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24226"/>
  <mc:AlternateContent xmlns:mc="http://schemas.openxmlformats.org/markup-compatibility/2006">
    <mc:Choice Requires="x15">
      <x15ac:absPath xmlns:x15ac="http://schemas.microsoft.com/office/spreadsheetml/2010/11/ac" url="D:\Users\Jizeth\Documents\JIZETH\1. CANAL CAPITAL\CANAL CAPITAL_2024\20240901_PMP_3CUAT\"/>
    </mc:Choice>
  </mc:AlternateContent>
  <xr:revisionPtr revIDLastSave="0" documentId="13_ncr:1_{1B3DE000-A883-4E1B-AF50-92FDBABDFEEA}" xr6:coauthVersionLast="47" xr6:coauthVersionMax="47" xr10:uidLastSave="{00000000-0000-0000-0000-000000000000}"/>
  <bookViews>
    <workbookView xWindow="-108" yWindow="-108" windowWidth="23256" windowHeight="12456" tabRatio="860" xr2:uid="{00000000-000D-0000-FFFF-FFFF00000000}"/>
  </bookViews>
  <sheets>
    <sheet name="CCSE-FT-019_PM" sheetId="4" r:id="rId1"/>
    <sheet name="Datos" sheetId="3" state="hidden" r:id="rId2"/>
  </sheets>
  <externalReferences>
    <externalReference r:id="rId3"/>
  </externalReferences>
  <definedNames>
    <definedName name="_xlnm._FilterDatabase" localSheetId="0" hidden="1">'CCSE-FT-019_PM'!$A$9:$AN$162</definedName>
    <definedName name="origen">[1]Datos!$B$3:$B$19</definedName>
    <definedName name="_xlnm.Print_Titles" localSheetId="0">'CCSE-FT-019_PM'!$1:$9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97" i="4" l="1"/>
  <c r="AB98" i="4"/>
  <c r="AD98" i="4" s="1"/>
  <c r="AB43" i="4"/>
  <c r="AH43" i="4" s="1"/>
  <c r="AB162" i="4"/>
  <c r="AD162" i="4" s="1"/>
  <c r="AB161" i="4"/>
  <c r="AC161" i="4" s="1"/>
  <c r="AB160" i="4"/>
  <c r="AH160" i="4" s="1"/>
  <c r="AB159" i="4"/>
  <c r="AC159" i="4" s="1"/>
  <c r="AB158" i="4"/>
  <c r="AC158" i="4" s="1"/>
  <c r="AB157" i="4"/>
  <c r="AH157" i="4" s="1"/>
  <c r="AB156" i="4"/>
  <c r="AC156" i="4" s="1"/>
  <c r="AE156" i="4" s="1"/>
  <c r="AB155" i="4"/>
  <c r="AB154" i="4"/>
  <c r="AB153" i="4"/>
  <c r="AD153" i="4" s="1"/>
  <c r="AB152" i="4"/>
  <c r="AC152" i="4" s="1"/>
  <c r="AB151" i="4"/>
  <c r="AH151" i="4" s="1"/>
  <c r="AB150" i="4"/>
  <c r="AC150" i="4" s="1"/>
  <c r="AB149" i="4"/>
  <c r="AH149" i="4" s="1"/>
  <c r="AB148" i="4"/>
  <c r="AB147" i="4"/>
  <c r="AB146" i="4"/>
  <c r="AH146" i="4" s="1"/>
  <c r="AB145" i="4"/>
  <c r="AD145" i="4" s="1"/>
  <c r="AB144" i="4"/>
  <c r="AC144" i="4" s="1"/>
  <c r="AB143" i="4"/>
  <c r="AH143" i="4" s="1"/>
  <c r="AB142" i="4"/>
  <c r="AC142" i="4" s="1"/>
  <c r="AB141" i="4"/>
  <c r="AH141" i="4" s="1"/>
  <c r="AB140" i="4"/>
  <c r="AB139" i="4"/>
  <c r="AB138" i="4"/>
  <c r="AH138" i="4" s="1"/>
  <c r="AB137" i="4"/>
  <c r="AD137" i="4" s="1"/>
  <c r="AB136" i="4"/>
  <c r="AC136" i="4" s="1"/>
  <c r="AB135" i="4"/>
  <c r="AH135" i="4" s="1"/>
  <c r="AB134" i="4"/>
  <c r="AC134" i="4" s="1"/>
  <c r="AB133" i="4"/>
  <c r="AH133" i="4" s="1"/>
  <c r="AB132" i="4"/>
  <c r="AB131" i="4"/>
  <c r="AC131" i="4" s="1"/>
  <c r="AB130" i="4"/>
  <c r="AH130" i="4" s="1"/>
  <c r="AB129" i="4"/>
  <c r="AB128" i="4"/>
  <c r="AC128" i="4" s="1"/>
  <c r="AB127" i="4"/>
  <c r="AH127" i="4" s="1"/>
  <c r="AB126" i="4"/>
  <c r="AD126" i="4" s="1"/>
  <c r="AB125" i="4"/>
  <c r="AB124" i="4"/>
  <c r="AH124" i="4" s="1"/>
  <c r="AB123" i="4"/>
  <c r="AC123" i="4" s="1"/>
  <c r="AB122" i="4"/>
  <c r="AB121" i="4"/>
  <c r="AH121" i="4" s="1"/>
  <c r="AB120" i="4"/>
  <c r="AD120" i="4" s="1"/>
  <c r="AB119" i="4"/>
  <c r="AH119" i="4" s="1"/>
  <c r="AB118" i="4"/>
  <c r="AD118" i="4" s="1"/>
  <c r="AB117" i="4"/>
  <c r="AH117" i="4" s="1"/>
  <c r="AB116" i="4"/>
  <c r="AC116" i="4" s="1"/>
  <c r="AB115" i="4"/>
  <c r="AB114" i="4"/>
  <c r="AH114" i="4" s="1"/>
  <c r="AB113" i="4"/>
  <c r="AD113" i="4" s="1"/>
  <c r="AE113" i="4" s="1"/>
  <c r="AB112" i="4"/>
  <c r="AH112" i="4" s="1"/>
  <c r="AB111" i="4"/>
  <c r="AC110" i="4"/>
  <c r="AB109" i="4"/>
  <c r="AB108" i="4"/>
  <c r="AB107" i="4"/>
  <c r="AB106" i="4"/>
  <c r="AB105" i="4"/>
  <c r="AB104" i="4"/>
  <c r="AB103" i="4"/>
  <c r="AH103" i="4" s="1"/>
  <c r="AB102" i="4"/>
  <c r="AB101" i="4"/>
  <c r="AH101" i="4" s="1"/>
  <c r="AB100" i="4"/>
  <c r="AB99" i="4"/>
  <c r="AC99" i="4" s="1"/>
  <c r="AB96" i="4"/>
  <c r="AC96" i="4" s="1"/>
  <c r="AB95" i="4"/>
  <c r="AH95" i="4" s="1"/>
  <c r="AB94" i="4"/>
  <c r="AD94" i="4" s="1"/>
  <c r="AB93" i="4"/>
  <c r="AH93" i="4" s="1"/>
  <c r="AB92" i="4"/>
  <c r="AH92" i="4" s="1"/>
  <c r="AB91" i="4"/>
  <c r="AD91" i="4" s="1"/>
  <c r="AB90" i="4"/>
  <c r="AB89" i="4"/>
  <c r="AH89" i="4" s="1"/>
  <c r="AB88" i="4"/>
  <c r="AC88" i="4" s="1"/>
  <c r="AB87" i="4"/>
  <c r="AB86" i="4"/>
  <c r="AH86" i="4" s="1"/>
  <c r="AB85" i="4"/>
  <c r="AC85" i="4" s="1"/>
  <c r="AB84" i="4"/>
  <c r="AB83" i="4"/>
  <c r="AH83" i="4" s="1"/>
  <c r="AB82" i="4"/>
  <c r="AH82" i="4" s="1"/>
  <c r="AB81" i="4"/>
  <c r="AH81" i="4" s="1"/>
  <c r="AB80" i="4"/>
  <c r="AD80" i="4" s="1"/>
  <c r="AB79" i="4"/>
  <c r="AB78" i="4"/>
  <c r="AH78" i="4" s="1"/>
  <c r="AB77" i="4"/>
  <c r="AD77" i="4" s="1"/>
  <c r="AB76" i="4"/>
  <c r="AB75" i="4"/>
  <c r="AB74" i="4"/>
  <c r="AB73" i="4"/>
  <c r="AB72" i="4"/>
  <c r="AH72" i="4" s="1"/>
  <c r="AB71" i="4"/>
  <c r="AD71" i="4" s="1"/>
  <c r="AB70" i="4"/>
  <c r="AB69" i="4"/>
  <c r="AB68" i="4"/>
  <c r="AB67" i="4"/>
  <c r="AB66" i="4"/>
  <c r="AB65" i="4"/>
  <c r="AB64" i="4"/>
  <c r="AB63" i="4"/>
  <c r="AB62" i="4"/>
  <c r="AH62" i="4" s="1"/>
  <c r="AB61" i="4"/>
  <c r="AH61" i="4" s="1"/>
  <c r="AB60" i="4"/>
  <c r="AD60" i="4" s="1"/>
  <c r="AB59" i="4"/>
  <c r="AH59" i="4" s="1"/>
  <c r="AB58" i="4"/>
  <c r="AH58" i="4" s="1"/>
  <c r="AB57" i="4"/>
  <c r="AB56" i="4"/>
  <c r="AB55" i="4"/>
  <c r="AH55" i="4" s="1"/>
  <c r="AB54" i="4"/>
  <c r="AB53" i="4"/>
  <c r="AH53" i="4" s="1"/>
  <c r="AB52" i="4"/>
  <c r="AD52" i="4" s="1"/>
  <c r="AB51" i="4"/>
  <c r="AB50" i="4"/>
  <c r="AH50" i="4" s="1"/>
  <c r="AB49" i="4"/>
  <c r="AD49" i="4" s="1"/>
  <c r="AB48" i="4"/>
  <c r="AB47" i="4"/>
  <c r="AH47" i="4" s="1"/>
  <c r="AB46" i="4"/>
  <c r="AC46" i="4" s="1"/>
  <c r="AB45" i="4"/>
  <c r="AD45" i="4" s="1"/>
  <c r="AB44" i="4"/>
  <c r="AH44" i="4" s="1"/>
  <c r="AB42" i="4"/>
  <c r="AB41" i="4"/>
  <c r="AH41" i="4" s="1"/>
  <c r="AB40" i="4"/>
  <c r="AD40" i="4" s="1"/>
  <c r="AB39" i="4"/>
  <c r="AB38" i="4"/>
  <c r="AH38" i="4" s="1"/>
  <c r="AB37" i="4"/>
  <c r="AD37" i="4" s="1"/>
  <c r="AB36" i="4"/>
  <c r="AB35" i="4"/>
  <c r="AH35" i="4" s="1"/>
  <c r="AB34" i="4"/>
  <c r="AD34" i="4" s="1"/>
  <c r="AB33" i="4"/>
  <c r="AB32" i="4"/>
  <c r="AB31" i="4"/>
  <c r="AB30" i="4"/>
  <c r="AB29" i="4"/>
  <c r="AB28" i="4"/>
  <c r="AG28" i="4" s="1"/>
  <c r="AB27" i="4"/>
  <c r="AC27" i="4" s="1"/>
  <c r="AB26" i="4"/>
  <c r="AB25" i="4"/>
  <c r="AH25" i="4" s="1"/>
  <c r="AB24" i="4"/>
  <c r="AC24" i="4" s="1"/>
  <c r="AB23" i="4"/>
  <c r="AB22" i="4"/>
  <c r="AB21" i="4"/>
  <c r="AB20" i="4"/>
  <c r="AD20" i="4" s="1"/>
  <c r="AB19" i="4"/>
  <c r="AH19" i="4" s="1"/>
  <c r="D19" i="4"/>
  <c r="AB18" i="4"/>
  <c r="AG18" i="4" s="1"/>
  <c r="AB17" i="4"/>
  <c r="AB16" i="4"/>
  <c r="AD16" i="4" s="1"/>
  <c r="AB15" i="4"/>
  <c r="AH15" i="4" s="1"/>
  <c r="AB14" i="4"/>
  <c r="AD14" i="4" s="1"/>
  <c r="AB13" i="4"/>
  <c r="AH13" i="4" s="1"/>
  <c r="AB12" i="4"/>
  <c r="AH12" i="4" s="1"/>
  <c r="AB11" i="4"/>
  <c r="AD11" i="4" s="1"/>
  <c r="AB10" i="4"/>
  <c r="AH10" i="4" s="1"/>
  <c r="AH106" i="4" l="1"/>
  <c r="AD106" i="4"/>
  <c r="AE106" i="4" s="1"/>
  <c r="AC106" i="4"/>
  <c r="AC104" i="4"/>
  <c r="AD104" i="4"/>
  <c r="AE104" i="4" s="1"/>
  <c r="AC102" i="4"/>
  <c r="AE102" i="4" s="1"/>
  <c r="AD102" i="4"/>
  <c r="AD111" i="4"/>
  <c r="AC111" i="4"/>
  <c r="AE111" i="4" s="1"/>
  <c r="AC105" i="4"/>
  <c r="AE105" i="4" s="1"/>
  <c r="AD105" i="4"/>
  <c r="AH107" i="4"/>
  <c r="AD107" i="4"/>
  <c r="AE107" i="4" s="1"/>
  <c r="AC107" i="4"/>
  <c r="AC108" i="4"/>
  <c r="AE108" i="4" s="1"/>
  <c r="AD108" i="4"/>
  <c r="AH111" i="4"/>
  <c r="AC83" i="4"/>
  <c r="AE83" i="4" s="1"/>
  <c r="AD114" i="4"/>
  <c r="AE114" i="4" s="1"/>
  <c r="AC113" i="4"/>
  <c r="AC80" i="4"/>
  <c r="AE80" i="4" s="1"/>
  <c r="AC81" i="4"/>
  <c r="AE81" i="4" s="1"/>
  <c r="AD81" i="4"/>
  <c r="AG115" i="4"/>
  <c r="AH32" i="4"/>
  <c r="AD32" i="4"/>
  <c r="AC32" i="4"/>
  <c r="AE32" i="4" s="1"/>
  <c r="AD33" i="4"/>
  <c r="AC33" i="4"/>
  <c r="AE33" i="4" s="1"/>
  <c r="AD74" i="4"/>
  <c r="AC74" i="4"/>
  <c r="AE74" i="4" s="1"/>
  <c r="AH75" i="4"/>
  <c r="AD75" i="4"/>
  <c r="AC75" i="4"/>
  <c r="AE75" i="4" s="1"/>
  <c r="AH69" i="4"/>
  <c r="AC69" i="4"/>
  <c r="AD69" i="4"/>
  <c r="AE69" i="4" s="1"/>
  <c r="AD70" i="4"/>
  <c r="AE70" i="4" s="1"/>
  <c r="AC70" i="4"/>
  <c r="AC57" i="4"/>
  <c r="AD57" i="4"/>
  <c r="AE57" i="4" s="1"/>
  <c r="AH66" i="4"/>
  <c r="AD66" i="4"/>
  <c r="AE66" i="4" s="1"/>
  <c r="AC66" i="4"/>
  <c r="AH100" i="4"/>
  <c r="AD100" i="4"/>
  <c r="AE100" i="4" s="1"/>
  <c r="AC100" i="4"/>
  <c r="AC68" i="4"/>
  <c r="AD68" i="4"/>
  <c r="AE68" i="4" s="1"/>
  <c r="AD76" i="4"/>
  <c r="AC76" i="4"/>
  <c r="AD156" i="4"/>
  <c r="AD93" i="4"/>
  <c r="AE93" i="4" s="1"/>
  <c r="AC155" i="4"/>
  <c r="AE155" i="4" s="1"/>
  <c r="AD157" i="4"/>
  <c r="AC157" i="4"/>
  <c r="AE157" i="4" s="1"/>
  <c r="AC93" i="4"/>
  <c r="AE98" i="4"/>
  <c r="AC98" i="4"/>
  <c r="AC78" i="4"/>
  <c r="AD78" i="4"/>
  <c r="AC101" i="4"/>
  <c r="AC82" i="4"/>
  <c r="AE82" i="4" s="1"/>
  <c r="AD82" i="4"/>
  <c r="AD31" i="4"/>
  <c r="AD101" i="4"/>
  <c r="AE101" i="4" s="1"/>
  <c r="AC31" i="4"/>
  <c r="AE31" i="4" s="1"/>
  <c r="AC135" i="4"/>
  <c r="AD135" i="4"/>
  <c r="AE135" i="4" s="1"/>
  <c r="AC77" i="4"/>
  <c r="AE77" i="4" s="1"/>
  <c r="AC45" i="4"/>
  <c r="AE45" i="4" s="1"/>
  <c r="AD90" i="4"/>
  <c r="AC90" i="4"/>
  <c r="AE90" i="4" s="1"/>
  <c r="AC91" i="4"/>
  <c r="AE91" i="4" s="1"/>
  <c r="AD86" i="4"/>
  <c r="AE86" i="4" s="1"/>
  <c r="AC86" i="4"/>
  <c r="AC139" i="4"/>
  <c r="AC47" i="4"/>
  <c r="AH70" i="4"/>
  <c r="AD85" i="4"/>
  <c r="AE85" i="4" s="1"/>
  <c r="AH145" i="4"/>
  <c r="AD41" i="4"/>
  <c r="AE41" i="4" s="1"/>
  <c r="AD47" i="4"/>
  <c r="AE47" i="4" s="1"/>
  <c r="AC62" i="4"/>
  <c r="AD139" i="4"/>
  <c r="AE139" i="4" s="1"/>
  <c r="AD128" i="4"/>
  <c r="AE128" i="4" s="1"/>
  <c r="AC117" i="4"/>
  <c r="AE117" i="4" s="1"/>
  <c r="AC43" i="4"/>
  <c r="AD117" i="4"/>
  <c r="AD43" i="4"/>
  <c r="AE43" i="4" s="1"/>
  <c r="AD50" i="4"/>
  <c r="AE50" i="4" s="1"/>
  <c r="AD62" i="4"/>
  <c r="AE62" i="4" s="1"/>
  <c r="AC114" i="4"/>
  <c r="AD131" i="4"/>
  <c r="AE131" i="4" s="1"/>
  <c r="AC138" i="4"/>
  <c r="AD143" i="4"/>
  <c r="AE143" i="4" s="1"/>
  <c r="AD19" i="4"/>
  <c r="AD96" i="4"/>
  <c r="AE96" i="4" s="1"/>
  <c r="AD110" i="4"/>
  <c r="AG67" i="4"/>
  <c r="AE137" i="4"/>
  <c r="AD24" i="4"/>
  <c r="AH33" i="4"/>
  <c r="AH42" i="4"/>
  <c r="AD54" i="4"/>
  <c r="AE54" i="4" s="1"/>
  <c r="AH137" i="4"/>
  <c r="AH139" i="4"/>
  <c r="AE37" i="4"/>
  <c r="AC54" i="4"/>
  <c r="AH14" i="4"/>
  <c r="AC19" i="4"/>
  <c r="AE19" i="4" s="1"/>
  <c r="AE24" i="4"/>
  <c r="AH54" i="4"/>
  <c r="AH134" i="4"/>
  <c r="AC25" i="4"/>
  <c r="AC35" i="4"/>
  <c r="AE35" i="4" s="1"/>
  <c r="AE40" i="4"/>
  <c r="AD65" i="4"/>
  <c r="AH80" i="4"/>
  <c r="AH99" i="4"/>
  <c r="AD138" i="4"/>
  <c r="AE138" i="4" s="1"/>
  <c r="AD25" i="4"/>
  <c r="AE25" i="4" s="1"/>
  <c r="AG31" i="4"/>
  <c r="AD35" i="4"/>
  <c r="AH40" i="4"/>
  <c r="AH105" i="4"/>
  <c r="AH131" i="4"/>
  <c r="AD147" i="4"/>
  <c r="AE147" i="4" s="1"/>
  <c r="AG22" i="4"/>
  <c r="AH65" i="4"/>
  <c r="AC38" i="4"/>
  <c r="AD38" i="4"/>
  <c r="AE38" i="4" s="1"/>
  <c r="AG37" i="4"/>
  <c r="AH147" i="4"/>
  <c r="AC151" i="4"/>
  <c r="AC154" i="4"/>
  <c r="AC160" i="4"/>
  <c r="AD88" i="4"/>
  <c r="AE88" i="4" s="1"/>
  <c r="AD123" i="4"/>
  <c r="AE123" i="4" s="1"/>
  <c r="AE126" i="4"/>
  <c r="AC10" i="4"/>
  <c r="AE10" i="4" s="1"/>
  <c r="AC13" i="4"/>
  <c r="AE13" i="4" s="1"/>
  <c r="AD15" i="4"/>
  <c r="AC22" i="4"/>
  <c r="AE27" i="4"/>
  <c r="AD30" i="4"/>
  <c r="AE52" i="4"/>
  <c r="AH57" i="4"/>
  <c r="AH60" i="4"/>
  <c r="AH68" i="4"/>
  <c r="AE71" i="4"/>
  <c r="AH91" i="4"/>
  <c r="AH94" i="4"/>
  <c r="AH96" i="4"/>
  <c r="AC103" i="4"/>
  <c r="AE103" i="4" s="1"/>
  <c r="AC112" i="4"/>
  <c r="AE112" i="4" s="1"/>
  <c r="AC120" i="4"/>
  <c r="AH126" i="4"/>
  <c r="AH128" i="4"/>
  <c r="AC143" i="4"/>
  <c r="AC146" i="4"/>
  <c r="AD151" i="4"/>
  <c r="AE151" i="4" s="1"/>
  <c r="AD154" i="4"/>
  <c r="AE154" i="4" s="1"/>
  <c r="AD160" i="4"/>
  <c r="AE160" i="4" s="1"/>
  <c r="AE60" i="4"/>
  <c r="AH88" i="4"/>
  <c r="AC28" i="4"/>
  <c r="AE28" i="4" s="1"/>
  <c r="AD92" i="4"/>
  <c r="AD95" i="4"/>
  <c r="AD116" i="4"/>
  <c r="AE116" i="4" s="1"/>
  <c r="AE118" i="4"/>
  <c r="AE120" i="4"/>
  <c r="AD127" i="4"/>
  <c r="AE127" i="4" s="1"/>
  <c r="AH152" i="4"/>
  <c r="AG155" i="4"/>
  <c r="AG158" i="4"/>
  <c r="AH161" i="4"/>
  <c r="AC15" i="4"/>
  <c r="AE15" i="4" s="1"/>
  <c r="AD27" i="4"/>
  <c r="AD10" i="4"/>
  <c r="AD13" i="4"/>
  <c r="AD22" i="4"/>
  <c r="AE22" i="4" s="1"/>
  <c r="AH52" i="4"/>
  <c r="AH74" i="4"/>
  <c r="AD146" i="4"/>
  <c r="AE146" i="4" s="1"/>
  <c r="AG30" i="4"/>
  <c r="AD46" i="4"/>
  <c r="AE46" i="4" s="1"/>
  <c r="AE49" i="4"/>
  <c r="AC58" i="4"/>
  <c r="AE58" i="4" s="1"/>
  <c r="AD61" i="4"/>
  <c r="AE61" i="4" s="1"/>
  <c r="AG16" i="4"/>
  <c r="AH22" i="4"/>
  <c r="AD28" i="4"/>
  <c r="AH30" i="4"/>
  <c r="AC42" i="4"/>
  <c r="AH49" i="4"/>
  <c r="AD53" i="4"/>
  <c r="AE53" i="4" s="1"/>
  <c r="AD58" i="4"/>
  <c r="AC67" i="4"/>
  <c r="AE67" i="4" s="1"/>
  <c r="AC72" i="4"/>
  <c r="AG77" i="4"/>
  <c r="AH85" i="4"/>
  <c r="AC89" i="4"/>
  <c r="AH110" i="4"/>
  <c r="AH118" i="4"/>
  <c r="AH120" i="4"/>
  <c r="AC124" i="4"/>
  <c r="AH144" i="4"/>
  <c r="AC30" i="4"/>
  <c r="AD103" i="4"/>
  <c r="AH123" i="4"/>
  <c r="AG19" i="4"/>
  <c r="AH28" i="4"/>
  <c r="AD42" i="4"/>
  <c r="AE42" i="4" s="1"/>
  <c r="AH46" i="4"/>
  <c r="AD72" i="4"/>
  <c r="AE72" i="4" s="1"/>
  <c r="AD89" i="4"/>
  <c r="AE89" i="4" s="1"/>
  <c r="AD99" i="4"/>
  <c r="AE99" i="4" s="1"/>
  <c r="AG113" i="4"/>
  <c r="AH116" i="4"/>
  <c r="AD124" i="4"/>
  <c r="AE124" i="4" s="1"/>
  <c r="AH136" i="4"/>
  <c r="AD150" i="4"/>
  <c r="AE150" i="4" s="1"/>
  <c r="AE153" i="4"/>
  <c r="AD159" i="4"/>
  <c r="AE159" i="4" s="1"/>
  <c r="AE162" i="4"/>
  <c r="AG71" i="4"/>
  <c r="AG73" i="4"/>
  <c r="AD119" i="4"/>
  <c r="AE119" i="4" s="1"/>
  <c r="AD134" i="4"/>
  <c r="AE134" i="4" s="1"/>
  <c r="AD142" i="4"/>
  <c r="AE142" i="4" s="1"/>
  <c r="AE145" i="4"/>
  <c r="AC147" i="4"/>
  <c r="AG153" i="4"/>
  <c r="AH162" i="4"/>
  <c r="AD26" i="4"/>
  <c r="AC26" i="4"/>
  <c r="AE26" i="4" s="1"/>
  <c r="AH109" i="4"/>
  <c r="AD109" i="4"/>
  <c r="AC109" i="4"/>
  <c r="AH11" i="4"/>
  <c r="AH16" i="4"/>
  <c r="AH18" i="4"/>
  <c r="AC20" i="4"/>
  <c r="AE20" i="4" s="1"/>
  <c r="AD112" i="4"/>
  <c r="AH104" i="4"/>
  <c r="AH115" i="4"/>
  <c r="AD115" i="4"/>
  <c r="AE115" i="4" s="1"/>
  <c r="AH148" i="4"/>
  <c r="AD148" i="4"/>
  <c r="AE148" i="4" s="1"/>
  <c r="AC148" i="4"/>
  <c r="AG10" i="4"/>
  <c r="AC12" i="4"/>
  <c r="AE12" i="4" s="1"/>
  <c r="AD17" i="4"/>
  <c r="AG20" i="4"/>
  <c r="AG25" i="4"/>
  <c r="AD36" i="4"/>
  <c r="AD55" i="4"/>
  <c r="AE55" i="4" s="1"/>
  <c r="AC55" i="4"/>
  <c r="AC73" i="4"/>
  <c r="AE73" i="4" s="1"/>
  <c r="AC115" i="4"/>
  <c r="AH129" i="4"/>
  <c r="AD129" i="4"/>
  <c r="AE129" i="4" s="1"/>
  <c r="AC129" i="4"/>
  <c r="AH132" i="4"/>
  <c r="AD132" i="4"/>
  <c r="AE132" i="4" s="1"/>
  <c r="AC132" i="4"/>
  <c r="AH140" i="4"/>
  <c r="AD140" i="4"/>
  <c r="AE140" i="4" s="1"/>
  <c r="AC140" i="4"/>
  <c r="AD83" i="4"/>
  <c r="AD12" i="4"/>
  <c r="AH20" i="4"/>
  <c r="AC36" i="4"/>
  <c r="AE36" i="4" s="1"/>
  <c r="AH45" i="4"/>
  <c r="AD63" i="4"/>
  <c r="AE63" i="4" s="1"/>
  <c r="AC63" i="4"/>
  <c r="AH84" i="4"/>
  <c r="AD84" i="4"/>
  <c r="AE84" i="4" s="1"/>
  <c r="AC84" i="4"/>
  <c r="AH87" i="4"/>
  <c r="AD87" i="4"/>
  <c r="AC87" i="4"/>
  <c r="AE87" i="4" s="1"/>
  <c r="AD97" i="4"/>
  <c r="AE97" i="4" s="1"/>
  <c r="AC97" i="4"/>
  <c r="AG102" i="4"/>
  <c r="AH122" i="4"/>
  <c r="AD122" i="4"/>
  <c r="AE122" i="4" s="1"/>
  <c r="AC122" i="4"/>
  <c r="AD44" i="4"/>
  <c r="AE44" i="4" s="1"/>
  <c r="AC44" i="4"/>
  <c r="AH73" i="4"/>
  <c r="AD73" i="4"/>
  <c r="AC14" i="4"/>
  <c r="AE14" i="4" s="1"/>
  <c r="AC21" i="4"/>
  <c r="AE21" i="4" s="1"/>
  <c r="AH21" i="4"/>
  <c r="AD23" i="4"/>
  <c r="AC23" i="4"/>
  <c r="AH36" i="4"/>
  <c r="AD39" i="4"/>
  <c r="AE39" i="4" s="1"/>
  <c r="AD48" i="4"/>
  <c r="AE48" i="4" s="1"/>
  <c r="AD51" i="4"/>
  <c r="AE51" i="4" s="1"/>
  <c r="AH56" i="4"/>
  <c r="AD56" i="4"/>
  <c r="AE56" i="4" s="1"/>
  <c r="AC56" i="4"/>
  <c r="AH63" i="4"/>
  <c r="AD79" i="4"/>
  <c r="AE79" i="4" s="1"/>
  <c r="AH97" i="4"/>
  <c r="AD125" i="4"/>
  <c r="AE125" i="4" s="1"/>
  <c r="AC17" i="4"/>
  <c r="AE17" i="4" s="1"/>
  <c r="AH17" i="4"/>
  <c r="AH29" i="4"/>
  <c r="AG29" i="4"/>
  <c r="AD29" i="4"/>
  <c r="AE29" i="4" s="1"/>
  <c r="AC29" i="4"/>
  <c r="AD121" i="4"/>
  <c r="AE121" i="4" s="1"/>
  <c r="AC121" i="4"/>
  <c r="AC11" i="4"/>
  <c r="AE11" i="4" s="1"/>
  <c r="AC16" i="4"/>
  <c r="AE16" i="4" s="1"/>
  <c r="AC18" i="4"/>
  <c r="AE18" i="4" s="1"/>
  <c r="AD21" i="4"/>
  <c r="AG34" i="4"/>
  <c r="AC39" i="4"/>
  <c r="AC48" i="4"/>
  <c r="AC51" i="4"/>
  <c r="AD59" i="4"/>
  <c r="AE59" i="4" s="1"/>
  <c r="AH64" i="4"/>
  <c r="AD64" i="4"/>
  <c r="AE64" i="4" s="1"/>
  <c r="AC64" i="4"/>
  <c r="AH76" i="4"/>
  <c r="AC79" i="4"/>
  <c r="AH98" i="4"/>
  <c r="AC125" i="4"/>
  <c r="AH26" i="4"/>
  <c r="AG85" i="4"/>
  <c r="AG14" i="4"/>
  <c r="AD18" i="4"/>
  <c r="AH23" i="4"/>
  <c r="AH39" i="4"/>
  <c r="AH48" i="4"/>
  <c r="AH51" i="4"/>
  <c r="AC59" i="4"/>
  <c r="AH67" i="4"/>
  <c r="AD67" i="4"/>
  <c r="AH79" i="4"/>
  <c r="AH90" i="4"/>
  <c r="AH108" i="4"/>
  <c r="AH125" i="4"/>
  <c r="AH24" i="4"/>
  <c r="AH27" i="4"/>
  <c r="AH31" i="4"/>
  <c r="AH34" i="4"/>
  <c r="AH37" i="4"/>
  <c r="AH71" i="4"/>
  <c r="AH77" i="4"/>
  <c r="AH102" i="4"/>
  <c r="AH113" i="4"/>
  <c r="AC130" i="4"/>
  <c r="AC133" i="4"/>
  <c r="AD136" i="4"/>
  <c r="AE136" i="4" s="1"/>
  <c r="AC141" i="4"/>
  <c r="AH142" i="4"/>
  <c r="AD144" i="4"/>
  <c r="AE144" i="4" s="1"/>
  <c r="AC149" i="4"/>
  <c r="AH150" i="4"/>
  <c r="AD152" i="4"/>
  <c r="AE152" i="4" s="1"/>
  <c r="AH153" i="4"/>
  <c r="AD155" i="4"/>
  <c r="AH156" i="4"/>
  <c r="AD158" i="4"/>
  <c r="AE158" i="4" s="1"/>
  <c r="AH159" i="4"/>
  <c r="AD161" i="4"/>
  <c r="AE161" i="4" s="1"/>
  <c r="AC41" i="4"/>
  <c r="AC50" i="4"/>
  <c r="AC53" i="4"/>
  <c r="AC61" i="4"/>
  <c r="AC92" i="4"/>
  <c r="AE92" i="4" s="1"/>
  <c r="AC95" i="4"/>
  <c r="AE95" i="4" s="1"/>
  <c r="AC119" i="4"/>
  <c r="AC127" i="4"/>
  <c r="AD130" i="4"/>
  <c r="AE130" i="4" s="1"/>
  <c r="AD133" i="4"/>
  <c r="AE133" i="4" s="1"/>
  <c r="AD141" i="4"/>
  <c r="AE141" i="4" s="1"/>
  <c r="AD149" i="4"/>
  <c r="AE149" i="4" s="1"/>
  <c r="AG130" i="4"/>
  <c r="AH155" i="4"/>
  <c r="AH158" i="4"/>
  <c r="AC34" i="4"/>
  <c r="AE34" i="4" s="1"/>
  <c r="AC37" i="4"/>
  <c r="AC40" i="4"/>
  <c r="AC49" i="4"/>
  <c r="AG50" i="4"/>
  <c r="AC52" i="4"/>
  <c r="AC60" i="4"/>
  <c r="AC71" i="4"/>
  <c r="AG92" i="4"/>
  <c r="AC94" i="4"/>
  <c r="AE94" i="4" s="1"/>
  <c r="AC118" i="4"/>
  <c r="AC126" i="4"/>
  <c r="AC137" i="4"/>
  <c r="AC145" i="4"/>
  <c r="AC153" i="4"/>
  <c r="AC162" i="4"/>
  <c r="AE78" i="4" l="1"/>
  <c r="AE76" i="4"/>
  <c r="AE23" i="4"/>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<sst xmlns="http://schemas.openxmlformats.org/spreadsheetml/2006/main" count="2901" uniqueCount="1080">
  <si>
    <t>SEGUIMIENTO PLAN DE MEJORAMIENTO</t>
  </si>
  <si>
    <t>CÓDIGO: CCSE-FT-019</t>
  </si>
  <si>
    <t>IDENTIFICACIÓN DE LA OBSERVACIÓN Y/O HALLAZGO</t>
  </si>
  <si>
    <t>ESTABLECIMIENTO ACCIONES DE MEJORA</t>
  </si>
  <si>
    <t>No. solicitud</t>
  </si>
  <si>
    <t>Fuente de  la observación y/o hallazgo</t>
  </si>
  <si>
    <t>Detalle de la fuente</t>
  </si>
  <si>
    <t>Fecha de  la observación y/o hallazgo</t>
  </si>
  <si>
    <t>Código o capítulo</t>
  </si>
  <si>
    <t>Observación y/o hallazgo detectado</t>
  </si>
  <si>
    <t>Proceso(s) afectado(s)</t>
  </si>
  <si>
    <t>Causa(s) de la observación y/o hallazgo</t>
  </si>
  <si>
    <t>ACCIÓN</t>
  </si>
  <si>
    <t>Tipo de acción Propuesta</t>
  </si>
  <si>
    <t>Fórmula del indicador</t>
  </si>
  <si>
    <t>% que se espera alcanzar de la meta</t>
  </si>
  <si>
    <t>Fecha de inicio</t>
  </si>
  <si>
    <t>Fecha terminación</t>
  </si>
  <si>
    <t>Área responsable de ejecución</t>
  </si>
  <si>
    <t>Cargo del Líder proceso</t>
  </si>
  <si>
    <t>Fecha seguimiento</t>
  </si>
  <si>
    <t>Análisis del seguimiento</t>
  </si>
  <si>
    <t>% avance en ejecución de la meta</t>
  </si>
  <si>
    <t>Alerta</t>
  </si>
  <si>
    <t>Estado</t>
  </si>
  <si>
    <t>Auditor que realizó el seguimiento</t>
  </si>
  <si>
    <t>Evidencias o soportes ejecución acción de mejora</t>
  </si>
  <si>
    <t>Actividades realizadas  a la fecha</t>
  </si>
  <si>
    <t>Fechas (previas al seguimiento)</t>
  </si>
  <si>
    <t>Fechas (seguimiento vigente)</t>
  </si>
  <si>
    <t>Estado de la acción</t>
  </si>
  <si>
    <t>Observaciones</t>
  </si>
  <si>
    <t>Cierre de la observación y/o hallazgo</t>
  </si>
  <si>
    <t>Auditor que cierra la observación y/o hallazgo</t>
  </si>
  <si>
    <t>Detalle de Actividades para ejecutar la acción</t>
  </si>
  <si>
    <t>Universo</t>
  </si>
  <si>
    <t>(Asignado por la Oficina de Control Interno)</t>
  </si>
  <si>
    <t>(Seleccione de la lista desplegable)</t>
  </si>
  <si>
    <t>(Nombre completo del informe origen Auditoría / Seguimiento)</t>
  </si>
  <si>
    <t>(DD-MM-AA)</t>
  </si>
  <si>
    <t>(Identificación de  la observación y/o hallazgo, en el informe)</t>
  </si>
  <si>
    <t>(Transcripción de la observación y/o hallazgo)</t>
  </si>
  <si>
    <t>(Indique el proceso o procesos)</t>
  </si>
  <si>
    <t>(Utilice cualquier técnica: 5 ¿por qué?, espina pescado, lluvia de ideas etc.)</t>
  </si>
  <si>
    <t>(Detalle todas las actividades que ejecutarán para eliminar la(s) causa(s) de  la observación y/o hallazgo)</t>
  </si>
  <si>
    <t>(Cantidad de actividades de la acción - Columna J).</t>
  </si>
  <si>
    <t>(Formule acorde con cantidad de actividades de la Columna K)</t>
  </si>
  <si>
    <t>(Información del análisis adelantado por el auditor que realizó el seguimiento - OCI)</t>
  </si>
  <si>
    <t>(Cálculo automático)</t>
  </si>
  <si>
    <t>(Información automática)</t>
  </si>
  <si>
    <t>(Abierta / Cerrada)</t>
  </si>
  <si>
    <t>(Nombre)</t>
  </si>
  <si>
    <t>(Relacione los documentos  que soportan y evidencian avances de ejecución)</t>
  </si>
  <si>
    <t>(No. actividades realizadas de las indicadas en la columna K).</t>
  </si>
  <si>
    <t>(Resultado automático)</t>
  </si>
  <si>
    <t>(Información del análisis del estado de la acción)</t>
  </si>
  <si>
    <t>(Nombre Jefe Oficina de Control Interno)</t>
  </si>
  <si>
    <t>Origen Externo</t>
  </si>
  <si>
    <t>Gestión de Recursos y Administración de la Información (Apoyo)</t>
  </si>
  <si>
    <t>De Mejora</t>
  </si>
  <si>
    <t>Subdirector Administrativo</t>
  </si>
  <si>
    <t>No</t>
  </si>
  <si>
    <t>ABIERTA</t>
  </si>
  <si>
    <t>Diana Romero
Mónica Virgüéz</t>
  </si>
  <si>
    <t>CERRADA</t>
  </si>
  <si>
    <t xml:space="preserve">Origen Interno </t>
  </si>
  <si>
    <t>Gestión de Recursos y Administración de la Información</t>
  </si>
  <si>
    <t>De mejora</t>
  </si>
  <si>
    <t>Gestión Documental</t>
  </si>
  <si>
    <t xml:space="preserve">Líder de Gestión Documental </t>
  </si>
  <si>
    <t>INCUMPLIDA</t>
  </si>
  <si>
    <t>Mónica Virgüéz</t>
  </si>
  <si>
    <t>Origen Interno</t>
  </si>
  <si>
    <t>Gestión Financiera y Facturación</t>
  </si>
  <si>
    <t>11.5</t>
  </si>
  <si>
    <t xml:space="preserve">No se evidenció que se adelantaran las medidas correctivas, respecto a los Memorandos de recomendaciones realizados por la Revisoría fiscal del Canal, sobre el control interno contable de la vigencia 2019 (Memorandos del 10/11/2019 y 13/03/2020). </t>
  </si>
  <si>
    <t>Gestión Financiera y Facturación (Apoyo)</t>
  </si>
  <si>
    <t xml:space="preserve">Generar actas de las actividades realizadas de las observaciones de la Revisoría Fiscal. </t>
  </si>
  <si>
    <t xml:space="preserve">Generar actas donde se evidencie el cumplimiento de las observaciones dejadas de la Revisoría Fiscal con sus respectivos soportes. </t>
  </si>
  <si>
    <t xml:space="preserve"> Actas de cumplimiento/ Memorandos de auditoría</t>
  </si>
  <si>
    <t>Subdirección Financiera</t>
  </si>
  <si>
    <t xml:space="preserve">Subdirector Financiero </t>
  </si>
  <si>
    <t>Jizeth González</t>
  </si>
  <si>
    <t>11.6</t>
  </si>
  <si>
    <t>Dificultades para realizar seguimiento a la radicación, devolución, trámite y giro de órdenes de pago, debido a la falta de un sistema o herramienta única que permita verificar la trazabilidad de los radicados del procedimiento LIQUIDACIÓN ÓRDENES DE PAGO, código AGFF-PD-010.</t>
  </si>
  <si>
    <t>No se cuenta con un sistema que genere un único número dado que el aplicativo con el que se cuenta no lo permite. (El número de radicado y el número de OP son diferentes pero aún así se puede verificar la trazabilidad de la operación)</t>
  </si>
  <si>
    <t xml:space="preserve">1. Realizar mesas de trabajo con el área de sistemas para la implementación de un aplicativo para que permita el seguimiento y la trazabilidad de la operación de una orden de pago. 
2. Implementar el aplicativo. </t>
  </si>
  <si>
    <t>Mesas de trabajo realizadas / Mesas de Trabajo Programados</t>
  </si>
  <si>
    <t>Subdirección Financiera
Subdirección Administrativa</t>
  </si>
  <si>
    <t>11.8</t>
  </si>
  <si>
    <t>Debilidad en cumplimiento al Principio de Asociación, establecido en el Marco normativo aplicable a la entidad, al evidenciar que, no existe una metodología para el establecimiento de costos en el Canal.</t>
  </si>
  <si>
    <t>No se tiene el Instructivo de costos actualizado. AGFF-CO-IN-003</t>
  </si>
  <si>
    <t>Actualizar el procedimiento AGFF-CO-IN.003</t>
  </si>
  <si>
    <t xml:space="preserve">No. De procedimientos actualizados </t>
  </si>
  <si>
    <t>Auditoría Gestión de Recursos y Administración de la Información - Gestión Documental.</t>
  </si>
  <si>
    <t>11.1</t>
  </si>
  <si>
    <t>Debilidades en la documentación del proceso Gestión de Recursos y Administración de la Información - Gestión Documental, en cuanto a:
a) Desactualización de los documentos institucionales, frente a lo establecido en el “Manual para el Control de Documentos Institucionales”
b) Complementar marco normativo de los documentos del área con normatividad vigente en materia de gestión documental y manejo de documentación digital y/o electrónica.
c) Documentos del Canal, con referencias a la entidad Archivo General de la Nación, así como a documentos, dependencias y cargos de esta.
d) Formato sin relación con el proceso Gestión de Recursos y Administración de la Información - Gestión Documental.
e) Debilidades en la definición de los objetivos de algunos procedimientos.</t>
  </si>
  <si>
    <t>No se verificaron los parámetros necesarios establecidos al Manual para el control de los Documentos Institucionales.</t>
  </si>
  <si>
    <t>1. Ajustar y actualizar los procesos, procedimientos y documentos  mencionados en el informe de auditoría. 
2. Presentar al líder del proceso
3. Publicar en la intranet  y socializar los documentos actualizados</t>
  </si>
  <si>
    <t xml:space="preserve">No actividades ejecutadas / No de actividades formuladas </t>
  </si>
  <si>
    <t xml:space="preserve">Se observaron debilidades frente al Programa de Gestión Documental:
• El Proyecto de inversión mencionado [80 Modernización Institucional] se encuentra desactualizado.
• Revisar el alcance del documento, de manera que sea coherente con lo que se quiere abarcar con la formulación de dicho programa.
• El enlace indicado en el numeral 1.6.1. sobre los requerimientos normativos no lleva al lugar en el que reposa el normograma actualizado.
• Desactualización del cuadro de software indicado en el numeral 1.6.4. con la realidad del Canal.
• Revisar e incorporar la gestión y trámite de las radicaciones virtuales que vienen adelantando desde la vigencia 2020, con ocasión de la emergencia sanitaria declarada por COVID-19.
• Aspectos que presentan inconsistencias y faltantes, para que sean evaluados e incluidos en las actualizaciones posteriores del documento.
• No se evidenció actualización de las Tablas de Retención Documental del Canal. </t>
  </si>
  <si>
    <t xml:space="preserve">Al programa de gestión documental no se le realizo un plan de trabajo para su desarrollo e implementación en Canal Capital.  </t>
  </si>
  <si>
    <t xml:space="preserve">1. Realizar la actualización del Programa de Gestión Documental.
2. Presentar para aprobación al Líder de Gestión Documental.
3. Presentar al Comité Institucional  de Gestión y Desempeño para aprobación..
4. Publicar en la Intranet.
5. Socializar el Programa de Gestión Documental. </t>
  </si>
  <si>
    <t>11.16</t>
  </si>
  <si>
    <t>Visita Archivo Distrital - 2021</t>
  </si>
  <si>
    <t>2.5</t>
  </si>
  <si>
    <t>El banco terminológico, debe ser aprobado por la instancia competente de acuerdo con la naturaleza de la entidad y contar con el acto administrativo por el cual se aprueba el instrumento y publicar el Banco Terminológico con la finalidad que sirva como instrumento normalizador para la denominación de series, subseries y tipos documentales que se reflejen en procesos, procedimientos y demás documentos del Sistema de Gestión Documental.</t>
  </si>
  <si>
    <t>El Banco terminológico no se ha presentado al Comité Institucional de Desarrollo y Desempeño, teniendo en cuenta que es un instrumento ligado a la actualización de Tablas de Retención Documental que se encuentra en proceso de actualización.</t>
  </si>
  <si>
    <t xml:space="preserve">1. Realizar la revisión y actualización del banco terminológico.
2. Presentar a aprobación del Líder de Gestión Documental. 
3. Elaborar el acto administrativo de adopción del banco terminológico  para que sea aprobado por el CIGD y realizar publicación.
4.Socializar el documento. </t>
  </si>
  <si>
    <t>Correctiva</t>
  </si>
  <si>
    <t>Es necesaria la elaboración de los procedimientos de Planeación y Producción [Teniendo en cuenta las operaciones de gestión documental y los trámites a cargo de la entidad].</t>
  </si>
  <si>
    <t>No se tenían identificados los tramites de planeación y producción documental en la entidad.</t>
  </si>
  <si>
    <t xml:space="preserve">1. Elaborar el procedimiento de planeación y producción documental
2. Realizar una mesa de trabajo con el profesional en gestión documental para aprobar el procedimiento.
3. Enviar a planeación Procedimiento para su aprobación y publicación.
4. Socializar el documento adoptado.
</t>
  </si>
  <si>
    <t>Corrección</t>
  </si>
  <si>
    <t>Servicios Administrativos</t>
  </si>
  <si>
    <t>Técnico de Servicios Administrativos</t>
  </si>
  <si>
    <t>Diana Romero</t>
  </si>
  <si>
    <t>Auditoría al proceso de Comercialización – Proyectos Estratégicos - 2021</t>
  </si>
  <si>
    <t>Oportunidades de mejora en cuanto a la medición del FEE – Beneficio económico, en cuanto a: 
a. No se incluye la totalidad de los contratos suscritos por el Canal, para la prestación de servicios correspondientes a la ejecución de su misionalidad. 
b.Imprecisión en los cálculos de medición, al incluir en el primer trimestre, un contrato que se suscribió en abril de 2021.
c.No se tienen en cuenta los costos de la capacidad instalada del Canal; el cálculo del FEE para servicios de transmisión, emisión y pauta, se limita a descontar de su valor total, el valor del IVA correspondiente.
d. Validar la información oficial de los objetivos del área de Proyectos Estratégicos, en los diferentes instrumentos diseñados por el Canal, de tal forma que se cuente con información coherente.
e. No se tiene establecido un Sistema de costos en el Canal, que permita clasificar, asignar, agregar y reportar la totalidad de costos en los que se incurre para prestar un servicio o producir un bien (producto audiovisual).
f.El Plan de Fidelización no se encuentra autorizado mediante acto administrativo del Canal.</t>
  </si>
  <si>
    <t>Comercialización (Misional)</t>
  </si>
  <si>
    <t>1. Error humano en el diligenciamiento de las herramientas propias del proceso.
2. Las instancias al interior de Capital responsables del análisis de costos no han estandarizado el método de sistemas de costos de la Entidad.
3. El plan de fidelización fue aprobado por la Gerencia y se desconocía que debía estar avalado a través de acto administrativo.</t>
  </si>
  <si>
    <t xml:space="preserve">
1. Conformar el equipo Interdisciplinario que establezca la Entidad de acuerdo a la competencia y conocimientos para determinar los factores, personal y equipos que intervienen en la realización de un proyecto. 
2. Solicitar detalle de insumos para determinar el costo de un proyecto. 
3. Desarrollo de documentos, lineamientos, formatos (estándares en el SIG).
4. Identificar centros de costos de conformidad con los servicios y/o productos del Canal y otros factores que intervienen en la realización de estos.
5. Identificar las etapas de desarrollo, implementación y puesta en marcha del modelo de la metodología resultante de las mesas de trabajo propuestas.
</t>
  </si>
  <si>
    <t xml:space="preserve">1. Conformación del equipo Interdisciplinario que establezca la entidad / 1
2. Establecer un formato donde se pueda valorizar cada uno de los factores que intervienen en la realización de un proyecto / 1
3. Mesas de trabajos establecidas en el acto administrativo de la conformación del equipo de trabajo. </t>
  </si>
  <si>
    <t>Subdirector Financiero</t>
  </si>
  <si>
    <t>Contabilidad</t>
  </si>
  <si>
    <t>Auditoría al proceso de Gestión de talento Humano.</t>
  </si>
  <si>
    <t>11.1.r.</t>
  </si>
  <si>
    <t>Se evidencia una falta de articulación entre el documento PLAN ESTRATÉGICO GESTIÓN DEL TALENTO HUMANO CÓDIGO: AGTH-PL-005 – V3 y el Plan Estratégico de Recursos Humanos, incorporado en el Plan de Acción Institucional de la vigencia 2022.</t>
  </si>
  <si>
    <t>Gestión del Talento Humano [Apoyo]</t>
  </si>
  <si>
    <t>Debilidad en los lineamientos para la articulación de los planes del área.</t>
  </si>
  <si>
    <t>1. Realizar mesa de trabajo con el área de Planeación para integración del PETH y el PAI. 
2. Adelantar las modificaciones a que haya lugar.</t>
  </si>
  <si>
    <t>Número de actividades realizadas / Número de actividades programadas *100</t>
  </si>
  <si>
    <t>Recursos Humanos</t>
  </si>
  <si>
    <t>Secretaria General</t>
  </si>
  <si>
    <t>Henry Beltrán</t>
  </si>
  <si>
    <t>Auditoría a la Gestión Antisoborno - 2022</t>
  </si>
  <si>
    <t>11.4</t>
  </si>
  <si>
    <t>Preventiva</t>
  </si>
  <si>
    <t>11.11</t>
  </si>
  <si>
    <t xml:space="preserve">Para el requisito de Evaluación del desempeño:
a. No se han realizado evaluaciones al desempeño antisoborno y/o a la eficacia y eficiencia de las medidas adoptadas para la gestión antisoborno en el Canal ni tampoco se han determinado para el seguimiento, medición, análisis y evaluación, los recursos que se requieren, responsables de reportar y a quién reportar, la periodicidad, los métodos, el análisis y evaluación de los resultados. Adicionalmente, se debe conservar la información documentada apropiada como evidencia de los métodos y resultados. 
</t>
  </si>
  <si>
    <t>Planeación Estratégica 
Secretaría General</t>
  </si>
  <si>
    <t xml:space="preserve">El sistema de gestión antisoborno es una temática incipiente a nivel institucional lo que claramente impacta el proceso de evaluación en aspectos tales como designación de recursos (físicos, humanos y financieros), evaluación a la implementación así como los diferentes métodos de análisis para la gestión de resultados. </t>
  </si>
  <si>
    <t xml:space="preserve">Analizar la disponibilidad de recursos físicos, humanos y financieros para la implementación del SGAS en la entidad y definir los mismos para su ejecución.
Definir a partir de la política integral de transparencia mediciones a la implementación del sistema de gestión antisoborno y presentar resultados ante el CIGD. 
</t>
  </si>
  <si>
    <t>a. Una mesa de trabajo realizada con las áreas correspondientes para definir los recursos con los cuales se implementará el SGAS
b. Un (1) mecanismo de medición a la implementación del SGAS</t>
  </si>
  <si>
    <t xml:space="preserve">Gestión jurídica y contractual </t>
  </si>
  <si>
    <t xml:space="preserve">No. actividades ejecutadas / No. de actividades formuladas </t>
  </si>
  <si>
    <t>Secretario General</t>
  </si>
  <si>
    <t>Informe cumplimiento norma archivística - 2021</t>
  </si>
  <si>
    <t>Gestión de recursos administrativos
[Gestión Documental]</t>
  </si>
  <si>
    <t>Actividades ejecutadas / Actividades programadas</t>
  </si>
  <si>
    <t>Componente 4</t>
  </si>
  <si>
    <t>Formular procedimiento para el proceso de digitalización.</t>
  </si>
  <si>
    <t>Para 2021, la entidad no contaba con herramientas tecnológicas para realizar el proceso de digitalización y por ende, tampoco con un procedimiento que indicara los lineamientos propios para adelantar el proceso de digitalización de documentos de la entidad.</t>
  </si>
  <si>
    <t>1. Adelantar mesa de trabajo con el área de Sistemas para la validación e identificación de los equipos y la tecnología disponible en la entidad orientados a  la digitalización documental.
2. Elaborar el procedimiento de digitalización de documentos físicos de Canal Capital.
3. Presentar el procedimiento para aprobación del área de Sistemas y del Subdirector Administrativo.
4. Enviar documento para aprobación por parte del área de Planeación
5. Socializar el documento contentivo del procedimiento de digitalización de documentos físicos de Canal Capital.</t>
  </si>
  <si>
    <t>Componente 5</t>
  </si>
  <si>
    <t>Ampliar los temas relacionados con la gestión documental en el informe de rendición de cuentas y gestión, reflejando metas, avances y logros.</t>
  </si>
  <si>
    <t xml:space="preserve">Ausencia o poco desarrollo de temas relacionados con la Gestión Documental de la entidad dentro de los informes que se rinden ante el CIGD y el documento de rendición de cuentas de la entidad.
</t>
  </si>
  <si>
    <t xml:space="preserve">1. Solicitar mesa de trabajo con el área de Planeación para  materializar la acción de presentar los resultados en el informe de gestión.
2. Presentar informes de gestión relacionados con el área de Gestión Documental ante el Comité Institucional de Gestión y Desempeño ampliando las metas, avances y logros.
3. Consignar de manera más amplia los temas relacionados con la Gestión Documental en el documento de rendición de cuentas de la entidad.
</t>
  </si>
  <si>
    <t xml:space="preserve">Oficina de Control Interno </t>
  </si>
  <si>
    <t xml:space="preserve">Jefe Oficina de Control Interno </t>
  </si>
  <si>
    <t>Jefe Oficina de Control Interno</t>
  </si>
  <si>
    <t xml:space="preserve">Auditoría al proceso de Gestión técnica de la realización y circulación de contenidos [antes Emisión de contenidos]. </t>
  </si>
  <si>
    <t>Se evidenciaron debilidades en la documentación del proceso de gestión técnica respecto a: 
a. La caracterización del proceso no contempla el cambio de nombre del proceso, no se encuentra definida en el formato vigente, así como tampoco contempla en sus actividades aquellas realizadas y que son trascendentales para el área. 
b. Debilidades en la estructuración de los procedimientos respecto a la identificación del objetivo, el alcance, definiciones del glosario sin referenciar, el orden lógico de las actividades que no se ajusta a lo evidenciado durante las pruebas del equipo de la Oficina de control interno, identificación inadecuada de entradas y salidas, así como de los puntos de control. 
c. Debilidades de estructuración del instructivo para la revisión de los formatos de hoja de vida de los equipos, así como de la guía para la creación de contenidos y gestión de almacenamiento. 
d. Debilidades en la estructuración del plan de continuidad del negocio, el documento no cuenta con el flujograma de trabajo de las áreas que componen el proceso de gestión técnica con sus actividades y responsabilidades operación, evaluación del desempeño y la mejora aplicada a la operación del área técnica. Adicional a las debilidades en la construcción, socialización y apropiación por parte de las personas del área.
e. Desactualización del directorio de proveedores construido durante la vigencia 2019 publicado en la intranet. 
f. Debilidades en la documentación de actividades ejecutadas al interior del proceso, así como la determinación de responsables y puntos de control.</t>
  </si>
  <si>
    <t>Gestión técnica de la realización y circulación de contenidos
(Proceso misional)</t>
  </si>
  <si>
    <t xml:space="preserve">Falta de conocimiento de los formatos y procedimientos por parte del líder del área así como de cada uno de los colaboradores
</t>
  </si>
  <si>
    <t xml:space="preserve">Director Operativo </t>
  </si>
  <si>
    <t>11.2</t>
  </si>
  <si>
    <t>11.3</t>
  </si>
  <si>
    <t>11.7
11.2.3</t>
  </si>
  <si>
    <r>
      <t xml:space="preserve">Se evidenciaron oportunidades de mejora respecto al proceso de gestión documental adelantado al interior del área respecto a:
</t>
    </r>
    <r>
      <rPr>
        <b/>
        <sz val="8"/>
        <rFont val="Tahoma"/>
        <family val="2"/>
      </rPr>
      <t>a.</t>
    </r>
    <r>
      <rPr>
        <sz val="8"/>
        <rFont val="Tahoma"/>
        <family val="2"/>
      </rPr>
      <t xml:space="preserve"> Desconocimiento del manejo de la herramienta asignada para el archivo de gestión del proceso. 
</t>
    </r>
    <r>
      <rPr>
        <b/>
        <sz val="8"/>
        <rFont val="Tahoma"/>
        <family val="2"/>
      </rPr>
      <t>b.</t>
    </r>
    <r>
      <rPr>
        <sz val="8"/>
        <rFont val="Tahoma"/>
        <family val="2"/>
      </rPr>
      <t xml:space="preserve">Archivo de documentación sin firmas de los responsables, así como formatos sin definición de responsables que verifiquen el contenido de los mismos. 
</t>
    </r>
    <r>
      <rPr>
        <b/>
        <sz val="8"/>
        <rFont val="Tahoma"/>
        <family val="2"/>
      </rPr>
      <t>c.</t>
    </r>
    <r>
      <rPr>
        <sz val="8"/>
        <rFont val="Tahoma"/>
        <family val="2"/>
      </rPr>
      <t xml:space="preserve">Documentos sin formalización en el sistema de gestión como el inventario de elementos administrados por el laboratorio. 
</t>
    </r>
    <r>
      <rPr>
        <b/>
        <sz val="8"/>
        <rFont val="Tahoma"/>
        <family val="2"/>
      </rPr>
      <t>d.</t>
    </r>
    <r>
      <rPr>
        <sz val="8"/>
        <rFont val="Tahoma"/>
        <family val="2"/>
      </rPr>
      <t xml:space="preserve"> Falta de aseguramiento de los principios del proceso de gestión documental respecto al control y seguimiento, oportunidad y disponibilidad de los documentos electrónicos generados por el área técnica al no adelantar el archivo de manera periódica bajo lo expuesto en el manual de gestión documental.  
</t>
    </r>
    <r>
      <rPr>
        <b/>
        <sz val="8"/>
        <rFont val="Tahoma"/>
        <family val="2"/>
      </rPr>
      <t>e.</t>
    </r>
    <r>
      <rPr>
        <sz val="8"/>
        <rFont val="Tahoma"/>
        <family val="2"/>
      </rPr>
      <t xml:space="preserve"> Debilidades en la gestión documental de los expedientes de los contratos 605 y 618 de 2021. </t>
    </r>
  </si>
  <si>
    <t>Gestión técnica de la realización y circulación de contenidos
(Proceso misional)
Gestión de recursos administrativos - Gestión documental
(Proceso de apoyo)</t>
  </si>
  <si>
    <t xml:space="preserve">Hace falta capacitaciones mas detalladas de las herramientas de gestión documental, como manejo de links.
Así como falta de rigurosidad en el proceso interno por parte de algunos de los colaboradores del área.
</t>
  </si>
  <si>
    <t xml:space="preserve">A- D -E. Solicitud y asistencia a dos (2) capacitaciones a gestión documental para todos los contratistas, temporales y servidores públicos que hagan parte del área técnica, en relación con manejo de la herramienta asignada para el archivo de gestión del proceso, principios del proceso de gestión documental respecto al control y seguimiento, oportunidad y disponibilidad de los documentos electrónicos generados por el área técnica, y la gestión documental de los expedientes de los contratos. 
B. Revisar los formatos vigentes utilizados por el área Técnica en el control de salida e ingreso de bienes con el fin de identificar ajustes requeridos respecto a la identificación y firma de los responsables. 
C. Realizar una (1) mesa de trabajo con planeación, para revisar los formatos que no están formalizados en el sistema de gestión con el fin de evaluar la pertinencia de creación y adelantar las acciones a que haya lugar. 
E.  Realizar verificaciones  trimestrales respecto a la implementación de las directrices emitidas en materia de gestión documental en el archivo del área Técnica por parte del área de Gestión Documental. </t>
  </si>
  <si>
    <t>No. actividades realizadas /8</t>
  </si>
  <si>
    <t>Informe Evaluación Control Interno Contable 2022</t>
  </si>
  <si>
    <t>EN PROCESO</t>
  </si>
  <si>
    <t>SIN INICIAR</t>
  </si>
  <si>
    <t>5 y 6</t>
  </si>
  <si>
    <t xml:space="preserve">Debilidades en cuanto a los controles y el fin de las conciliaciones ente áreas y contabilidad para: 
-Dar cumplimiento a la característica de “Representación fiel” de la información financiera para que sea útil en cuanto al control de los elementos de consumo y/o devolutivos del Canal, de acuerdo con las diferencias observadas en las conciliaciones entre Contabilidad y Almacén.
-Realizar los ajustes y aplicar los controles de manera oportuna y completa frente a las partidas identificadas en las conciliaciones de Cartera y Almacén con Contabilidad, que permitan reflejar la situación real de los activos del Canal.
</t>
  </si>
  <si>
    <t xml:space="preserve">Omisión del procedimiento de Ingreso a almacén en el momento de recibir los documentos para ser procesados en las diferentes áreas. </t>
  </si>
  <si>
    <t xml:space="preserve">1. Coordinar con el área de Servicios Administrativos y Generar una mesa de trabajo con las áreas involucradas (almacén, contabilidad, generadores del gasto), para que socializar el Procedimiento Ingreso al almacén 
2. En el momento de revisar las conciliaciones con las áreas, revisar las partidas conciliatorias con el fin de depurarlas evitando que estas perduren en el tiempo. </t>
  </si>
  <si>
    <t>Mesa trabajo de socialización del procedimiento / 1
Partidas conciliatorias identificadas / Partidas conciliatorias ajustadas</t>
  </si>
  <si>
    <t>Herramienta de autoevaluación -  MODELO DE SEGUIMIENTO Y MEDICIÓN A LA PRESTACIÓN DEL SERVICIO</t>
  </si>
  <si>
    <t>VHAF</t>
  </si>
  <si>
    <t>Servicio al Ciudadano y Defensor del Televidente (Apoyo)</t>
  </si>
  <si>
    <t>Acciones realizadas /  Acciones formuladas</t>
  </si>
  <si>
    <t>Debilidades en el canal de atención telefónico:
1. No se cuenta con registros de medición de tiempos de espera y atención.</t>
  </si>
  <si>
    <t>No se ha contemplado registrar la medición de los tiempos de atención en el canal telefónico en virtud de que no se prestaba atención a la ciudadanía  por este canal desde la vigencia 2020 hasta finales de 2022.</t>
  </si>
  <si>
    <t>Atención al Ciudadano</t>
  </si>
  <si>
    <t>Gestión Financiera y Facturación 2023</t>
  </si>
  <si>
    <t>11.9</t>
  </si>
  <si>
    <t>Facturación y Cartera</t>
  </si>
  <si>
    <t>Gestión de Recursos Administrativos (Apoyo)</t>
  </si>
  <si>
    <t>11.15.4</t>
  </si>
  <si>
    <t xml:space="preserve">Debilidades en el control de elementos en uso, para dar de baja o en otro estado de la gestión administrativa de bienes, que son propiedad de Canal Capital y que por tanto están bajo las funciones de la Subdirección Administrativa y se encuentran en la bodega de Engativá.
a. Falta de un control adecuado para el registro de ingreso y salida de los bienes que están en la bodega, así como falta de claridad del inventario de los bienes de utilería y de Propiedad, Planta y Equipo que se almacenan en la bodega.
b. El uso de la bodega de Engativá es de conformidad con la minuta contractual para almacenar elementos de escenografía de la Coordinación de Producción de Capital, no para guardar bienes inservibles, obsoletos o dañados que deben darse de baja.
</t>
  </si>
  <si>
    <t>Falta de espacio en la sedes de Capital para almacenar elementos que a futuro se darán de baja y falta de control en la entrada y salida de elementos en la bodega.</t>
  </si>
  <si>
    <t>1. Realizar una jornada de identificación por parte de Servicios Administrativos con el fin incluir en el inventario de consumo controlado aquellos bienes que se encuentran en la bodega y que por su naturaleza, deben plaquetizarse.
2. Realizar una mesa de trabajo con la Coordinación del área de  Producción con el fin de establecer parámetros de control para la entrada y salida de elementos en la bodega de Engativá.
3. Modificar el objeto contractual y las obligaciones específicas del próximo contrato de arrendamiento de la bodega, para incluir dentro del mismo la posibilidad de almacenar elementos distintos a escenografías.</t>
  </si>
  <si>
    <t xml:space="preserve">Inventario actualizado / Inventario socializado
Mesa de trabajo programada / Mesa de trabajo realizada 
Ajuste de condiciones contractuales programado / Ajuste de condiciones contractuales realizado
</t>
  </si>
  <si>
    <t>Auditoría al proceso de Gestión de negocios y proyectos estratégicos.</t>
  </si>
  <si>
    <t>100,0%</t>
  </si>
  <si>
    <t>Gerente General</t>
  </si>
  <si>
    <t>Se evidenciaron debilidades frente a la gestión documental del proceso, frente a la implementación de la política de gestión documental de Capital y normatividad asociada existente:
a. La información generada no es archivada en el enlace creado por el área de gestión documental para tal fin.
b. Creación de series que no pertenecen a la Tabla de Retención Documental convalidada para el proceso.
c. Incumplimiento de los parámetros para el almacenamiento y uso de documentos digitales y/o electrónicos de Capital.
d. Inventario Documental incompleto y diligenciado en el formato desactualizado.
e. Expedientes contractuales incompletos en la carpeta creada para tal fin, teniendo en cuenta la publicación de documentos en SECOP II que no forman parte de la carpeta de Capital.
f. Debilidades en el proceso de gestión documental respecto al control y seguimiento, oportunidad y disponibilidad de la información generada por el área.</t>
  </si>
  <si>
    <t>Gestión de negocios y proyectos estratégicos
Gestión de recursos administrativos (Gestión documental)</t>
  </si>
  <si>
    <t>* Falta de claridad en los lineamientos de gestión documental del proceso, frente a la implementación de la política de gestión documental de Capital
*Falta de acompañamiento por parte del equipo de Gestión Documental</t>
  </si>
  <si>
    <r>
      <t xml:space="preserve">1. Realizar mesa de trabajo con el equipo de Gestión Documental, de Sistemas y Control Interno y en este espacio aclarar y definir:
* Unificar ruta de almacenamiento de la información </t>
    </r>
    <r>
      <rPr>
        <u/>
        <sz val="8"/>
        <rFont val="Tahoma"/>
        <family val="2"/>
      </rPr>
      <t>DE LA TOTALIDAD DE LA </t>
    </r>
    <r>
      <rPr>
        <sz val="8"/>
        <rFont val="Tahoma"/>
        <family val="2"/>
      </rPr>
      <t xml:space="preserve"> </t>
    </r>
    <r>
      <rPr>
        <u/>
        <sz val="8"/>
        <rFont val="Tahoma"/>
        <family val="2"/>
      </rPr>
      <t>DOCUMENTACIÓN (incluyendo la clasificada como documentos de APOYO) </t>
    </r>
    <r>
      <rPr>
        <sz val="8"/>
        <rFont val="Tahoma"/>
        <family val="2"/>
      </rPr>
      <t xml:space="preserve"> producida por el proceso de GESTIÓN DE NEGOCIOS Y PROYECTOS ESTRATEGICOS
* Aclarar la información de la </t>
    </r>
    <r>
      <rPr>
        <u/>
        <sz val="8"/>
        <rFont val="Tahoma"/>
        <family val="2"/>
      </rPr>
      <t>TRD</t>
    </r>
    <r>
      <rPr>
        <sz val="8"/>
        <rFont val="Tahoma"/>
        <family val="2"/>
      </rPr>
      <t xml:space="preserve"> a almacenar, si esta corresponderá a la TRD vigente o la que esta en proceso de convalidación por parte del AGN o Archivo distrital
* Recibir orientación sobre los parámetros para el almacenamiento y uso de documentos digitales y/o electrónicos de Capital y realizar aplicación y prueba en TODA LA información incluyendo la clasificada como de Apoyo y de TRD.
2. Completar el diligenciamiento del Formulario Único e Inventario Documental - FUID aplicando el formulario establecido por Gestión Documental que se encuentra publicado en la intranet.
3. Realizar mesa de trabajo con el equipo de Gestión Documental, de Control Interno y  de Gestión Jurídica para unificar la ruta de almacenamiento del expediente precontractual de las ventas realizadas por el proceso de Gestión de Negocios y Proyectos Estratégicos. Así mismo establecer la lista documentos mínimos, responsables y las acciones que sean requeridas para el almacenamiento en la ruta que se defina.
4. Realizar mínimo dos (2) reuniones de seguimiento y control en el semestre, sobre el almacenamiento de la totalidad de la información incluyendo la clasificada como de  apoyo y de las TRD, para verificar la conformidad en el cumplimiento de "los parámetros para el almacenamiento y uso de documentos digitales y/o electrónicos de Capital". Estos espacios de reuniones se efectuará con el acompañamiento de Gestión Documental.</t>
    </r>
  </si>
  <si>
    <t>Actividades programadas
/4</t>
  </si>
  <si>
    <t>Se evidenciaron debilidades en las actividades y controles
relacionados con cotizar, otorgar descuentos, bonificaciones y/o incentivos en las negociaciones del proceso Gestión de Negocios y Proyectos Estratégicos y la gestión de los documentos de estos, al observar las siguientes situaciones, que podrían generar un riesgo de cumplimiento y/o fiscal para el Canal, en cuanto a:
• Cotizaciones en contravía de lo establecido en la Resolución de Tarifas No. 63 de 2022, en cuanto a indicar que la atribución de conceder descuentos y/o bonificaciones, las puede otorgar el director Operativo y/o la Gerente.
• Las bonificaciones, incentivos y descuentos no se encuentran establecidos en el tarifario, como se indica en el artículo quinto resolutivo, de la Resolución de Tarifas No. 63 de 2022.
• En la verificación realizada a la muestra de ofertas comerciales, se evidenciaron situaciones relacionadas con: el control de las cotizaciones, diferencias entre el valor de la oferta comercial y lo facturado, y modificación del tarifario para servicios no contemplados en el mismo.
• En la verificación realizada a los contratos interadministrativos, se evidenciaron diferencias entre el tarifario y las cotizaciones presentadas y facturadas a los
clientes.</t>
  </si>
  <si>
    <t>Gestión de negocios y proyectos estratégicos</t>
  </si>
  <si>
    <t>* Fallas en el almacenamiento del expediente de las cotizaciones
* Error humano en el diligenciamiento del formato de cotización
* Diferencias entre los lineamientos jurídicos y de gestión documental para el almacenamiento final del expediente de las cotizaciones y carpetas contractuales</t>
  </si>
  <si>
    <t>1. Realizar la socialización al equipo de proyectos estratégicos sobre el formato "MCOM- FT-014. COTIZACION SECTOR PUBLICO Y PRIVADO" para evitar el uso no intencionado de versiones obsoletas.
2. Realizar la revisión del tarifario y la resolución de tarifas para incorporar los elementos relacionados con "bonificaciones, incentivos y descuentos", y realizar la socialización del cambio realizado.
3. Realizar la revisión del expediente digital de las cotizaciones y documentos anexos de la misma, con el acompañamiento del área de gestión jurídica y gestión documental.
4. Revisar el control actual efectuado sobre los "contratos interadministrativos" y en caso de identificar mejoras en la herramienta realizarlas.</t>
  </si>
  <si>
    <t>Ventas y Mercadeo</t>
  </si>
  <si>
    <t>Auditoría al proceso de Servicio a la Ciudadanía – Decreto 371 de 2010</t>
  </si>
  <si>
    <t>Servicio al Ciudadano
(Apoyo)</t>
  </si>
  <si>
    <t>No se encuentran actualizados ni articulados algunos documentos del área, dado que no se ha realizado seguimiento con el fin de que estos estén unificados en cuanto a conceptos, criterios, puntos de control y demás.</t>
  </si>
  <si>
    <t>1. Actualización de la caracterización del proceso.
2. Elaboración del plan de trabajo  de implementación de la política institucional de servicio a la ciudadanía. 
3. Actualización del procedimiento del área.
4. Remitir trimestralmente un informe a Gerencia sobre los servicios que presenten el mayor número de quejas y reclamos, y principales recomendaciones sugeridas por los particulares que tengan por objeto mejorar el servicio que presta la entidad.</t>
  </si>
  <si>
    <t>Cantidad de acciones realizadas / Cantidad de acciones formuladas.</t>
  </si>
  <si>
    <t xml:space="preserve">Debilidades en materia de gestión documental respecto a la composición de los expedientes y diligenciamiento del Formato Único de Inventario Documental al no implementar los lineamientos establecidos en la guía de uso y almacenamiento de documentos electrónicos de Capital, así como de los principios de la política de gestión documental en materia de control y seguimiento y oportunidad respecto a la disponibilidad de la información archivada en la serie de PQRS. </t>
  </si>
  <si>
    <t>No se ha llevado a cabo el archivo de la documentación del área conforme a lo establecidos en  la guía de uso y almacenamiento de documentos electrónicos de Capital.
Falta de lineamientos claros por parte del área de Gestión Documental en cuanto a la conformación de expedientes de PQRS así como de las series que no se encuentran registradas en la TRD.</t>
  </si>
  <si>
    <t>1. Realizar mesa de trabajo con el área de Gestión Documental para definir la conformación de expedientes de acuerdo con los lineamientos e instrumentos archivísticos establecidos en la entidad.
2. Organizar la documentación de acuerdo a lo establecido en la mesa de trabajo.
3. Solicitar revisión semestral de la conformación de los expedientes de los archivos de gestión de conformidad con las TRD vigentes y el diligenciamiento formato único de inventario documental FUID por parte del área de Gestión Documental.
4. Verificación por parte de Gestión Documental, de los ajustes solicitados y emitir comunicación.</t>
  </si>
  <si>
    <t>Auditoría a las normas de Gestión:  Norma ISO 27001: Seguridad de la Información.</t>
  </si>
  <si>
    <t>Debilidades en el diligenciamiento del autodiagnóstico del Modelo de Seguridad y Privacidad de la Información, respecto al reporte de información incompleta al no indicar la brecha o aspectos a mejorar por parte de la entidad, porcentaje de cumplimiento alto sin la debida justificación, calificación de aspectos que no cumplen con los requisitos con altos porcentajes de cumplimiento.</t>
  </si>
  <si>
    <t>Gestión de recursos administrativos
[Sistemas]</t>
  </si>
  <si>
    <t xml:space="preserve">Falta  de revisión y documentación de avances y brechas por cumplir en los controles administrativos y técnicos del Modelo de Seguridad y Privacidad de la Información. </t>
  </si>
  <si>
    <t>Revisar y hacer seguimiento de manera semestral en el diligenciamiento del MSPI, completando la información faltante de la evaluación realizada a los controles administrativos y técnicos.</t>
  </si>
  <si>
    <t>Controles administrativos y técnicos / Controles revisados</t>
  </si>
  <si>
    <t>Sistemas</t>
  </si>
  <si>
    <t>Debilidades en la implementación de los lineamientos descritos en el documento maestro del Modelo de Privacidad y Seguridad de la Información, respecto a las fases de planificación, operación, evaluación del desempeño y mejora continua.
1. No se evidencia en la política de Planeación Institucional la inclusión de aspectos como el modelo de procesos y servicios, así como necesidades y expectativas de las partes interesadas en materia del MSPI.
2. En el manual del MIPG de Capital no se evidencia la definición del alcance del MSPI.
3. No se evidencia acto administrativo que adopte la Política de seguridad y privacidad de la información. Adicionalmente, en esta no se definen roles y responsabilidades en materia de ciberseguridad y T.I.
4. No se cuenta con un procedimiento y documento metodológico de inventario y clasificación de información e infraestructura crítica. 
5. No se evidencia aprobación del CIGD del Plan de tratamiento de los riesgos de seguridad de la información.
6. Establecer en las minutas de los contratos la responsabilidad que tiene Capital frente al cumplimiento de los temas relacionados con la seguridad de la información.
7. Implementar herramientas de seguimiento para el Plan de cambio, cultura, apropiación, capacitación y sensibilización de seguridad y privacidad de la información.
8. Definir un plan de implementación de controles de seguridad y privacidad de la información que contemple los requisitos mínimos normativos.
9. Elaborar los informes con la evaluación y medición de la efectividad de la implementación de los controles definidos en el plan de tratamiento de riesgos
10. Para la vigencia 2022 no se realizaron auditorías al MSPI.
11. No se cuentan con actas y/o soportes que permitan evidenciar la revisión por la Alta dirección de la política de seguridad y privacidad de la información. 
12. Establecer acciones de mejora para llevar al modelo al nivel de madurez optimizado.</t>
  </si>
  <si>
    <t>Debilidades en la implementación de los lineamientos, guías y demás documentos establecidos en el Modelo de Seguridad y Privacidad de la Información-MSPI establecido por el MINTIC</t>
  </si>
  <si>
    <t>1. Solicitar a Planeación la inclusión del MSPI en la Política de Planeación Institucional.
2.  Solicitar a Planeación el manual de MIPG para ser incluido el alcance del MSPI en el mismo.
3. Formular resolución que adopte la Política de Seguridad y Privacidad de la Información para ser aprobada por el CIGD.
4. Revisar y actualizar la guía de AGRI-SI-GU-001-GUIA PARA EL INVENTARIO Y LA CLASIFICACIÓN DE ACTIVOS DE INFORMACIÓN frente a la guía de gestión de activos del MINTIC.
5. Actualizar el plan de tratamiento de riesgos de seguridad y privacidad de la información y aprobarlo a través del CIGD.
6. Realizar mesas de trabajo con Jurídica para la definición de la responsabilidad de la entidad en materia de seguridad de la información en las minutas contractuales.
7. Formular herramienta de seguimiento del plan de sensibilización del SGSI.
8. Revisar y actualizar el plan de seguridad y privacidad de la información, donde se incluya la actividad de implementación de controles administrativos y técnicos del MSPI.
9. Elaborar informe con la evaluación y medición de la efectividad de la implementación de los controles definidos en el plan de tratamiento de riesgos de seguridad de la información.
10.Solicitar a control interno la inclusión de la auditoria al MSPI de manera periódica.
11. Solicitar la inclusión de la revisión del MSPI por parte del CGDI el cual contempla el dominio de la Política de Seguridad de la Información
12. Incluir en el plan de trabajo del área de sistemas del 2024 la revisión y seguimiento al plan de mejoramiento del MSPI.</t>
  </si>
  <si>
    <t>Actividades planeadas/ ejecutadas</t>
  </si>
  <si>
    <t>11.4.1</t>
  </si>
  <si>
    <t>Debilidades [oportunidades de mejora] en la implementación de los controles definidos en la norma ISO 27001:2013, en los siguientes aspectos descritos y calificados con nivel de cumplimiento (2):
1.Controles sobre política de seguridad de la información [A.5.1].
2.Controles sobre organización de seguridad de la información [A.6.1.1 - A.6.1.2 - A.6.1.5 - A.6.2.2]
3.Controles de seguridad de los recursos humanos [A.7.1.2 – A.7.3.1.]
4.Controles de gestión de activos [A.8.1.1 - A.8.2.1 - A.8.1.3]
5.Controles sobre cumplimiento [A.18.1.1]
6.Controles respecto a relaciones con los proveedores [A.15.1 – A.15.2]
7.Controles sobre control de acceso [A.9.2.3 – A.9.2.4]
8.Controles sobre seguridad física y del entorno [ A.11.1.1 – A.11.2.1 – A.11.2.9 – A.11.2.8 – A.11.2.6 – A.11.2.3, A.11.2.7]
9.Controles sobre seguridad de las operaciones [A.12.6 – A.12.6.2]
10.Controles de seguridad de las comunicaciones [A.13.2]
11.Controles sobre adquisición, desarrollo y mantenimiento de sistemas [A.14.2.1 – A.14.25 – A.14.2.7]
12.Controles sobre incidentes de seguridad de la información [A.16.1.1]</t>
  </si>
  <si>
    <t xml:space="preserve">Gestión de recursos administrativos
[Sistemas]
Gestión de recursos administrativos
[Gestión Documental]
Gestión de Talento Humano
Planeación Estratégica
Gestión Jurídica, contractual y control disciplinario </t>
  </si>
  <si>
    <t>Falta de recursos técnicos, tecnológicos y presupuestales para llevar a cabo la implementación de los controles definidos en los dominios de la ISO27001 del MSPI.</t>
  </si>
  <si>
    <t>1. Revisar y actualizar el plan de seguridad y privacidad de la información, donde se incluyan actividades de implementación de controles administrativos y técnicos del MSPI.
2. Implementar el 20% porciento del plan de implementación de los controles administrativos y técnicos al cierre del cumplimiento del plan de mejoramiento, (porcentaje de cumplimiento al finalizar el año del plan de mejoramiento)</t>
  </si>
  <si>
    <t>11.4.2</t>
  </si>
  <si>
    <t>Falta de implementación de los siguientes controles definidos en la norma ISO 27001:2013, calificados con nivel de cumplimiento (1):
1.Controles sobre política de seguridad de la información [A.5.1, A.5.2].
2.Controles sobre organización de seguridad de la información [A.6.1.5 ]
3.Controles de seguridad de los recursos humanos [A.7.2.2]
4.Controles sobre aspectos de seguridad de la información / de la gestión de la continuidad del negocio [A.17.1 – A.17.2 – A.17.3]
5.Controles sobre control de acceso [A.9.2.2 – A.9.2.3 - A.9.2.4 - A.9.4.5 - A.9.1.1 - A.9.1.2]
6.Controles sobre criptografía [A.10.1.1 – A.10.1.2]
7.Controles sobre seguridad física y del entorno [A.11.2.5]
8.Controles sobre seguridad de las operaciones [A.12.1.3 – A.12.3.1 – A.12.4.4 – A.12.7- A.12.2.1]
9.Controles sobre incidentes de seguridad de la información [A.16.1.2 – A.16.1.4 – A.16.1.5 – A.16.1.6 – A.16.1.7]</t>
  </si>
  <si>
    <t>1. Revisar y actualizar el plan de seguridad y privacidad de la información, donde se incluyan actividades de implementación de controles administrativos y técnicos del MSPI.
2. Implementar el 20% del plan de controles administrativos y técnicos al cierre del cumplimiento del plan de mejoramiento, (porcentaje de cumplimiento al finalizar el año del plan de mejoramiento).
3. Realizar seguimiento semestralmente del avance de implementación de los controles administrativos y técnicos a través de la herramienta del MSPI.</t>
  </si>
  <si>
    <t>Debilidades en la documentación del proceso de Sistemas relacionados con el sistema de seguridad y privacidad de la información; sobre estos se hace necesaria la revisión y modificación, de manera que se mencionan las actividades que se adelantan al interior de Capital, y se actualicen y complementen de conformidad con las necesidades identificadas.</t>
  </si>
  <si>
    <t>Debilidades en las capacidades operativas del proceso para llevar a cabo la documentación requerida para la implementación y gestión del Modelo de Seguridad y Privacidad de la Información.</t>
  </si>
  <si>
    <t xml:space="preserve">Revisar, actualizar y/o formular los documentos requeridos por el Sistema de seguridad y privacidad de la información a que haya lugar. </t>
  </si>
  <si>
    <t>Documentación formulada y actualizada/ Documentación planeada</t>
  </si>
  <si>
    <t>Debilidades identificadas en el Plan Estratégico de las Tecnologías de Información PETI - AGRI-SI-PL-001, respecto a la falta de actualización del documento y definición de herramienta(s) de seguimiento adecuada(s) que permita(n) determinar el nivel de cumplimiento tanto físico como presupuestal de cada uno de los proyectos del PETI, y que permitan soportar el porcentaje de cumplimiento reportado en los proyectos de inversión. Así como su debida socialización y aprobación en el CIGD.</t>
  </si>
  <si>
    <t>Gestión de recursos administrativos
[Sistemas]
Gestión técnica de la realización y circulación de contenidos</t>
  </si>
  <si>
    <t>Debilidades en la planeación, ejecución, seguimiento y control del Plan Estratégico de Tecnologías de la Información-PETO</t>
  </si>
  <si>
    <t>1. Actualizar la hoja de ruta PETI para el cuatrienio 2024-2027, acorde al plan de desarrollo y plataforma estratégica de la nueva administración.
2. Socializar y aprobar por el CIGD el PETI
3. Presentar ante el  CIGD la necesidad de definir el rol y responsable de ejercer la segunda línea de defensa para llevar a cabo el seguimiento del PETI.</t>
  </si>
  <si>
    <t>11.6.1</t>
  </si>
  <si>
    <t xml:space="preserve">Debilidades en las actividades de integración y publicación de planes requeridos en el Decreto 612 de 2018, respecto a: 
1.Falta la publicación e integración del Plan Estratégico de las Tecnologías de la Información en el Trabajo formulado para la vigencia 2023 al plan de acción institucional de Capital.
2.Capital no incluyó en la guía: LINEAMIENTOS PARA PUBLICACIÓN DE INFORMACIÓN EN LA SEDE ELECTRÓNICA – V5 un lineamiento que indique que se debe realizar la publicación del PETI por parte de los responsables antes del 31 de enero de la vigencia, ni se cuenta con un espacio en el botón de transparencia para hacer la publicación e integración de los planes indicados en del Decreto 612 de 2018. </t>
  </si>
  <si>
    <t>Gestión de recursos administrativos
[Sistemas]
Planeación Estratégica</t>
  </si>
  <si>
    <r>
      <t xml:space="preserve">1. Requerir a las áreas la publicación en sede electrónica de sus planes institucionales (los requeridos en el 612 de 2018, pero en este caso solo los planes de sistemas), antes del 31 de </t>
    </r>
    <r>
      <rPr>
        <sz val="8"/>
        <rFont val="Tahoma"/>
        <family val="2"/>
      </rPr>
      <t>enero</t>
    </r>
    <r>
      <rPr>
        <sz val="8"/>
        <color theme="1"/>
        <rFont val="Tahoma"/>
        <family val="2"/>
      </rPr>
      <t>, con el lineamiento de formulación del plan de acción 2024 y mesa de trabajo con el área.
2. Actualizar la guía de lineamientos para publicación de información de sede electrónica, con la inclusión de los planes del Decreto 612-2018</t>
    </r>
  </si>
  <si>
    <t xml:space="preserve">1. Una solicitud realizada con los lineamientos de reporte e integración de planes. 
2. Documento de lineamientos de publicación de información actualizados </t>
  </si>
  <si>
    <t xml:space="preserve">Planeación </t>
  </si>
  <si>
    <t>Gerencia General</t>
  </si>
  <si>
    <t>11.7</t>
  </si>
  <si>
    <t>Debilidades en la matriz de riesgos e identificación de riesgos de seguridad digital respecto a:
1.No se valoran los riesgos (probabilidad e impacto) con la escala establecida en Política de Administración de Riesgos de Capital EPLE-PO-001, ya que, no se estableció una escala diferencial para los riesgos de seguridad digital.
2.Se deben identificar riesgos e implementar controles contra amenazas de tipo ambiental.
3.Se deben identificar riesgos e implementar controles para garantizar la seguridad de los activos fuera de las instalaciones de Capital que pueden contener información sensible de la entidad, para aquellos colaboradores que ejerzan su función en la modalidad de teletrabajo, trabajo remoto o lugares temporales dada la misionalidad de Capital.</t>
  </si>
  <si>
    <t>Desde planeación se lleva a cabo la actualización periódica de la información metodológica establecidas en el manual de riesgos, esto con el fin de facilitar la interpretación y gestión de los diferentes tipos de riesgos cobijados con los lineamientos. Desde el área de sistemas se han incorporado criterios en materia de valoración de riesgos y controles a partir de variables propias establecidas, dejando consignadas estas claridades dentro del documento de gestión.</t>
  </si>
  <si>
    <t xml:space="preserve">
1.Revisar y actualizar la matriz de riesgos de seguridad digital donde se defina la valoración de los  riesgos (probabilidad e impacto) con la escala establecida en Política de Administración de Riesgos de Capital EPLE-PO-001.
2. Tipificar riesgos contra amenazas de tipo ambiental en la matriz de riesgos de seguridad digital.
3. Identificar riesgos para garantizar la seguridad de los activos fuera de las instalaciones de Capital en la matriz de riesgos de seguridad digital.
</t>
  </si>
  <si>
    <t>Incumplimiento de la gestión de riesgos de seguridad digital con la guía de administración de riesgos de la Función Pública.</t>
  </si>
  <si>
    <t xml:space="preserve">1. Solicitar al área de sistemas la revisión y análisis de la matriz de riesgos de seguridad digital con el fin de identificar la posibilidad de incluir las variables para el análisis de los riesgos contempladas en la matriz de riesgos de gestión.
</t>
  </si>
  <si>
    <t>Planeación</t>
  </si>
  <si>
    <t>Debilidades en el reporte de los indicadores identificados al interior del área, teniendo en cuenta:
1.Falta la relación del universo de actividades que permita medir el cumplimiento de las actividades formuladas en los diferentes planes. 
2.Determinar herramientas que permitan adelantar seguimiento de las actividades formuladas por parte del área, de manera que se adelante un reporte coherente y debidamente soportado de los indicadores identificados. 
3.Revisar y fortalecer la herramienta de seguimiento a las actividades del plan de tecnologías de la información – PETI, de manera que se cuente con la información de lo ejecutado y que el reporte sea coherente con el porcentaje reportado en la matriz de monitoreo.
4.Realizar el monitoreo de la totalidad de las actividades, teniendo en cuenta que no es posible determinar el cumplimiento de estas sin el debido análisis de lo adelantado y el soporte correspondiente que dé cuenta de ello.
5.No se evidencia la adopción de algunos de los indicadores propuestos en el documento: Indicadores de Gestión de Seguridad de la Información V4</t>
  </si>
  <si>
    <t xml:space="preserve">Debilidades en la definición de  las herramientas de seguimiento de los planes asociados al área y su reporte de forma coherente en el plan de acción institucional, de manera que den cuenta de las actividades que se definan para la vigencia.
</t>
  </si>
  <si>
    <t>Debilidades frente al cumplimiento de los principios de gestión documental respecto al control y seguimiento, oportunidad y disponibilidad de la información del área, ya que las carpetas creadas se encuentran vacías e información que no cuenta con encabezados que permitan identificar con facilidad el contenido de la información.</t>
  </si>
  <si>
    <t>Gestión de recursos administrativos
[Sistemas]
Gestión de recursos administrativos
[Gestión Documental]</t>
  </si>
  <si>
    <t xml:space="preserve">
Los expedientes del área no se conforman de acuerdo con lo indicado en los  instrumentos archivísticos, manuales y lineamientos establecidos para la correcta organización documental en los archivos de gestión.</t>
  </si>
  <si>
    <t>1. Realizar semestralmente una (1) mesa de trabajo con el grupo de gestión documental con el objeto de verificar la conformación de los expedientes de acuerdo con los lineamientos establecidos, los instrumentos archivísticos Cuadro de clasificación documental y TRD.
2. Revisión semestral, por parte de gestión documental el diligenciamiento del formato único de Inventario documental - FUID.</t>
  </si>
  <si>
    <t>Auditoría de Gestión Antisoborno, Lavado de Activos y Financiación del Terrorismo - 2023.</t>
  </si>
  <si>
    <t>1.1.1.a
Componente Actividades de control</t>
  </si>
  <si>
    <t xml:space="preserve">Se observan debilidades respecto a la documentación de los requisitos normativos requeridos para implementación del Sistema de administración de riesgos de lavado de activos y financiación del terrorismo al interior de Capital. </t>
  </si>
  <si>
    <t>Planeación Estratégica 
(Estratégico)</t>
  </si>
  <si>
    <t>Canal Capital no cuenta con documentación sobre los requisitos normativos requeridos para implementación del Sistema de administración de riesgos de lavado de activos y financiación del terrorismo. Esto teniendo en cuenta que, el ejercicio de gestión antisoborno ha sido un trabajo incipiente al interior de Capital que ha venido presentando mejoras y ajustes permanentes para el fortalecimiento de su gestión.</t>
  </si>
  <si>
    <t xml:space="preserve">1. Elaborar un documento con lineamientos para la gestión del Sistema de administración de riesgos de lavado de activos y financiación del terrorismo al interior de Canal Capital, que incluya los requisitos normativos. </t>
  </si>
  <si>
    <t xml:space="preserve">1. Documento con requisitos normativos formulado y publicado en la intranet. </t>
  </si>
  <si>
    <t>1.1.1.b
Componente Actividades de control</t>
  </si>
  <si>
    <t>Debilidades en el marco de la gestión antisoborno, al no contar con documentación de capacidades institucionales [Planificación], planes de trabajo eficaces de fortalecimiento de la gestión [formulación de actividades de identificación, medición, evaluación, control, monitoreo [indicadores] y programas de capacitación continua en materia de gestión antisoborno, lavado de activos y financiación del terrorismo].</t>
  </si>
  <si>
    <t>En Canal Capital no se ha contemplado la necesidad de documentar información de análisis de capacidades institucionales, planes de trabajo eficaces de fortalecimiento de la gestión [formulación de actividades de identificación, medición, evaluación, control, monitoreo [indicadores] y programas de capacitación específicos en materia de gestión antisoborno.</t>
  </si>
  <si>
    <t xml:space="preserve">1. Revisar y actualizar el plan de implementación de la política integral de transparencia y asociar un repositorio para el cargue de evidencias. 
2. Revisa y  si es el caso actualizar la política integral de transparencia definiendo los roles y responsabilidades en materia de función de cumplimiento al interior de la entidad. 
3. Solicitar al área de recursos humanos la inclusión de temáticas de capacitación en materia de LA/FT para la vigencia 2024. </t>
  </si>
  <si>
    <t>1. Plan de implementación actualizado. 
2. Política integral de transparencia revisada y/o actualizada 
3. Solicitud realizada al área de recursos humanos</t>
  </si>
  <si>
    <t>1.1.1.c
Componente Actividades de control</t>
  </si>
  <si>
    <t>Falta de análisis y asignación del oficial de cumplimiento identificado en la Política integral de transparencia, acceso a la información, lucha contra la corrupción y gestión antisoborno.</t>
  </si>
  <si>
    <t>Planeación Estratégica 
(Estratégico)
Gestión Jurídica, contractual y control disciplinario
(Apoyo)</t>
  </si>
  <si>
    <t>Durante la vigencia 2023, luego del análisis realizado con la Alta dirección, no se encontró viable la creación de un nuevo cargo dentro de la planta de personal que desempeñara las funciones del oficial de cumplimiento, esto en razón a que dicho rol apunta a que exista imparcialidad en el desarrollo de su gestión, luego, al designar a un servidor público de la planta, se podría estar en curso en un conflicto de intereses.</t>
  </si>
  <si>
    <t>Gestionar los recursos financieros para la contratación del oficial de cumplimiento para la vigencia 2024  y realizar la contratación de la persona natural o jurídica que realizará la actividad</t>
  </si>
  <si>
    <t>Contrato de Oficial de cumplimiento suscrito / 1</t>
  </si>
  <si>
    <t>Oficina Jurídica</t>
  </si>
  <si>
    <t>1.1.2.a Componente Evaluación de riesgos</t>
  </si>
  <si>
    <t xml:space="preserve">Debilidades en la función de orientación, asesoría y acompañamiento de la segunda línea de defensa en el Canal, en cuanto a la gestión de riesgos de soborno (en el marco del Mapa de riesgos de corrupción vigencias 2022 y 2023 (versión 2 del 08/08/2022 y versión actual: 3 del 31/07/2023) que incluye la identificación, análisis, evaluación y plan de manejo o tratamiento. Situación que podría generar confusión en los procesos de consulta, retroalimentación de la Primera línea de defensa y de la Línea Estratégica y por tanto de autoevaluación (seguimiento propio) que debe realizar la Primera línea de defensa. </t>
  </si>
  <si>
    <t>Respecto al primer aspecto el tema de riesgos de LA/FT, este ha sido relativamente nuevo y se tiene contemplado en el marco del Programa de Transparencia y Ética Pública - PTEP, para su respectiva identificación y documentación.</t>
  </si>
  <si>
    <t>1. Matriz de riesgos de LA/FT documentada 
2. Monitoreo de riesgos 2024 con ajustes adelantados en materia de riesgos de LA/FT y detalles complementarios sobre las matrices analizadas</t>
  </si>
  <si>
    <t>1.1.2.b Componente Evaluación de riesgos</t>
  </si>
  <si>
    <t xml:space="preserve">No se han establecido las directrices (desde la segunda línea de defensa) y por tanto la identificación y vinculación de los riesgos fiscales, así como de los planes de tratamiento, con el mapa de riesgos institucional. Así, como debilidades en la función de supervisión y liderazgo del tema transversal en la entidad por parte del área de Planeación, a la Primera línea de defensa y a la Línea Estratégica, para implementar la gestión de riesgos relacionados con Lavado de Activos y Financiación del Terrorismo, con el fin de que las mismas establezcan las medidas de prevención y mitigación, así como los lineamientos y los recursos necesarios para su apropiación e implementación, respectivamente. </t>
  </si>
  <si>
    <t>Planeación Estratégica 
(Estratégico)
Gestión Financiera y facturación
(Apoyo)</t>
  </si>
  <si>
    <t>Canal Capital no cuenta con documentación alineada con la identificación de riesgos fiscales así como de los planes de tratamiento, con el mapa de riesgos institucional. Esto teniendo en cuenta que, el ejercicio de gestión antisoborno ha sido un trabajo incipiente al interior de Capital que ha venido presentando mejoras y ajustes permanentes para el fortalecimiento de su gestión.</t>
  </si>
  <si>
    <t xml:space="preserve">1. Elaborar un documento con lineamientos para la gestión del Sistema de administración de riesgos de lavado de activos y financiación del terrorismo al interior de Canal Capital, que incluya los requisitos normativos. 
2. Identificar y analizar los procesos susceptibles de riesgo fiscal al interior de la entidad y documentar en la matriz institucional de riesgos. </t>
  </si>
  <si>
    <t xml:space="preserve">1. Manual formulado y publicado en la intranet. 
2. Matriz de riesgos de LA/FT documentada con controles financieros  </t>
  </si>
  <si>
    <t>1.1.2.c Componente Evaluación de riesgos</t>
  </si>
  <si>
    <t>Se evidenciaron debilidades o faltantes respecto a los controles no financieros que el Canal debe establecer y/o vincular con los riesgos de soborno y de LA/FT, para procesos como:
A. Gestión del Talento Humano 
B.Gestión Jurídica y Contractual
C.En el numeral 7 de la Política integral de transparencia, acceso a la información, lucha contra la corrupción y gestión antisoborno, se encuentra como compromiso para la adecuada implementación y seguimiento, el “Suministrar a los terceros de interés estratégico y socios de negocio la presente política como un compromiso extendido de la entidad frente a la gestión de este tipo de riesgos”, sin embargo, no se evidencia su estandarización dentro de un instrumento del sistema de gestión, a pesar de estar contemplada dentro del plan de implementación de la política.
D.El Canal debe implementar un(os) procedimiento(s) para solicitar una evaluación y/o investigación de cualquier soborno, del incumplimiento de la política o del sistema de gestión antisoborno, que llegue a conocer a través de información recibida (canal de denuncia), detección o bajo razonable sospecha.</t>
  </si>
  <si>
    <t>Planeación Estratégica 
(Estratégico)
Gestión Financiera y facturación
(Apoyo)
Gestión de talento humano
(Apoyo)</t>
  </si>
  <si>
    <t>Dentro del análisis de la información asociado a los controles de los diferentes riesgos institucionales principalmente relacionados con los temas de gestión antisoborno se adelantó el trabajo inicial de actualización de riesgos de corrupción con el factor de riesgo asociada a soborno, sin embargo, no se contemplaron controles de tipo financiero y no financiero respecto a la gestión antisoborno.</t>
  </si>
  <si>
    <t>Analizar y establecer la aplicación de controles no financieros por parte de los procesos que tienen responsabilidad con dicha gestión (Gestión Jurídica y Contractual, Gestión del Talento Humano)</t>
  </si>
  <si>
    <t xml:space="preserve">Matriz de riesgos de LA/FT documentada con controles no financieros  </t>
  </si>
  <si>
    <t xml:space="preserve">1. Mantener actualizado el procedimiento interno de control disciplinario para adelantar las investigaciones internas a que haya lugar, por posibles conductas violatorias del sistema de gestión antisoborno.
2. Incluir dentro del plan de capacitaciones espacios de transferencia de información sobre las conductas que atentan contra la gestión antisoborno.
</t>
  </si>
  <si>
    <t>Procedimientos revisado y/o actualizado/ procedimiento para revisión y/o actualización 
Capacitaciones realizadas / capacitaciones programadas (2)</t>
  </si>
  <si>
    <t xml:space="preserve">Identificar en una matriz los cargos susceptibles de soborno e identificar los posibles controles así como las delegaciones con posibilidad de actos de soborno. </t>
  </si>
  <si>
    <t xml:space="preserve"> Matriz de cargos formulada /1</t>
  </si>
  <si>
    <t xml:space="preserve">Subdirector Administrativo </t>
  </si>
  <si>
    <t>1.1.2.d Componente Evaluación de riesgos</t>
  </si>
  <si>
    <t>No se evidenciaron avances por parte de la Alta Dirección en cuanto a:
•Promover y fortalecer la cultura antisoborno y de gestión del riesgo de LA/FT y las comunicaciones internas y externas sobre la política antisoborno, su eficacia y mejora continua.
•Asegurar que el SGAS se establezca, implemente, mantenga y revise para abordar adecuadamente los riesgos de soborno de la entidad, garantizando los recursos (humanos y físicos) suficientes y adecuados para su funcionamiento. 
•Necesidad de implementación de un diagnóstico y plan de trabajo de implementación de las medidas de mitigación de LA/FT que permita establecer lineamientos y/o fortalecer la documentación existente para la gestión o administración de riesgos de LA/FT.
•Definir las posiciones y/o personas que tienen bajo su control un trabajo que afecta el desempeño antisoborno y/o la prevención del lavado de activos y fortalecimiento del terrorismo, para aplicar la declaración periódica de cumplimiento de la Política (Alta dirección, órgano de gobierno y posiciones expuestas a un riesgo medio o alto).</t>
  </si>
  <si>
    <t>Planeación Estratégica 
(Estratégico)
Alta Dirección - CIGD</t>
  </si>
  <si>
    <t xml:space="preserve">No se ha realizado la designación del área (s) o equipo (s) responsable (s) del diseño e implementación de lineamientos para la "implementación de las medidas de mitigación de LA/FT", y "gestión o administración de riesgos de LA/FT".
Desconocimiento de los estándares a tener como referente para la implementación de las medidas de mitigación de LA/FT y gestión o administración de riesgos de LA/FT.
No se cuenta con personal con los conocimientos o competencias para la implementación de las medidas de mitigación de LA/FT y gestión o administración de riesgos de LA/FT.  </t>
  </si>
  <si>
    <t>Diagnóstico de la gestión antisoborno realizado /1
Soporte de la decisión tomada por la alta dirección con relación a la gestión antisoborno/1
Plan de trabajo o cronograma de trabajo diseñado/1</t>
  </si>
  <si>
    <t>1.1.2.f Componente Evaluación de riesgos</t>
  </si>
  <si>
    <t>Se evidenció inconsistencia entre la Política integral de transparencia, acceso a la información, lucha contra la corrupción y gestión antisoborno código EPLE-PO-005 versión 3 del 08/08/2023, título “Compromisos para la adecuada implementación y seguimiento a la política” al definir “Analizar semestralmente el desempeño de la gestión antisoborno a través del Comité Institucional de Coordinación de Control Interno teniendo en cuenta el análisis del Plan de Implementación de la presente política” y lo establecido en el Plan de Implementación de la Política que indica que, se realizará ante el Comité Institucional de Gestión y Desempeño por parte de Planeación.</t>
  </si>
  <si>
    <t xml:space="preserve">En la práctica no se contempló el análisis del avance de implementación de la política en el Comité Institucional de Coordinación de Control Interno debido a cruces de información en la instancia de decisión asociada a esta temática. </t>
  </si>
  <si>
    <t xml:space="preserve">Revisar y si es el caso actualizar la política integral de transparencia y el plan de implementación de la misma analizando la instancia en la cual se presentarán los avances de la política </t>
  </si>
  <si>
    <t xml:space="preserve">Política integral de transparencia y plan de implementación revisados y/o actualizados </t>
  </si>
  <si>
    <t xml:space="preserve">No se evidenciaron avances en cuanto a la identificación y evaluación de cambios internos y del entorno, para:
•La identificación de las partes interesadas o grupos de valor pertinentes al Sistema de Gestión Antisoborno y al Sistema de administración de riesgos de Lavado de Activos y Financiación del Terrorismo, así como las necesidades y expectativas de estas y los requisitos que cada una debe cumplir (obligatorios y voluntarios). 
•Documentar y determinar las situaciones externas e internas que afectan la capacidad del Canal para lograr los objetivos de la gestión antisoborno y del Sistema de administración de riesgos de Lavado de Activos y Financiación del Terrorismo en Capital. </t>
  </si>
  <si>
    <t>Canal Capital no ha realizado el análisis de contexto en el marco de la gestión antisoborno así como en materia de LA/FT, en este sentido es importante tener en cuenta que el ejercicio de gestión antisoborno ha sido un trabajo incipiente al interior de Capital que ha venido presentando mejoras y ajustes permanentes para el fortalecimiento de su gestión.</t>
  </si>
  <si>
    <t>1.1.3.a
Componente Actividades de control</t>
  </si>
  <si>
    <t>Se evidenció que, no se ha realizado la vinculación de los siguientes controles financieros con los riesgos de soborno, en el marco del mapa de riesgos de corrupción, lo cual se recomienda revisar para su respectiva asociación: 
•Control dual para realizar aprobación de cualquier tipo de pago en el Canal, a cargo del Profesional de Tesorería y el Subdirector Financiero, actividad 26, procedimiento “Liquidación de órdenes de pago” AGFF-PD-010, versión 10 del 22/08/2022.
•La función de Revisoría fiscal en el Canal (ejecución de auditorías financieras).</t>
  </si>
  <si>
    <t xml:space="preserve">Dentro de la identificación de riesgos no se han contemplado aspectos específicos en materia de LA/FT asociados con controles financieros y no financieros siendo este un aspecto clave a ser contemplado en el marco de la identificación de riesgos en la materia. </t>
  </si>
  <si>
    <t xml:space="preserve">1. Formular un manual de administración de riesgos de Lavado de Activos y Financiación del Terrorismo al interior de Capital y socializarlo a nivel interno y externo. 
2. Analizar y establecer la aplicación de controles financieros por parte del proceso de Gestión Financiera y Facturación de la entidad </t>
  </si>
  <si>
    <t xml:space="preserve">1. Un (1) manual formulado, publicado en la intranet y socializado. 
2. Matriz de riesgos de LA/FT documentada con controles financieros  </t>
  </si>
  <si>
    <t>1.1.3.b
Componente Actividades de control</t>
  </si>
  <si>
    <t>Falta de lineamientos para identificación, revisión y generación de alertas sobre temas claves [operaciones sospechosas] para la entidad como base de la toma de decisiones y de las acciones preventivas necesarias para evitar materializaciones de riesgos.</t>
  </si>
  <si>
    <t xml:space="preserve">No se cuenta con lineamientos internos que permitan contemplar puntos críticos para la generación de alertas en materia de operaciones sospechosas para la entidad. </t>
  </si>
  <si>
    <t>1.1.3.c
Componente Actividades de control</t>
  </si>
  <si>
    <t>Falta de documentación de herramientas en Capital para adelantar actividades de debida diligencia, procedimiento para la recepción de denuncias por posibles actos de corrupción, procedimiento interno para adelantar investigaciones internas por posibles conductas violatorias del sistema de gestión antisoborno y procedimiento en el que se identifique, prevenga y/o gestione posibles actuaciones de los colaboradores que puedan razonablemente ser identificadas como soborno.</t>
  </si>
  <si>
    <t>* No se ha realizado la designación del área (s) o equipo (s) responsable (s) del diseño e implementación de lineamientos para el sistema de gestión antisoborno
* Desconocimiento de los estándares a tener como referente para el diseño e implementación de sistema de gestión antisoborno y de cada uno de sus componentes.
* No se cuenta con personal con los conocimientos o competencias para el diseño e implementación sistema del sistema de gestión antisoborno y de cada uno de sus componentes.</t>
  </si>
  <si>
    <t>Determinar el área que de acuerdo con su competencia y conocimiento en sistemas de gestión en el marco de las normas internacionales ISO, será la designada para coordinar las acciones institucionales asociadas a implementar los lineamientos de gestión antisoborno en el marco de la ISO 37001 y coordinar las acciones de los demás equipos de la entidad entorno a este propósito.
Realizar el análisis, diseño, documentación e implementación de los lineamientos asociados a la "recepción de denuncias por posibles actos de corrupción" y lineamientos asociados a la "identificación y/o gestión de posibles actuaciones de los colaboradores que puedan razonablemente ser identificadas como soborno" y su correspondiente traslado a la oficina de Control Disciplinario</t>
  </si>
  <si>
    <t>Actividades programadas /2</t>
  </si>
  <si>
    <t>Mantener actualizado el procedimiento interno de control disciplinario para adelantar las investigaciones internas a que haya lugar, por posibles conductas violatorias del sistema de gestión antisoborno.
Incluir dentro del plan de capacitaciones espacios de transferencia de información sobre las conductas que atentan contra la gestión antisoborno.</t>
  </si>
  <si>
    <t>Procedimiento revisado y actualizado (si aplica)
Capacitaciones realizadas / capacitaciones programadas (2)</t>
  </si>
  <si>
    <t xml:space="preserve">Oficina de Control Disciplinario Interno </t>
  </si>
  <si>
    <t>Auditoria al proceso de gestión jurídica y contractual y al cumplimiento de las funciones del comité de conciliación</t>
  </si>
  <si>
    <t>Gestión Jurídica, contractual y control disciplinario
(Apoyo)</t>
  </si>
  <si>
    <t>Secretaría General</t>
  </si>
  <si>
    <t>Se evidencio debilidad en la planeación institucional al no encontrar soporte de documentación del el paso a paso, controles y responsables en la gestión administrativa de los actos administrativos emitidos por la entidad.</t>
  </si>
  <si>
    <t>Desde planeación y en el rol de la segunda línea de defensa no se analizó la necesidad de contar con un instrumento con criterios asociados a la gestión y control de actos administrativos, dicha necesidad tampoco fue identificada por la primera línea de defensa.</t>
  </si>
  <si>
    <t>2. Apoyar desde el rol de planeación en la formulación de un documento que permita dar claridad respecto a los controles que deben tenerse en cuenta en la gestión de los actos administrativos de la entidad.</t>
  </si>
  <si>
    <t>Un (1) documento formulado con lineamientos asociados a la gestión interna de los actos administrativos</t>
  </si>
  <si>
    <t>Actividad programada / 2</t>
  </si>
  <si>
    <t>Se acredito una debilidad en la redacción, planeación y formulación de los indicadores, toda vez que no cumplen con la metodología, las características y criterios establecidos para Capital. Tampoco dan cuenta de la totalidad de las funciones establecidas para el área jurídica</t>
  </si>
  <si>
    <t>Control Disciplinario Interno
(Control)</t>
  </si>
  <si>
    <t>Falta de capacitación, experiencia y dominio de la técnica en el diseño de indicadores (redacción, planeación y formulación) conforme los estándares definidos por la entidad, lo anterior, pese a que durante la vigencia se realizó la revisión de los indicadores sin lograr cumplir los lineamientos indicados por Control Interno en el informe de auditoría.</t>
  </si>
  <si>
    <t>2. Realizar mesa de trabajo con el equipo de Planeación para recibir orientación en los ajustes de la hoja de vida del indicador del proceso "Gestión y trámite de procesos disciplinarios</t>
  </si>
  <si>
    <t>Actividad programada / 1</t>
  </si>
  <si>
    <t>Si bien el proceso de Gestión Jurídica y Contractual cuenta con indicadores de medición relacionados con la gestión del proceso, se ha identificado que los mismos son susceptibles de mejoramiento, de manera que cumpla con criterios de claridad y simplicidad, así como de pertinencia en cuanto a la medición de aspectos clave del proceso, de manera que su medición se encuentre articulada con los asuntos prioritarios que se atienden desde el área.</t>
  </si>
  <si>
    <t>1. Realizar mesa de trabajo con el equipo de Planeación para recibir orientación en los ajustes de la hoja de vida del indicador del proceso "Funcionarios capacitados en el ejercicio de la supervisión en aras de evitar la configuración del contrato realidad", en lo relacionado con: - Pertinencia - Criterio de utilidad</t>
  </si>
  <si>
    <t>Se encontró que la primera línea (área jurídica) no adelanto las actividades o no aporto los documentos que den cuenta del cumplimiento en la gestión de los riesgos identificados en el primer trimestre de la vigencia 2022. Por esta razón, y en vista que no se pudo verificar el cumplimiento de las actividades de control, se avisa que no se dio cumplimiento a la política de administración del riesgo vigente en Capital.</t>
  </si>
  <si>
    <t>Durante el 1er trimestre el 2022 por error humano, se omitió el envió de los soportes al momento de realizar el reporte al equipo de Planeación.
Nota: Durante el 2023 se ha realizado la gestión de monitoreo y reporte del cumplimiento de los riesgos asociados al proceso de gestión jurídica y contractual conforme se ha señalado.</t>
  </si>
  <si>
    <t xml:space="preserve">1. Realizar el reporte y cargue de soportes conforme lo solicitado por Planeación en el seguimiento trimestral de la gestión de riesgos del proceso durante el 2024
2. Solicitar al equipo de Planeación, asesoría y/o capacitación respecto las buenas prácticas o recomendaciones para el reporte trimestral sobre la gestión de riesgos y la generación de soportes. </t>
  </si>
  <si>
    <t>Gestión Jurídica, contractual y control disciplinario
(Apoyo)
Gestión de Recursos Administrativos - Gestión Documental
(Apoyo)</t>
  </si>
  <si>
    <r>
      <t xml:space="preserve">Se evidencio que la ejecución contractual de los Contratos 215 de 2023, 243 de 2023, 321 de 2023 y 123 de 2023 no garantizan el cumplimiento del principio de publicidad por la no publicación de los </t>
    </r>
    <r>
      <rPr>
        <b/>
        <sz val="8"/>
        <rFont val="Tahoma"/>
        <family val="2"/>
      </rPr>
      <t>soportes de pago</t>
    </r>
    <r>
      <rPr>
        <sz val="8"/>
        <rFont val="Tahoma"/>
        <family val="2"/>
      </rPr>
      <t xml:space="preserve"> conforme el artículo 02 del decreto distrital 371 de 2010 y el numeral 3.4 del manual de contratación.</t>
    </r>
  </si>
  <si>
    <t>Gestión Jurídica, contractual y control disciplinario
(Apoyo)
Gestión Financiera y facturación
(Apoyo)</t>
  </si>
  <si>
    <t xml:space="preserve">Falta de equipo humano para la revisión de la conformidad de la información cargada en el SECOP con relación a los soportes de pago.
Los contratos auditados se encuentran con la orden de pago en el SECOP II en estado pagado con corte al mes de noviembre. </t>
  </si>
  <si>
    <t xml:space="preserve">Actualizar el procedimiento AGFF-PD-010 LIQUIDACIÓN ÓRDENES DE PAGO indicando los tiempos pertinentes desde la generación de la orden de pago a su publicación y la asignación de la responsabilidad de la aprobación de las cuentas en el SECOP II. </t>
  </si>
  <si>
    <t>Procedimiento actualizado / 1</t>
  </si>
  <si>
    <t>Se evidenció debilidad en la elaboración de los documentos previos y de la gestión documental del contrato 215 de 2023 y en el cumplimiento del principio de planeación contractual de conformidad con el manual de contratación de Capital toda vez que se encontraron debilidades en los requisitos normativos en el contrato 274 de 2023</t>
  </si>
  <si>
    <t xml:space="preserve">Debilidades frente al conocimiento de áreas con relación a la elaboración de los documentos previos y en el cumplimiento del principio de planeación contractual </t>
  </si>
  <si>
    <t>1. Continuar con los procesos de capacitación del Manual de Contratación para reforzar las responsabilidades de las áreas en los procesos de planeación contractual.
2. Realizar la revisión y modificar el Manual de Supervisión, con el fin de incluir las políticas distritales en materia de ingreso a Almacén, de la mano del área de Servicios Administrativos</t>
  </si>
  <si>
    <t>Se evidencia una posibilidad de mejora en la ejecución de las funciones de supervisión contractual. En particular, lo relacionado con la gestión documental de los contratos y la conformación del expediente contractual. Se avisa que no se da cumplimiento al numeral 3.3 del manual de contratación y de la GUÍA DE LINEAMIENTOS PARA EL USO Y ALMACENAMIENTO DE DOCUMENTOS DIGITALES Y/O ELECTRÓNICOS EN CANAL CAPITAL.</t>
  </si>
  <si>
    <t xml:space="preserve">Falta de equipo humano para realizar apoyo en la revisión de expedientes </t>
  </si>
  <si>
    <t>1. Analizar la viabilidad de contratación de una persona idónea para realizar el acompañamiento en la revisión y monitoreo de expedientes de supervisión de contrato para las vigencias 2019, 2020, 2021, 2022, 2023 y 2024, según plan de trabajo.
2. Realizar cuatrimestralmente la revisión de los expedientes entregados durante la vigencia 2024 por los supervisores de contrato que cuenten con cierre contractual, en el que se realizará monitoreo de la completitud de los datos con relación a soportes de ejecución.
3. Realizar seguimiento del avance en la revisión de expedientes entregados por los supervisores de contrato para las vigencias 2019, 2020, 2021, 2022, 2023, según plan de trabajo.</t>
  </si>
  <si>
    <t>Actividad programada / 3</t>
  </si>
  <si>
    <t>Se comunica que se encuentran debilidades frente al seguimiento de la política de daño antijurídico y de la política de defensa judicial. En particular frente los soportes de los indicadores propuestos y a las actividades contempladas en cada una de las políticas. Por último, también se informa que no se dio cumplimiento al numeral 06 del artículo 07 de la Resolución 088 de 2015, toda vez que de tres informes esperados, se pudo consultar el documento concerniente al primer semestre de 2023.</t>
  </si>
  <si>
    <t>El diseño inicial de la política del daño antijurídico realizado por el equipo de gestión jurídica, se dimensionó de manera ambiciosa superando las capacidades y recursos (humano) de la entidad.</t>
  </si>
  <si>
    <t>1. Actualizar la Política del Daño Antijurídico conforme a los riesgos jurídicos y realidad actual de la entidad.
2. Presentar el seguimiento de avance a la ejecución de la Política del Daño Antijurídico mínimo una vez durante el semestre.</t>
  </si>
  <si>
    <t>INFORME DE SEGUIMIENTO ESTRATÉGICO AL CUMPLIMIENTO DE LA NORMATIVA ARCHIVÍSTICA, Vigencia 2022</t>
  </si>
  <si>
    <t>Componente Estratégico</t>
  </si>
  <si>
    <t>Se recomienda la vinculación del equipo interdisciplinario de profesionales como conservación y restauración de bienes, Historia e ingeniería de sistemas, quienes prestarían el apoyo necesario para la implementación de la gestión documental.</t>
  </si>
  <si>
    <t>Gestión de Recursos Administrativos - Gestión Documental 
(Apoyo)</t>
  </si>
  <si>
    <t xml:space="preserve">1. No se cuenta con recursos económicos para la contratación de los perfiles de con conservación y restauración de bienes, historiador e ingeniería de sistemas, quienes prestaran apoyo para la implementación de la gestión documental.
</t>
  </si>
  <si>
    <r>
      <t xml:space="preserve">1. Realizar dos (2) mesas de trabajo con el equipo de Sistemas de Canal Capital con el fin de contar con apoyo tecnológico para la implementación de la gestión documental 
</t>
    </r>
    <r>
      <rPr>
        <sz val="8"/>
        <rFont val="Tahoma"/>
        <family val="2"/>
      </rPr>
      <t xml:space="preserve">
2. Presentar la necesidad ante la Alta Dirección de completar equipo interdisciplinario requerido (profesionales como conservación y restauración de bienes) por parte del líder del proceso, Subdirector Administrativo, para la implementación del proceso total de Gestión Documental.</t>
    </r>
  </si>
  <si>
    <t>Mesas de Trabajo ejecutadas / Mesas de Trabajo planeadas</t>
  </si>
  <si>
    <t>Se recomienda realizar las capacitaciones en temas como: PGD, PINAR, Banco Terminológico, Tablas de control de acceso, entre otros temas que aportan al avance en la implementación de los procesos de gestión documental. Asimismo, las capacitaciones deben estar debidamente documentadas, desde su planeación, ejecución y evaluación.</t>
  </si>
  <si>
    <t>1. Desconocimiento en la aplicación de los instrumentos archivísticos por parte de los colaboradores de la entidad.</t>
  </si>
  <si>
    <t>1. Incluir dentro del Plan Institucional de Capacitación  - PIC, socialización de los instrumentos archivísticos, con el propósito de fomentar una cultura archivística al rededor del Canal Capital. 
2. Integrar dentro del Plan de trabajo del grupo de apoyo Gestión Documental la socialización de los instrumentos archivísticos.</t>
  </si>
  <si>
    <t>Dos socializaciones trimestrales realizadas / Dos socializaciones trimestrales planeadas</t>
  </si>
  <si>
    <t>Líder de Gestión Documental</t>
  </si>
  <si>
    <t xml:space="preserve">Componente Documental </t>
  </si>
  <si>
    <t>Formular el plan de Transferencias secundarias y desarrollarlo, teniendo en cuenta la aplicación de los tiempos retención y disposición final establecidos en la Tabla de Retención Documental, así mismo publicar el Inventario Documental de la documentación a transferir en la página web de la entidad.</t>
  </si>
  <si>
    <t>1. La entidad, no cuenta con los siguientes recursos: Económicos, Físicos, Humanos, Técnicos, Tecnológicos, que permitan la ejecución de este proyecto</t>
  </si>
  <si>
    <t xml:space="preserve">1. Socializar por parte del Subdirector Administrativo y Líder de Gestión Documental ante el Comité Institucional de Gestión y Desempeño, la necesidad urgente de adelantar la organización del Fondo Documental Acumulado para realizar una transferencia secundaria al Archivo de Bogotá. </t>
  </si>
  <si>
    <t>Socialización adelantada por el Subdirector Administrativo ante la Alta Dirección / 1</t>
  </si>
  <si>
    <t>Realizar eliminación documental de acuerdo con los tiempos de retención documental y la disposición final de la Tablas de Retención Documental – TRD convalidada y adoptada por la entidad, teniendo en cuenta el procedimiento documentado en el Sistema Integrado de Gestión.</t>
  </si>
  <si>
    <t>1. Socializar por parte del Subdirector Administrativo y Líder de Gestión Documental ante  el Comité Institucional de Gestión y Desempeño, la necesidad de adelantar la organización del Archivo Central aplicando el Cuadro de Clasificación y la TRD.</t>
  </si>
  <si>
    <t>Subdirección Administrativa</t>
  </si>
  <si>
    <t>Elaborar plan de trabajo para la intervención del Fondo Documental Acumulado con el que cuenta la entidad aplicando las Tablas de Valoración Documental convalidadas.</t>
  </si>
  <si>
    <t>1. Socializar por parte del Subdirector Administrativo y Líder de Gestión Documental ante  el Comité Institucional de Gestión y Desempeño, la necesidad de adelantar la organización del Fondo Documental Acumulado de adelantar una intervención del Fondo Documental Acumulado, para lo cual se requiere de provisión de recursos</t>
  </si>
  <si>
    <t xml:space="preserve">Componente Tecnológico </t>
  </si>
  <si>
    <t>Formular el esquema de metadatos e implementar el servicio de metadatos en el Sistema de Gestión de Documentos Electrónicos de Archivo, para facilitar la interoperabilidad y asegurar el acceso de los documentos a largo plazo.</t>
  </si>
  <si>
    <t>1. La entidad, no cuenta con un Sistema de Gestión de Documentos Electrónico de Archivo - SGDEA.</t>
  </si>
  <si>
    <t xml:space="preserve">1. Realizar mesa de trabajo entre Gestión Documental y Sistemas para verificar y analizar las necesidades de la entidad en esta materia.
2. Solicitar ante el Archivo de Bogotá y/o Archivo General de la Nación - AGN,  el concepto técnico de la herramienta que se tiene en la entidad (ERP).
3. Socializar por parte del Subdirector Administrativo, Profesional de Sistemas y Líder de Gestión Documental ante el Comité Institucional de Gestión y Desempeño, el informe emitido por el ente de control y vigilancia, para la toma de decisiones.
</t>
  </si>
  <si>
    <t>Actividades ejecutadas / Actividades planeadas</t>
  </si>
  <si>
    <t>Archivos de Derechos Humanos</t>
  </si>
  <si>
    <t>La entidad no diligenció el Anexo 6, Archivos relativos a los Derechos Humanos, del Formulario de Seguimiento Estratégico al Cumplimiento de la Normativa Archivística en las Entidades del Distrito Capital, por lo que se exhorta a Canal Capital a diligenciarlo incluyendo la información respecto a la realización o no de las actividades que en él se refieren.
Se sugiere la consulta, socialización y apropiación de la normatividad vigente, así como los instrumentos técnicos archivísticos especializados en la materia expedidos a nivel nacional en el marco del desarrollo de la Ley 1448 de 2011.</t>
  </si>
  <si>
    <t xml:space="preserve">1. Falta de apropiación de la normatividad sobre documento relacionados con Derechos Humanos por parte de los Productores Documentales. </t>
  </si>
  <si>
    <t xml:space="preserve">1. Solicitar en mesa de trabajo y apoyo del Archivo de Bogotá, para la socialización del anexo 6 Archivos relativos a los Derechos Humanos y la Ley 1448 de 2011.
2. Socializar el anexo por parte del Grupo de Gestión Documental a los productores documentales para el cumplimiento de la normatividad. </t>
  </si>
  <si>
    <t xml:space="preserve"> Auditoría Decreto 371 de 2010 - Participación Ciudadana, Control Social y Transparencia</t>
  </si>
  <si>
    <t>11.2.1.1</t>
  </si>
  <si>
    <t xml:space="preserve">
Marca y Comunicaciones
Área Digital</t>
  </si>
  <si>
    <t>Acción correctiva</t>
  </si>
  <si>
    <t>Actividades programadas /4</t>
  </si>
  <si>
    <t>11.2.1.2</t>
  </si>
  <si>
    <t>Director Operativo</t>
  </si>
  <si>
    <t xml:space="preserve">7. Falta actualizar la información publicada en el numeral 1.13 en cuanto a la Oficina de control interno disciplinario y los Comités que hay al interior de Capital. </t>
  </si>
  <si>
    <t>Control, Seguimiento y Evaluación.</t>
  </si>
  <si>
    <t xml:space="preserve">Carencia de revisiones periódicas al contenido requerido en el numeral 113 del botón de transparencia por parte de la Oficina de Control Interno. </t>
  </si>
  <si>
    <t>1. Revisar semestralmente la información contenida en el numeral 1.13 del botón de transparencia de Canal Capital
2. Consolidar la actualización de la información de mecanismos de control externos e internos (incluyendo comités) si hay lugar a ello.
3. Remitir solicitud de ajuste al área digital (Web máster) cuando se requiera.</t>
  </si>
  <si>
    <t>Actividades realizadas / 5</t>
  </si>
  <si>
    <t>Oficina de Control Interno</t>
  </si>
  <si>
    <t>9. En la descripción general del menú participa, y los submenús rendición de cuentas y control social no se encuentra publicada toda la información solicitada en los “Lineamientos para publicar información en el Menú Participa sobre participación ciudadana en la gestión pública V1 de mayo de 2021 – DAFP”</t>
  </si>
  <si>
    <t>Planeación Estratégica</t>
  </si>
  <si>
    <t>En el Menú Participa de la sede electrónica, particularmente en la sección de rendición de cuentas y control social no se encuentra publicada toda la información solicitada en los "Lineamientos para publicar información en el Menú Participa sobre participación ciudadana en la gestión pública V1 de mayo de 2021 – DAFP”.</t>
  </si>
  <si>
    <t xml:space="preserve">1. Realizar una revisión de "Lineamientos para publicar información en el Menú Participa sobre participación ciudadana en la gestión pública V1 de mayo de 2021 – DAFP”. 
2. Establecer acciones para el fortalecimiento del Menú Participa en la sede electrónica. </t>
  </si>
  <si>
    <t>Acciones programadas/2</t>
  </si>
  <si>
    <t>11.2.2 a.</t>
  </si>
  <si>
    <t>Se evidencian debilidades en la verificación de soportes por parte de la segunda línea de defensa (Planeación), así como inconsistencias en el reporte de cumplimiento de la PIPC al indicar que esta se cumplió en un 100% en la vigencia 2022, aún cuando se evidenciaba el incumplimiento de la actividad N° 3 de la estrategia 2.</t>
  </si>
  <si>
    <t xml:space="preserve">Debilidad en la verificación de soportes por parte de la segunda línea de defensa (Planeación) en los reportes de avance de la Política Institucional de Participación Ciudadana. </t>
  </si>
  <si>
    <t xml:space="preserve">1. Crear un repositorio para el cargue de soportes de ejecución de las acciones que conforman la Política Institucional de Participación Ciudadana. 
2. Realizar dos informes semestrales de resultados de la implementación de la Política Institucional de Participación Ciudadana. </t>
  </si>
  <si>
    <t>Un (1) repositorio creado
Dos (2) informes semestrales de implementación.</t>
  </si>
  <si>
    <t>11.2.2 b.</t>
  </si>
  <si>
    <t>Incumplimiento de los Lineamientos generales para la implementación de la estrategia de Participación Ciudadana en la Gestión definidos en los pasos 1 y 3 del Manual Operativo MIPG V5.
1. Paso 1: No se evidencia que en las consultas realizadas a la ciudadanía se pregunte sobre el grado de satisfacción de la ciudadanía y los grupos de valor en relación con el lenguaje utilizado en comunicaciones y diálogos de ejercicios de participación ciudadana.
2. Paso 3: No se cuenta con un soporte que permita evidenciar cómo se han analizado los resultados obtenidos en la implementación de la PICP para el periodo evaluado.</t>
  </si>
  <si>
    <t xml:space="preserve">Se presenta incumplimiento de los pasos 1 y 3 de los lineamientos generales para la implementación de la estrategia de participación ciudadana de acuerdo con lo establecido en la versión 5 del Manual Operativo del MIPG. </t>
  </si>
  <si>
    <t xml:space="preserve">1. Incorporar en las encuestas de diálogo y participación ciudadana que se realizan en el marco del proceso de rendición de cuentas institucional, una pregunta relacionada con la satisfacción frente al lenguaje utilizado en comunicaciones y diálogos de ejercicios de participación ciudadana. 
2. Realizar dos informes semestrales de resultados de la implementación de la Política Institucional de Participación Ciudadana. </t>
  </si>
  <si>
    <t>Una (1) encuesta con pregunta de satisfacción de lenguaje incorporada. 
Dos (2) informes de resultados de implementación de la PIPC.</t>
  </si>
  <si>
    <t>11.2.3</t>
  </si>
  <si>
    <t>No se involucró al proceso misional de Producción de Contenidos (Eureka) en la herramienta de recolección de información de la estrategia de caracterización de usuarios, incluyendo la caracterización que se ha venido realizando desde el proyecto Eureka de niños, niñas y adolescentes.</t>
  </si>
  <si>
    <t xml:space="preserve">Omisión de información disponible por parte de las áreas misionales del Canal como fuente para el proceso de caracterización de usuarios de la entidad. </t>
  </si>
  <si>
    <t>1. Incluir información de niños, niñas y adolescentes participantes del proyecto Eureka en el proceso de caracterización de usuarios de la entidad.</t>
  </si>
  <si>
    <t>Una (1) estrategia de caracterización de usuarios con información de NNA proveniente del proyecto Eureka</t>
  </si>
  <si>
    <t>11.1.6</t>
  </si>
  <si>
    <t xml:space="preserve">No se incluyó dentro de las estrategias de rendición de cuentas de las vigencias 2022 y 2023 realizar jornadas de capacitación a los actores interesados en la rendición de cuentas de Capital. </t>
  </si>
  <si>
    <t>Al interior de la estrategia de rendición de cuentas de Capital no se incorpora la realización de jornadas de capacitación de actores interesados en la rendición de cuentas de Capital.</t>
  </si>
  <si>
    <t>1. Incluir en la ERD de la vigencia 2024, en la etapa formulación que la entidad realizará una capacitación en rendición de cuentas a sus grupos de valor internos.
2. Realizar una capacitación interna sobre temas de rendición de cuentas para los colaboradores de Capital.</t>
  </si>
  <si>
    <t>Actividades programadas/2</t>
  </si>
  <si>
    <t>Auditoría Producción de Contenidos.</t>
  </si>
  <si>
    <t>Producción de Contenidos</t>
  </si>
  <si>
    <t>Producción</t>
  </si>
  <si>
    <t>11.12</t>
  </si>
  <si>
    <t>Se evidenciaron debilidades en el esquema de Líneas de defensa del Canal, conforme a lo establecido en el Modelo Estándar de Control Interno en cuanto a la gestión de riesgos, debido a inefectividad de los controles de la función de la primera y segunda línea de defensa, que podrían conllevar a un inadecuado funcionamiento de los controles y los procesos de gestión del riesgo en el Canal, así como a la materialización de riesgos no identificados o identificados incorrectamente que afecten la imagen institucional o generen sanciones para la entidad, de acuerdo con:
• Debilidades en la identificación de riesgos: impacto, estructura y clasificación.
• Debilidades en la identificación de controles.</t>
  </si>
  <si>
    <t>Producción de Contenidos
Área Planeación</t>
  </si>
  <si>
    <t>*  Debilidades en el proceso de definición consensuada del lenguaje y términos técnicos empleados por el equipo Auditor y el lenguaje y términos técnicos empleados por el equipo de Producción.
* Falta de dominio o experticia por parte del equipo de Producción en la definición de controles de acuerdo a las expectativas del equipo de Control Interno</t>
  </si>
  <si>
    <t>1. Revisar y ajustar la matriz de riesgos del proceso con el acompañamiento del equipo de Planeación haciendo énfasis en el diseño de los controles de la función de la primera y revisión del impacto, estructura y clasificación.
2. Realizar una mesa de trabajo con el equipo de Planeación y Control Interno para revisar el lenguaje empleado con relación a la gestión de riesgos.</t>
  </si>
  <si>
    <t>Matriz de riesgos actualizada /1
Mesa de trabajo ejecutado /1</t>
  </si>
  <si>
    <t>11.13 y 11.14</t>
  </si>
  <si>
    <t>Debilidades en la definición, medición y reporte de los indicadores de gestión del proceso de Producción de contenidos.</t>
  </si>
  <si>
    <t>Producción de Contenidos
Área Planeación</t>
  </si>
  <si>
    <t xml:space="preserve">* Errores en el diseño de los indicadores
* Falta de acompañamiento en el diseño de indicadores </t>
  </si>
  <si>
    <t>Realizar una mesa de trabajo con el equipo de Planeación para la construcción de la hoja de vida de los indicadores del proceso, así como la validación (mínimo una vez al semestre), de los resultados y soportes de reporte de los indicadores.</t>
  </si>
  <si>
    <t>Mesa de trabajo realizada /1</t>
  </si>
  <si>
    <t>11.15</t>
  </si>
  <si>
    <t>Incumplimiento de los parámetros de: Control y seguimiento, Oportunidad y Disponibilidad de la gestión documental y de los criterios de: Expediente, Creación, conformación y gestión de expedientes, así como de actualización de las Tablas de Retención Documental del área.</t>
  </si>
  <si>
    <t>Producción de Contenidos
Área Gestión Documental
Oficina Jurídica</t>
  </si>
  <si>
    <t>* Falta de claridad en los lineamientos de gestión documental del proceso, frente a la implementación de la política de gestión documental de Capital
*Falta de acompañamiento por parte del equipo de Gestión Documental</t>
  </si>
  <si>
    <t xml:space="preserve">1. Realizar una mesa de trabajo con el equipo de Gestión Documental y en este espacio aclarar y definir:
* Desde el Grupo de Gestión Documental se realice el acompañamiento en los temas de clasificación documental y rutas de almacenamiento en especial los documentos que son de apoyo y el uso de documentos digitales y/o electrónicos de Capital.
* Aclarar la información de la aplicación de la Tabla de Retención Documental vigente.
2. Realizar mesa de trabajo con el equipo de Gestión Jurídica, con acompañamiento de Gestión Documental para solicitar aclaración sobre el almacenamiento de los soportes con relación a la ejecución de los contratos. </t>
  </si>
  <si>
    <t>Mesas de trabajo realizadas /2</t>
  </si>
  <si>
    <t>Debilidades en la función de supervisión contractual de los contratos 113, 143, 144, 145, 146, 147, 220 de 2022 y del contrato 156 de 2023.</t>
  </si>
  <si>
    <t>* Error en el almacenamiento de la información asociada a la ejecución de contrato
* Debilidades del contratista en la generación de informes de las actividades pactadas con Canal Capital</t>
  </si>
  <si>
    <t>1. Realizar mesas de trabajo con el o la Director (a) Operativo para realizar la revisión de obligaciones específicas y perfiles de los lideres de equipos, que no de lugar a interpretaciones equivocadas por las parte de los involucrados.</t>
  </si>
  <si>
    <t>1. Realizar mesa de trabajo con el equipo de Gestión Jurídica para solicitar aclaración sobre el almacenamiento de los soportes con relación a la ejecución de los contratos.</t>
  </si>
  <si>
    <t>1. Realizar un espacio de capacitación del manual de gestión documental dirigida a los supervisores de contrato y personal de apoyo a la supervisión.</t>
  </si>
  <si>
    <t>Capacitación realizada/1</t>
  </si>
  <si>
    <t>INFORME DERECHOS DE AUTOR  2023</t>
  </si>
  <si>
    <t>7.2.</t>
  </si>
  <si>
    <t>Debilidades en la planeación de la adquisición, así como del control de las licencias de Adobe existentes para Capital, al presentarse diferencias respecto reporte de adquisición y uso de estas, entrega de información de credenciales de las cuentas para uso de las licencias a los colaboradores de la entidad y diferencias entre los equipos asignados [con licencia instalada] al área Digital por parte de Técnica y Servicios Administrativos.</t>
  </si>
  <si>
    <t>GESTIÓN TÉCNICA
GESTIÓN DE RECURSOS ADMINISTRATIVOS - SERVICIOS ADMINISTRATIVOS</t>
  </si>
  <si>
    <t>Realizar una mesa de trabajo entre el Director Operativo, el contratista que coordina las actividades del equipo Digital, el profesional especializado grado 3 del área de Programación, el profesional especializado grado 3 del área Técnica y el profesional del área de sistemas para determinar y/o establecer los alcances, responsables de la adquisición, administración, entrega y control y proyección para determinar los criterios de uso de Hardware y Software asignados al equipo digital de la Dirección Operativa.</t>
  </si>
  <si>
    <t>Mesas de trabajo / 1</t>
  </si>
  <si>
    <t>7.3.</t>
  </si>
  <si>
    <t>Se evidencio una debilidad en el cumplimiento de la política 5.9 Política Uso de Estaciones de Trabajo del MANUAL DE POLÍTICAS COMPLEMENTARIAS DE SEGURIDAD DE LA INFORMACIÓN y de la Guía de Alistamiento de Equipos de Cómputo, al encontrar dos equipos APPLE y un equipo HP por fuera del dominio del directorio activo y con la posibilidad de instalar software.</t>
  </si>
  <si>
    <t>GESTIÓN TÉCNICA
GESTIÓN DE RECURSOS ADMINISTRATIVOS - SISTEMAS</t>
  </si>
  <si>
    <t xml:space="preserve">Falta de monitoreo y seguimiento a los equipos pertenecientes al área técnica por parte del administrador del área. </t>
  </si>
  <si>
    <t>Revisión mensual del directorio / 9</t>
  </si>
  <si>
    <t>Fuente de Hallazgo</t>
  </si>
  <si>
    <t>Proceso</t>
  </si>
  <si>
    <t xml:space="preserve">Tipo de acción </t>
  </si>
  <si>
    <t xml:space="preserve">Líder del Proceso </t>
  </si>
  <si>
    <t xml:space="preserve">Área responsable </t>
  </si>
  <si>
    <t xml:space="preserve">Cargo del encargado de ejecución </t>
  </si>
  <si>
    <t xml:space="preserve">Cargo del responsable </t>
  </si>
  <si>
    <t>Meta</t>
  </si>
  <si>
    <t>Acción Formulada</t>
  </si>
  <si>
    <t xml:space="preserve">Auditor </t>
  </si>
  <si>
    <t xml:space="preserve">Cierre Hallazgo </t>
  </si>
  <si>
    <t xml:space="preserve">Actividades </t>
  </si>
  <si>
    <t xml:space="preserve">Profesional Universitario de Planeación </t>
  </si>
  <si>
    <t>Si</t>
  </si>
  <si>
    <t>Ente externo</t>
  </si>
  <si>
    <t>Gestión de las Comunicaciones</t>
  </si>
  <si>
    <t xml:space="preserve">Coordinación de Prensa y Comunicaciones </t>
  </si>
  <si>
    <t>Coordinadora de Prensa y Comunicaciones</t>
  </si>
  <si>
    <t>Néstor Fernando Avella Avella</t>
  </si>
  <si>
    <t>Diseño y Creación de Contenidos</t>
  </si>
  <si>
    <t>Coordinación Técnica</t>
  </si>
  <si>
    <t>Coordinadora Técnica</t>
  </si>
  <si>
    <t>Profesional Universitario de Planeación</t>
  </si>
  <si>
    <t xml:space="preserve">José Leonardo Ibarra Quiroga </t>
  </si>
  <si>
    <t>Comercialización</t>
  </si>
  <si>
    <t xml:space="preserve">Ventas y Mercadeo </t>
  </si>
  <si>
    <t xml:space="preserve">Profesional Universitario de Ventas y Mercadeo </t>
  </si>
  <si>
    <t>Coordinador de Prensa y Comunicaciones</t>
  </si>
  <si>
    <t>Gloria Marcela Morales Páez</t>
  </si>
  <si>
    <t>Producción de Televisión</t>
  </si>
  <si>
    <t>Coordinación de Producción</t>
  </si>
  <si>
    <t xml:space="preserve">Coordinadora de Producción </t>
  </si>
  <si>
    <t xml:space="preserve">Jizeth Hael González Ramírez </t>
  </si>
  <si>
    <t>Emisión de Contenidos</t>
  </si>
  <si>
    <t>Coordinación de Programación</t>
  </si>
  <si>
    <t xml:space="preserve">Coordinadora de Programación </t>
  </si>
  <si>
    <t>Nelson Jairo Rincón Martínez</t>
  </si>
  <si>
    <t>Subdirectora Financiera</t>
  </si>
  <si>
    <t>Coordinador de Producción</t>
  </si>
  <si>
    <t>Gestión Jurídica y Contractual</t>
  </si>
  <si>
    <t xml:space="preserve">Coordinación Jurídica </t>
  </si>
  <si>
    <t xml:space="preserve">Profesional Universitario de Contabilidad </t>
  </si>
  <si>
    <t>Coordinador de Programación</t>
  </si>
  <si>
    <t>Servicios administrativos</t>
  </si>
  <si>
    <t>Coordinadora Jurídica</t>
  </si>
  <si>
    <t>Coordinador Técnico</t>
  </si>
  <si>
    <t>Gestión de Talento Humano</t>
  </si>
  <si>
    <t>Técnico Servicios Administrativos</t>
  </si>
  <si>
    <t>Profesional Universitario de Ventas y Mercadeo</t>
  </si>
  <si>
    <t>Servicio al Ciudadano y Defensor del Televidente</t>
  </si>
  <si>
    <t>Profesional Universitario de Recursos Humanos</t>
  </si>
  <si>
    <t>Coordinador Jurídico</t>
  </si>
  <si>
    <t>Control, Seguimiento y Evaluación</t>
  </si>
  <si>
    <t>Auxiliar de Atención al Ciudadano</t>
  </si>
  <si>
    <t>Profesional Universitario de Contabilidad</t>
  </si>
  <si>
    <t>Profesional Universitario de Tesorería</t>
  </si>
  <si>
    <t>Profesional Universitario de Presupuesto</t>
  </si>
  <si>
    <t>Profesional Universitario de Facturación</t>
  </si>
  <si>
    <t>Profesional Universitario de Sistemas</t>
  </si>
  <si>
    <t>Área</t>
  </si>
  <si>
    <t xml:space="preserve">Cargo responsable </t>
  </si>
  <si>
    <t>Gestión de Comunicaciones</t>
  </si>
  <si>
    <t>Coordinación de Prensa y Comunicaciones</t>
  </si>
  <si>
    <t>Dirección Operativa</t>
  </si>
  <si>
    <t>Atención al Usuario y Defensor del Televidente</t>
  </si>
  <si>
    <t>Coordinación Jurídica y Contractual</t>
  </si>
  <si>
    <t>Proceso de Participación Ciudadana y Control Social</t>
  </si>
  <si>
    <t>Prestación/Emisión Servicio de Televisión</t>
  </si>
  <si>
    <t>Profesional Universitario de Talento Humano</t>
  </si>
  <si>
    <t>Tesorería</t>
  </si>
  <si>
    <t>Presupuesto</t>
  </si>
  <si>
    <t xml:space="preserve">Profesional Universitario de Facturación </t>
  </si>
  <si>
    <t>Sistema Informativo</t>
  </si>
  <si>
    <t>Director Sistema Informativo</t>
  </si>
  <si>
    <t>CIERRE ACCIÓN / OBSERVACIÓN Y/O HALLAZGO</t>
  </si>
  <si>
    <t>Auditoría al Proceso de Comunicación Estratégica</t>
  </si>
  <si>
    <t>05-jun.-24</t>
  </si>
  <si>
    <r>
      <rPr>
        <sz val="8"/>
        <rFont val="Tahoma"/>
        <family val="2"/>
      </rPr>
      <t>Se evidenciaron documentos que no se utilizan por el área de Marca y Comunicaciones, así como documentos desactualizados, incompletos, no formalizados en el Sistema de Gestión de Capital y/o con políticas de operación y puntos de control que no se ejecutan de conformidad a como están documentados:
1. Instructivo de redacción y estilo para la intranet v3 de 2018
2. Manual de uso digital V1 de 2019
3. Caracterización del proceso Marca y Comunicaciones.
4. Procedimiento administración de medios y canales internos.
5. Procedimiento gestión de comunicación externa.
6. Estrategia de Marca y Comunicaciones territorio Capital.
7. Manual de uso de marcas y submarcas
8. Documentos No Formalizados en el Sistema de Gestión de Capital relacionados con las alianzas que suscribe Capital. Nota: Esta acción de mejora estará a cargo del área que asigne la Gerencia General como responsable de hacer seguimiento a las alianzas que suscriba Capital.</t>
    </r>
  </si>
  <si>
    <r>
      <rPr>
        <sz val="8"/>
        <rFont val="Tahoma"/>
        <family val="2"/>
      </rPr>
      <t>1al 7.Gestión de Marca y Comunicaciones.
8. Gerencia</t>
    </r>
  </si>
  <si>
    <t>La rápida evolución del mercado televisivo ha obligado a Canal Capital a adaptarse rápidamente, generando presión en la administración del sistema de gestión. Procedimientos como el análisis de audiencias y las alianzas se han vuelto más complejos, mientras que las prácticas digitales y de comunicación requieren revisión. Aspectos de la marca, identidad y reconocimiento también necesitan ajustes. Estos cambios acelerados no siempre se reflejan oportunamente en los documentos misionales y procesos transversales como la planeación y la contratación.</t>
  </si>
  <si>
    <t>1. Documentos gestionados /  Documentos programados en procesos de gestión (4 documentos)</t>
  </si>
  <si>
    <r>
      <rPr>
        <sz val="8"/>
        <rFont val="Tahoma"/>
        <family val="2"/>
      </rPr>
      <t>Fallas en las verificaciones realizadas por la segunda línea de defensa (Planeación) respecto a:
a. Debilidades en la verificación y aprobación de documentos por parte de la segunda línea de defensa (Planeación) al aprobar documentos que no cumplen con lo establecido en los lineamientos internos de Capital.
- Procedimiento administración de medios y canales internos.
- Estrategia de Marca y Comunicaciones territorio capital.
b. Debilidades en la verificación de soportes y retroalimentación al proceso de Gestión de Marca y Comunicaciones respecto a la coherencia de los reportes de los realizados en los indicadores formulados en plan de acción institucional de la vigencia 2023 por parte del proceso de Gestión de Marca y Comunicaciones</t>
    </r>
  </si>
  <si>
    <r>
      <rPr>
        <sz val="8"/>
        <rFont val="Tahoma"/>
        <family val="2"/>
      </rPr>
      <t>1. Documentos gestionados /  Documentos programados en procesos de gestión
2. Indicadores revisados y actualizados asociados a comunicaciones / total de indicadores institucionales</t>
    </r>
  </si>
  <si>
    <r>
      <rPr>
        <sz val="8"/>
        <rFont val="Tahoma"/>
        <family val="2"/>
      </rPr>
      <t>Debilidades en el Manual de Comunicación para la Crisis, Manual de Uso de Marcas y Submarcas y Manual de uso de Marca de la Alcaldía de Bogotá, respecto a:
a.         Falta de consulta a las áreas de Capital en la actualización del Manual de Comunicación para la Crisis, debido al conocimiento técnico requerido para identificar las posibles situaciones de Crisis.
b.         Falta de capacitación a los colaboradores de Capital sobre el uso del Manual de Comunicación para la Crisis y del Manual de uso de Marcas y Submarcas.
c.         Falta de remisión a los Aliados de Capital del Manual de Uso de Marcas y Submarcas.
d.         Falta de lineamientos internos sobre la manera en que los colaboradores deben hacer uso y aplicación del Manual de Marca de la Alcaldía de Bogotá.</t>
    </r>
  </si>
  <si>
    <t>Gestión de Marca y Comunicaciones.</t>
  </si>
  <si>
    <r>
      <rPr>
        <sz val="8"/>
        <rFont val="Tahoma"/>
        <family val="2"/>
      </rPr>
      <t>Debilidades en los riesgos e indicadores del proceso de Gestión de Marca y Comunicaciones respecto a:
a. Debilidades en la identificación del riesgo de gestión del proceso, así como en el control formulado para la vigencia 2024 al no cumplir con los lineamientos de la Guía para la administración del riesgo V6
b. Debilidades en la redacción del riesgo de corrupción del proceso, incoherencia entre el control y el plan de tratamiento formulado para la vigencia 2024.
c. Debilidades en la gestión, medición, seguimiento y reporte de los indicadores por parte del área de Marca y Comunicaciones.</t>
    </r>
  </si>
  <si>
    <r>
      <rPr>
        <sz val="8"/>
        <rFont val="Tahoma"/>
        <family val="2"/>
      </rPr>
      <t>1. Revisar los posibles riesgos de gestión y de corrupción del nuevo proceso con el fin de formularlos acorde con la nueva línea estratégica de las comunicaciones del Canal.
2. Formular nuevos indicadores que sean acorde con las metas y objetivos estratégicos del área.</t>
    </r>
  </si>
  <si>
    <r>
      <rPr>
        <sz val="8"/>
        <rFont val="Tahoma"/>
        <family val="2"/>
      </rPr>
      <t>Ausencia de documentación en el sistema de gestión del Canal, al eliminarse y no trasladarse oportunamente al proceso de Marca y Comunicaciones los documentos relacionados con Autopromociones.
Se debe tener en cuenta que de conformidad con la reasignación de actividades para la vigencia 2024, el área de Producción debe revisar, ajustar e incluir nuevamente la información y documentación relacionada con Autopromociones en su documentación.</t>
    </r>
  </si>
  <si>
    <t>Producción de Contenidos.</t>
  </si>
  <si>
    <t>1. Revisión y actualización del procedimiento de Promociones y autopromociones</t>
  </si>
  <si>
    <r>
      <rPr>
        <sz val="8"/>
        <rFont val="Tahoma"/>
        <family val="2"/>
      </rPr>
      <t>Documentos gestionados
/ Documentos programados en procesos de gestión (1 documento)</t>
    </r>
  </si>
  <si>
    <r>
      <rPr>
        <sz val="8"/>
        <rFont val="Tahoma"/>
        <family val="2"/>
      </rPr>
      <t>Oportunidades de mejora respecto a las Alianzas suscritas por Capital a través de las cartas de intención:
a. Se evidencia una oportunidad de mejora frente a sensibilizar a los encargados de suscribir alianzas bien sea a través de la modalidad de: Alianza, Carta de intención, Acuerdo de Colaboración o Convenio Interadministrativo de los controles establecidos para estas modalidades en el Manual de contratación, así como socializar los alcances permitidos por Capital para hacer una alianza a través de una carta de intención.
b. Necesidad de definir un formato estandarizado que defina unos lineamientos mínimos que debe tener la respuesta de Capital a una carta de intención.</t>
    </r>
  </si>
  <si>
    <r>
      <rPr>
        <sz val="8"/>
        <rFont val="Tahoma"/>
        <family val="2"/>
      </rPr>
      <t>Gestión Jurídica y Contractual
Gerencia - Alianzas</t>
    </r>
  </si>
  <si>
    <t>El mercado televisivo ha cambiado rápidamente, desplazando a los canales públicos de su posición privilegiada frente a audiencias y el mercado de comunicaciones y publicidad. La gerencia ha identificado la necesidad de retomar la supervisión directa de la gestión y crear un documento estratégico global que contribuya a mantenga una posición negociadora favorable para Capital, al tiempo que establece lineamientos para los colaboradores internos.</t>
  </si>
  <si>
    <t>1.  Documentos gestionados /  Documentos programados en procesos de gestión (1 documento)</t>
  </si>
  <si>
    <r>
      <rPr>
        <sz val="8"/>
        <rFont val="Tahoma"/>
        <family val="2"/>
      </rPr>
      <t>Gestión Jurídica y Contractual
Gerencia.</t>
    </r>
  </si>
  <si>
    <r>
      <rPr>
        <sz val="8"/>
        <rFont val="Tahoma"/>
        <family val="2"/>
      </rPr>
      <t>1. Realizar dos (2) espacios de transferencia de conocimiento, sobre las diferentes tipologías de contratación directa, enfatizando en las alianzas, acuerdos de colaboración, invitación a emitir y convenios interadministrativos.
2. Realizar una mesa de trabajo entre el áreas que reciban y tengan a  su cargo  las invitaciones a transmitir eventos, a fin de concertar el formato a través del cual se debe dar respuesta a dichas solicitudes.</t>
    </r>
  </si>
  <si>
    <t>Gestión del Talento Humano.</t>
  </si>
  <si>
    <r>
      <rPr>
        <sz val="8"/>
        <rFont val="Tahoma"/>
        <family val="2"/>
      </rPr>
      <t>Modificar el manual de funciones es un proceso que parte de necesidades del servicio  y esta regulado según la naturaleza jurídica de los cargos. En este marco el Canal, documenta los soportes del proceso de construcción de una propuesta de modificación de manual. Se identifica una oportunidad de mejora en la documentación de los controles que se producen durante el proceso; estos elementos deben estar acordes con los pasos a seguir en la elaboración del acto administrativo que adopta la modificación.
La Resolución 142 de 2023 recoge en los considerandos los aspectos normativos y las motivaciones que dan origen a la modificación del Manual de Funciones, no obstante, este acto administrativo puede incluir un considerando relacionado con el proceso seguido para llegar a las funciones que adopta</t>
    </r>
  </si>
  <si>
    <t>Actividades realizadas / actividades propuestas</t>
  </si>
  <si>
    <r>
      <rPr>
        <sz val="8"/>
        <rFont val="Tahoma"/>
        <family val="2"/>
      </rPr>
      <t>Debilidad en la actividad administrativa y gestión contractual del área evaluada debido a que se encontraron oportunidades de mejora en los siguientes ítems:
a. Determinación de la supervisión contractual al tener objetos y obligaciones contractuales por fuera de las funciones esenciales del cargo del supervisor.
b. Conformación de los expedientes contractuales y de la gestión documental de las carpetas contractuales de las alianzas.
c. En la falta de publicación de los pagos contractuales en SECOP.</t>
    </r>
  </si>
  <si>
    <r>
      <rPr>
        <sz val="8"/>
        <rFont val="Tahoma"/>
        <family val="2"/>
      </rPr>
      <t>a. Gestión Jurídica y Contractual.
b. Gestión de Marca y Comunicaciones.
C. Gestión Financiera y Facturación.</t>
    </r>
  </si>
  <si>
    <r>
      <rPr>
        <sz val="8"/>
        <rFont val="Tahoma"/>
        <family val="2"/>
      </rPr>
      <t>Número de transferencias de conocimiento/número de  transferencias programadas
Ordenes de pago cargadas/ Ordenes de pago emitidas del sistema
Mesa de trabajo/1</t>
    </r>
  </si>
  <si>
    <t>Debilidad en gestión documental de las cartas de intención para la transmisión de eventos toda vez que no se evidenciaron los documentos soporte de los requisitos exigidos por el manual de contratación. (En los expedientes compartidos por el área de Comunicaciones)</t>
  </si>
  <si>
    <t>1. Establecer en el nuevo procedimiento de Alianzas y Proyectos Especiales el manejo de la documentación de las alianzas y proyectos</t>
  </si>
  <si>
    <t>Los continuos cambios en la comunicación, especialmente tras la pandemia, han requerido la constante revisión de instrumentos de planeación y gestión. La auditoría ha evidenciado estas debilidades, por lo que la nueva área de Comunicaciones presentará un plan estratégico y operativo alineado con las actuales líneas editoriales y misionales de Canal Capital.</t>
  </si>
  <si>
    <t>Los cambios en los hábitos de consumo y acceso a la información han creado nuevos competidores, requiriendo innovación constante en la promoción para mantener audiencias. El Canal se ha adaptado y ajustado la organización de sus equipos de apoyo en este tema, sin embargo, la incertidumbre sobre los procedimientos adecuados persiste debido a las condiciones cambiantes del mercado. Por ello, la Gerencia actual necesita articular este proceso con la planeación estratégica en curso de elaboración, para asegurar una respuesta efectiva y que Capital mantenga la competitividad.</t>
  </si>
  <si>
    <t>Modificar el manual de funciones es un proceso que parte de necesidades del servicio  y esta regulado según la naturaleza jurídica de los cargos. En este marco el Canal, documenta los soportes del proceso de construcción de una propuesta de modificación de manual. Se identifica una oportunidad de mejora en la documentación de los controles que se producen durante el proceso; estos elementos deben estar acordes con los pasos a seguir en la elaboración del acto administrativo que adopta la modificación.
La Resolución 142 de 2023 recoge en los considerandos los aspectos normativos y las motivaciones que dan origen a la modificación del Manual de Funciones, no obstante, este acto administrativo puede incluir un considerando relacionado con el proceso seguido para llegar a las funciones que adopta</t>
  </si>
  <si>
    <t>1.Debilidad en la revisión del Manual Específico de Funciones y Competencias Laborales para determinar el funcionario que  debe ejercer la supervisión del contrato, conforme al objeto y obligaciones del mismo.
2.Falta de equipo humano para la revisión de la conformidad de la información cargada en el SECOP con relación a los soportes de pago. Los contratos auditados se encuentran con la orden de pago en el SECOP II.
3.El aprendizaje en la marcha para dar forma a una nueva área: su procedimiento, instancias jurídicas, logísticas y documentación necesaria, a la vez que fortalecía lazos estratégicos con significativos aliados misionales.</t>
  </si>
  <si>
    <t>1. Se incorporará en la parte considerativa de los actos administrativos que modifiquen el manual de funciones, el proceso adelantado y los controles que se lleven acabo.</t>
  </si>
  <si>
    <r>
      <t xml:space="preserve">Reporte Técnica: </t>
    </r>
    <r>
      <rPr>
        <sz val="8"/>
        <color theme="1"/>
        <rFont val="Tahoma"/>
        <family val="2"/>
      </rPr>
      <t xml:space="preserve">Teniendo en cuenta los cambios administrativos en la Dirección Operativa y de acuerdo a lo validado en el área técnica esta actividad se llevará a cabo durante el mes de septiembre y/o octubre de 2024.
</t>
    </r>
    <r>
      <rPr>
        <b/>
        <sz val="8"/>
        <color theme="1"/>
        <rFont val="Tahoma"/>
        <family val="2"/>
      </rPr>
      <t xml:space="preserve">Análisis OCI: </t>
    </r>
    <r>
      <rPr>
        <sz val="8"/>
        <color theme="1"/>
        <rFont val="Tahoma"/>
        <family val="2"/>
      </rPr>
      <t xml:space="preserve">Teniendo en cuenta lo mencionado por el área, así como la fecha de terminación de las acciones formuladas, se califica </t>
    </r>
    <r>
      <rPr>
        <b/>
        <sz val="8"/>
        <color theme="1"/>
        <rFont val="Tahoma"/>
        <family val="2"/>
      </rPr>
      <t>"Sin Iniciar"</t>
    </r>
    <r>
      <rPr>
        <sz val="8"/>
        <color theme="1"/>
        <rFont val="Tahoma"/>
        <family val="2"/>
      </rPr>
      <t>, y, se recomienda al área adelantar lo formulado dentro de los plazos determinados para mitigar el incumplimiento de lo programado, teniendo en cuenta los compromisos adquiridos durante la reunión de revisión de Planes de Mejoramiento del 27 de agosto de 2024, entre el área Técnica y la Oficina de Control Interno.</t>
    </r>
  </si>
  <si>
    <r>
      <rPr>
        <b/>
        <sz val="8"/>
        <color theme="1"/>
        <rFont val="Tahoma"/>
        <family val="2"/>
      </rPr>
      <t xml:space="preserve">Reporte OCI: </t>
    </r>
    <r>
      <rPr>
        <sz val="8"/>
        <color theme="1"/>
        <rFont val="Tahoma"/>
        <family val="2"/>
      </rPr>
      <t xml:space="preserve">Para el corte de reporte del Plan de Mejoramiento no se ha adelantado la segunda revisión de los datos consignados en el numeral 1.13 del botón de transparencia de Capital. Por lo anterior, se mantiene la calificación </t>
    </r>
    <r>
      <rPr>
        <b/>
        <sz val="8"/>
        <color theme="1"/>
        <rFont val="Tahoma"/>
        <family val="2"/>
      </rPr>
      <t>"En Proceso"</t>
    </r>
    <r>
      <rPr>
        <sz val="8"/>
        <color theme="1"/>
        <rFont val="Tahoma"/>
        <family val="2"/>
      </rPr>
      <t xml:space="preserve"> sin avance de ejecución. </t>
    </r>
  </si>
  <si>
    <r>
      <t xml:space="preserve">Reporte G. Documental: </t>
    </r>
    <r>
      <rPr>
        <sz val="8"/>
        <color theme="1"/>
        <rFont val="Tahoma"/>
        <family val="2"/>
      </rPr>
      <t xml:space="preserve">Se realizó el seguimiento para la revisión semestral de la conformación de los expedientes de los archivos de gestión de conformidad con las TRD vigentes y el diligenciamiento formato único de inventario documental FUID por parte del área de Gestión Documental el 06 de sep. de 2024.
</t>
    </r>
    <r>
      <rPr>
        <b/>
        <sz val="8"/>
        <color theme="1"/>
        <rFont val="Tahoma"/>
        <family val="2"/>
      </rPr>
      <t xml:space="preserve">Reporte S. Ciudadano: </t>
    </r>
    <r>
      <rPr>
        <sz val="8"/>
        <color theme="1"/>
        <rFont val="Tahoma"/>
        <family val="2"/>
      </rPr>
      <t xml:space="preserve">Se viene almacenando la documentación de conformidad con lo establecido en la mesa de trabajo con el área de Gestión Documental.
</t>
    </r>
    <r>
      <rPr>
        <b/>
        <sz val="8"/>
        <color theme="1"/>
        <rFont val="Tahoma"/>
        <family val="2"/>
      </rPr>
      <t xml:space="preserve">Análisis OCI: </t>
    </r>
    <r>
      <rPr>
        <sz val="8"/>
        <color theme="1"/>
        <rFont val="Tahoma"/>
        <family val="2"/>
      </rPr>
      <t xml:space="preserve">Se adelanta la verificación de las carpetas asignadas para cargue de soportes; sin embargo no fueron suministradas las actas, correos u otros de solicitud de revisión semestral de la gestión documental del proceso, por lo que no es posible adelantar la evaluación adecuada de los compromisos adquiridos en el marco de las revisiones y si estos se subsanan en medio de las verificaciones adelantadas por el área de Gestión Documental. Teniendo en cuenta lo anterior, así como la fecha de terminación se mantiene la calificación </t>
    </r>
    <r>
      <rPr>
        <b/>
        <sz val="8"/>
        <color theme="1"/>
        <rFont val="Tahoma"/>
        <family val="2"/>
      </rPr>
      <t>"En Proceso"</t>
    </r>
    <r>
      <rPr>
        <sz val="8"/>
        <color theme="1"/>
        <rFont val="Tahoma"/>
        <family val="2"/>
      </rPr>
      <t xml:space="preserve"> sin avance de ejecución. Así mismo, se recomienda adelantar la documentación correspondiente de ejecución de las acciones. </t>
    </r>
  </si>
  <si>
    <r>
      <t xml:space="preserve">Reporte G. Documental: </t>
    </r>
    <r>
      <rPr>
        <sz val="8"/>
        <color theme="1"/>
        <rFont val="Tahoma"/>
        <family val="2"/>
      </rPr>
      <t xml:space="preserve">La actividad esta incluida en el plan de trabajo de Gestión Documental.
</t>
    </r>
    <r>
      <rPr>
        <b/>
        <sz val="8"/>
        <color theme="1"/>
        <rFont val="Tahoma"/>
        <family val="2"/>
      </rPr>
      <t xml:space="preserve">Análisis OCI: </t>
    </r>
    <r>
      <rPr>
        <sz val="8"/>
        <color theme="1"/>
        <rFont val="Tahoma"/>
        <family val="2"/>
      </rPr>
      <t>Revisado el soporte remitido por parte del área, se observa el plan de trabajo de la vigencia; sin embargo, en el marco de los lineamientos determinados de la Circular 04 de 2024</t>
    </r>
    <r>
      <rPr>
        <i/>
        <sz val="8"/>
        <color theme="1"/>
        <rFont val="Tahoma"/>
        <family val="2"/>
      </rPr>
      <t xml:space="preserve"> "Lineamientos para la formulación, modificación y seguimiento a los Planes de Mejoramiento (Institucional y por Procesos), Mapas de Riesgos (tipologías identificadas) y al Programa de Transparencia y Ética Pública - PTEP" </t>
    </r>
    <r>
      <rPr>
        <sz val="8"/>
        <color theme="1"/>
        <rFont val="Tahoma"/>
        <family val="2"/>
      </rPr>
      <t xml:space="preserve">no se tendrá en cuenta para evaluación del presente seguimiento. Teniendo en cuenta lo anterior, así como la fecha de terminación se califica la acción como </t>
    </r>
    <r>
      <rPr>
        <b/>
        <sz val="8"/>
        <color theme="1"/>
        <rFont val="Tahoma"/>
        <family val="2"/>
      </rPr>
      <t>"Sin Iniciar"</t>
    </r>
    <r>
      <rPr>
        <sz val="8"/>
        <color theme="1"/>
        <rFont val="Tahoma"/>
        <family val="2"/>
      </rPr>
      <t xml:space="preserve">, y, se recomienda al área dar cumplimiento a lo formulado. </t>
    </r>
  </si>
  <si>
    <r>
      <rPr>
        <b/>
        <sz val="8"/>
        <color theme="1"/>
        <rFont val="Tahoma"/>
        <family val="2"/>
      </rPr>
      <t>Reporte Sistemas:</t>
    </r>
    <r>
      <rPr>
        <sz val="8"/>
        <color theme="1"/>
        <rFont val="Tahoma"/>
        <family val="2"/>
      </rPr>
      <t xml:space="preserve"> Desde Gestión Documental no se han recibido requerimientos de los temas.</t>
    </r>
    <r>
      <rPr>
        <b/>
        <sz val="8"/>
        <color theme="1"/>
        <rFont val="Tahoma"/>
        <family val="2"/>
      </rPr>
      <t xml:space="preserve">
Reporte G. Documental: </t>
    </r>
    <r>
      <rPr>
        <sz val="8"/>
        <color theme="1"/>
        <rFont val="Tahoma"/>
        <family val="2"/>
      </rPr>
      <t xml:space="preserve">En el momento se cuenta con un equipo para la digitalización de documentos y se adelanta la actualización el diagnóstico integral de archivo para proyectar el procesos y recursos para el proyecto de Digitalización de documentos en canal capital. 
</t>
    </r>
    <r>
      <rPr>
        <b/>
        <sz val="8"/>
        <color theme="1"/>
        <rFont val="Tahoma"/>
        <family val="2"/>
      </rPr>
      <t xml:space="preserve">Análisis OCI: </t>
    </r>
    <r>
      <rPr>
        <sz val="8"/>
        <color theme="1"/>
        <rFont val="Tahoma"/>
        <family val="2"/>
      </rPr>
      <t xml:space="preserve">Teniendo en cuenta lo indicado por el área, así como que a la fecha no se han efectuado las acciones formuladas, se mantiene la calificación como </t>
    </r>
    <r>
      <rPr>
        <b/>
        <sz val="8"/>
        <color theme="1"/>
        <rFont val="Tahoma"/>
        <family val="2"/>
      </rPr>
      <t>"Incumplida"</t>
    </r>
    <r>
      <rPr>
        <sz val="8"/>
        <color theme="1"/>
        <rFont val="Tahoma"/>
        <family val="2"/>
      </rPr>
      <t xml:space="preserve">, y, se reitera al área que deben efectuarse ejercicios de autoevaluación que permitan dar a conocer las necesidades para ejecución de las actividades, así como el ajuste de fechas u otro que se requiera como se ha dado a conocer al líder del proceso y en el análisis de seguimientos previos. Lo anterior, en el marco de la Circular 004 de 2024 </t>
    </r>
    <r>
      <rPr>
        <i/>
        <sz val="8"/>
        <color theme="1"/>
        <rFont val="Tahoma"/>
        <family val="2"/>
      </rPr>
      <t>"Lineamientos para la formulación, modificación y seguimiento a los Planes de Mejoramiento (Institucional y por Procesos), Mapas de Riesgos (tipologías identificadas) y al Programa de Transparencia y Ética Pública - PTEP</t>
    </r>
    <r>
      <rPr>
        <sz val="8"/>
        <color theme="1"/>
        <rFont val="Tahoma"/>
        <family val="2"/>
      </rPr>
      <t xml:space="preserve">". </t>
    </r>
  </si>
  <si>
    <r>
      <t xml:space="preserve">Reporte Técnica: </t>
    </r>
    <r>
      <rPr>
        <sz val="8"/>
        <color theme="1"/>
        <rFont val="Tahoma"/>
        <family val="2"/>
      </rPr>
      <t xml:space="preserve">Durante el segundo cuatrimestre de 2024 el Equipo del Área Técnica sostuvo diferentes mesas de trabajo para llevar a cabo la actualización de los documentos mencionados en las actividades a.,b.,c.,d., y e., asimismo, se deja como soporte de ejecución los agendamientos de las reuniones, pantallazos reuniones, las actas de reunión, los documentos en edición, y correos electrónicos de la gestión desarrollada. 
</t>
    </r>
    <r>
      <rPr>
        <b/>
        <sz val="8"/>
        <color theme="1"/>
        <rFont val="Tahoma"/>
        <family val="2"/>
      </rPr>
      <t xml:space="preserve">Análisis OCI: </t>
    </r>
    <r>
      <rPr>
        <sz val="8"/>
        <color theme="1"/>
        <rFont val="Tahoma"/>
        <family val="2"/>
      </rPr>
      <t xml:space="preserve">Se adelanta la revisión de los documentos del proceso, se observan los correos en los que se observa la cadena de revisión y remisión de ajustes de documentos existentes; sin embargo, no se cuenta con actas de las reuniones citadas (soportes de la carpeta remitida), por lo que no es posible evaluar si se adelanta seguimiento a compromisos que puedan establecerse a lo largo de la revisión de los documentos. De igual manera, se adelanta la verificación de la carpeta del proceso en la intranet observando que a la fecha no se ha adelantado la actualización y publicación de lo validado por el área. Teniendo en cuenta lo anterior, así como la fecha de terminación, y, dado lo programado, con base en los compromisos adquiridos durante la reunión de revisión de Planes de Mejoramiento del 27 de agosto de 2024, entre el área Técnica y la Oficina de Control Interno, se califica la acción </t>
    </r>
    <r>
      <rPr>
        <b/>
        <sz val="8"/>
        <color theme="1"/>
        <rFont val="Tahoma"/>
        <family val="2"/>
      </rPr>
      <t>"Incumplida"</t>
    </r>
    <r>
      <rPr>
        <sz val="8"/>
        <color theme="1"/>
        <rFont val="Tahoma"/>
        <family val="2"/>
      </rPr>
      <t xml:space="preserve">. </t>
    </r>
  </si>
  <si>
    <r>
      <t xml:space="preserve">Reporte Técnica: </t>
    </r>
    <r>
      <rPr>
        <sz val="8"/>
        <color theme="1"/>
        <rFont val="Tahoma"/>
        <family val="2"/>
      </rPr>
      <t xml:space="preserve">Durante el segundo cuatrimestre de 2024 se realizaron dos (2) mesas de trabajo con el equipo de Gestión documental en las fechas en relación (lista de soportes).
</t>
    </r>
    <r>
      <rPr>
        <b/>
        <sz val="8"/>
        <color theme="1"/>
        <rFont val="Tahoma"/>
        <family val="2"/>
      </rPr>
      <t xml:space="preserve">Análisis OCI: </t>
    </r>
    <r>
      <rPr>
        <sz val="8"/>
        <color theme="1"/>
        <rFont val="Tahoma"/>
        <family val="2"/>
      </rPr>
      <t>Se adelanta la revisión de los avances y soportes remitidos por el área, dentro de los cuales se observan las actas de reunión del 18 de junio de 2024 y el 30 de agosto respectivamente, mediante las cuales se adelanta la revisión del repositorio del área Técnica con el apoyo de Gestión Documental, con el compromiso de finalizar las revisiones trimestrales formuladas en el plan de mejoramiento por Procesos; dado, que al momento de evaluación no se cuenta con los permisos de lectura del repositorio o FUID del área, y, que de igual manera, teniendo en cuenta que a la fecha faltan dos (2) revisiones, de conformidad con lo formulado se califica la acción</t>
    </r>
    <r>
      <rPr>
        <b/>
        <sz val="8"/>
        <color theme="1"/>
        <rFont val="Tahoma"/>
        <family val="2"/>
      </rPr>
      <t xml:space="preserve"> "Incumplida"</t>
    </r>
    <r>
      <rPr>
        <sz val="8"/>
        <color theme="1"/>
        <rFont val="Tahoma"/>
        <family val="2"/>
      </rPr>
      <t xml:space="preserve">, y, se recomienda al área dar continuidad a lo programado, con base en los compromisos adquiridos durante la reunión de revisión de Planes de Mejoramiento del 27 de agosto de 2024, entre el área Técnica y la Oficina de Control Interno. Así mismo, se reitera al proceso adelantar el reporte de avances y soportes de manera corta y concisa, atendiendo la Circular 04 de 2024 </t>
    </r>
    <r>
      <rPr>
        <i/>
        <sz val="8"/>
        <color theme="1"/>
        <rFont val="Tahoma"/>
        <family val="2"/>
      </rPr>
      <t>"Lineamientos para la formulación, modificación y seguimiento a los Planes de Mejoramiento (Institucional y por Procesos), Mapas de Riesgos (tipologías identificadas) y al Programa de Transparencia y Ética Pública - PTEP"</t>
    </r>
    <r>
      <rPr>
        <b/>
        <sz val="8"/>
        <color theme="1"/>
        <rFont val="Tahoma"/>
        <family val="2"/>
      </rPr>
      <t xml:space="preserve">, </t>
    </r>
    <r>
      <rPr>
        <sz val="8"/>
        <color theme="1"/>
        <rFont val="Tahoma"/>
        <family val="2"/>
      </rPr>
      <t xml:space="preserve">por lo que para el presente reporte se consigna el reporte resumido para efectuar la evaluación requerida. </t>
    </r>
  </si>
  <si>
    <r>
      <t xml:space="preserve">Reporte Sistemas: </t>
    </r>
    <r>
      <rPr>
        <sz val="8"/>
        <color theme="1"/>
        <rFont val="Tahoma"/>
        <family val="2"/>
      </rPr>
      <t xml:space="preserve">Durante el mes de junio de la actual vigencia, se realizó el seguimiento y evaluación de los controles administrativos y técnicos en el Instrumento de autodiagnóstico Modelo de Seguridad y Privacidad de la Información-MSPI..
</t>
    </r>
    <r>
      <rPr>
        <b/>
        <sz val="8"/>
        <color theme="1"/>
        <rFont val="Tahoma"/>
        <family val="2"/>
      </rPr>
      <t xml:space="preserve">Análisis OCI: </t>
    </r>
    <r>
      <rPr>
        <sz val="8"/>
        <color theme="1"/>
        <rFont val="Tahoma"/>
        <family val="2"/>
      </rPr>
      <t xml:space="preserve">Se evidencia que se realizó en el mes de junio un ejercicio de actualización del reporte de autodiagnósticos del MSPI. Teniendo en cuenta lo anterior, así como la fecha de terminación y que se estableció hacer dos seguimientos semestrales, se califica la calificación </t>
    </r>
    <r>
      <rPr>
        <b/>
        <sz val="8"/>
        <color theme="1"/>
        <rFont val="Tahoma"/>
        <family val="2"/>
      </rPr>
      <t xml:space="preserve">"En Proceso". </t>
    </r>
    <r>
      <rPr>
        <sz val="8"/>
        <color theme="1"/>
        <rFont val="Tahoma"/>
        <family val="2"/>
      </rPr>
      <t>La corrección de los errores evidenciados en la auditoría de la vigencia 2023, serán evaluados en la auditoría del MSPI programada para los meses de octubre y noviembre de 2024.</t>
    </r>
  </si>
  <si>
    <r>
      <t>Reporte Sistemas:</t>
    </r>
    <r>
      <rPr>
        <sz val="8"/>
        <color theme="1"/>
        <rFont val="Tahoma"/>
        <family val="2"/>
      </rPr>
      <t xml:space="preserve"> 1. El plan de seguridad y privacidad de la información fue revisado y actualizado en el mes de enero de 2024, la evidencia fue entregada en el primer seguimiento. 
2. Se elaboro informe con la evaluación y medición de la efectividad de la implementación de los controles definidos en el plan de tratamiento de riesgos de seguridad de la información del primer semestre del 2024.
</t>
    </r>
    <r>
      <rPr>
        <b/>
        <sz val="8"/>
        <color theme="1"/>
        <rFont val="Tahoma"/>
        <family val="2"/>
      </rPr>
      <t xml:space="preserve">
Análisis OCI: </t>
    </r>
    <r>
      <rPr>
        <sz val="8"/>
        <color theme="1"/>
        <rFont val="Tahoma"/>
        <family val="2"/>
      </rPr>
      <t xml:space="preserve">La actividad 1, está cumplida.
Actividad 2. En el informe de controles no se concluye qué porcentaje se han implementado en la entidad a junio 30 de 2024. Se sugiere que en el próximo reporte  se enlisten los controles de la ISO 27001 implementados durante la vigencia 2024 y se cuantifique el cumplimiento para llegar al 20% propuesto, pues de lo contrario no es posible determinan el cumplimiento de la actividad.
Teniendo en cuenta lo anterior se califica como </t>
    </r>
    <r>
      <rPr>
        <b/>
        <sz val="8"/>
        <color theme="1"/>
        <rFont val="Tahoma"/>
        <family val="2"/>
      </rPr>
      <t>"En proceso"</t>
    </r>
    <r>
      <rPr>
        <sz val="8"/>
        <color theme="1"/>
        <rFont val="Tahoma"/>
        <family val="2"/>
      </rPr>
      <t>, se recomienda remitir los soportes adecuados que permitan determinar el cumplimiento de la actividad N° 2.</t>
    </r>
  </si>
  <si>
    <r>
      <t>Reporte Sistemas:</t>
    </r>
    <r>
      <rPr>
        <sz val="8"/>
        <color theme="1"/>
        <rFont val="Tahoma"/>
        <family val="2"/>
      </rPr>
      <t xml:space="preserve"> Durante el periodo del reporte se realizo lo siguiente:
* Se realizó la actualización de la Política de Protección de Datos Personales en su V2.
* Se actualizó y publico la GUÍA METODOLÓGICA PARA EL INVENTARIO Y LA CLASIFICACIÓN DE ACTIVOS DE INFORMACIÓN, de acuerdo con la guía de activos del MINTIC.
* Se realizó la actualización del índice de información clasificada y reservada.
</t>
    </r>
    <r>
      <rPr>
        <b/>
        <sz val="8"/>
        <color theme="1"/>
        <rFont val="Tahoma"/>
        <family val="2"/>
      </rPr>
      <t xml:space="preserve">
Análisis OCI: </t>
    </r>
    <r>
      <rPr>
        <sz val="8"/>
        <color theme="1"/>
        <rFont val="Tahoma"/>
        <family val="2"/>
      </rPr>
      <t xml:space="preserve">Se evidencia la actualización y formulación de documentos en el marco de la implementación del MSPI de Capital, teniendo en cuenta que durante el último cuatrimestre se pueden llegar a actualizar más documentos por el área se califica </t>
    </r>
    <r>
      <rPr>
        <b/>
        <sz val="8"/>
        <color theme="1"/>
        <rFont val="Tahoma"/>
        <family val="2"/>
      </rPr>
      <t>"En proceso"</t>
    </r>
    <r>
      <rPr>
        <sz val="8"/>
        <color theme="1"/>
        <rFont val="Tahoma"/>
        <family val="2"/>
      </rPr>
      <t xml:space="preserve">
</t>
    </r>
  </si>
  <si>
    <r>
      <rPr>
        <b/>
        <sz val="8"/>
        <color theme="1"/>
        <rFont val="Tahoma"/>
        <family val="2"/>
      </rPr>
      <t>Análisis OCI:</t>
    </r>
    <r>
      <rPr>
        <sz val="8"/>
        <color theme="1"/>
        <rFont val="Tahoma"/>
        <family val="2"/>
      </rPr>
      <t xml:space="preserve"> No se remite reporte de avances y soportes de las áreas responsables, por lo que, en el marco de los lineamiento determinados de la Circular 04 de 2024 </t>
    </r>
    <r>
      <rPr>
        <i/>
        <sz val="8"/>
        <color theme="1"/>
        <rFont val="Tahoma"/>
        <family val="2"/>
      </rPr>
      <t xml:space="preserve">"Lineamientos para la formulación, modificación y seguimiento a los Planes de Mejoramiento (Institucional y por Procesos), Mapas de Riesgos (tipologías identificadas) y al Programa de Transparencia y Ética Pública - PTEP" </t>
    </r>
    <r>
      <rPr>
        <sz val="8"/>
        <color theme="1"/>
        <rFont val="Tahoma"/>
        <family val="2"/>
      </rPr>
      <t xml:space="preserve">el área deberá efectuar la evaluación de las actividades formuladas de manera que se efectúen las acciones formuladas dentro de los plazos establecidos. Teniendo en cuenta lo mencionado, así como la fecha programada de la acción se califica </t>
    </r>
    <r>
      <rPr>
        <b/>
        <sz val="8"/>
        <color theme="1"/>
        <rFont val="Tahoma"/>
        <family val="2"/>
      </rPr>
      <t>"En Proceso"</t>
    </r>
    <r>
      <rPr>
        <sz val="8"/>
        <color theme="1"/>
        <rFont val="Tahoma"/>
        <family val="2"/>
      </rPr>
      <t xml:space="preserve"> sin avance de ejecución.</t>
    </r>
  </si>
  <si>
    <r>
      <rPr>
        <b/>
        <sz val="8"/>
        <color theme="1"/>
        <rFont val="Tahoma"/>
        <family val="2"/>
      </rPr>
      <t>Análisis OCI:</t>
    </r>
    <r>
      <rPr>
        <sz val="8"/>
        <color theme="1"/>
        <rFont val="Tahoma"/>
        <family val="2"/>
      </rPr>
      <t xml:space="preserve"> No se remite reporte de avances y soportes de las áreas responsables, por lo que, en el marco de los lineamiento determinados de la Circular 04 de 2024 </t>
    </r>
    <r>
      <rPr>
        <i/>
        <sz val="8"/>
        <color theme="1"/>
        <rFont val="Tahoma"/>
        <family val="2"/>
      </rPr>
      <t xml:space="preserve">"Lineamientos para la formulación, modificación y seguimiento a los Planes de Mejoramiento (Institucional y por Procesos), Mapas de Riesgos (tipologías identificadas) y al Programa de Transparencia y Ética Pública - PTEP" </t>
    </r>
    <r>
      <rPr>
        <sz val="8"/>
        <color theme="1"/>
        <rFont val="Tahoma"/>
        <family val="2"/>
      </rPr>
      <t xml:space="preserve">el área deberá efectuar la evaluación de las actividades formuladas de manera que se efectúen las acciones formuladas dentro de los plazos establecidos. Teniendo en cuenta lo mencionado, así como la fecha programada de la acción se califica </t>
    </r>
    <r>
      <rPr>
        <b/>
        <sz val="8"/>
        <color theme="1"/>
        <rFont val="Tahoma"/>
        <family val="2"/>
      </rPr>
      <t>"Sin Iniciar"</t>
    </r>
    <r>
      <rPr>
        <sz val="8"/>
        <color theme="1"/>
        <rFont val="Tahoma"/>
        <family val="2"/>
      </rPr>
      <t>.</t>
    </r>
  </si>
  <si>
    <t>1. Revisar los indicadores que aplican al proceso de los planes del área de sistemas.
2.Formularlos en el plan de acción institucional y planes complementarios de cada proceso.
3. Adelantar una mesa de trabajo con el área de Planeación para su articulación al plan correspondiente del proceso.
4. Realizar el seguimiento trimestral a los indicadores definidos para cada plan.</t>
  </si>
  <si>
    <t>1. Realizar un diagnóstico del avance realizado por la entidad con relación a la gestión antisoborno actual, específicamente con relación al avance en la "implementación de las medidas de mitigación de LA/FT" y "gestión o administración de riesgos de LA/FT"
2. Analizar el estándar que la entidad tendrá como referencia para diseñar e implementar las buenas prácticas en materia de gestión antisoborno para la "implementación de las medidas de mitigación de LA/FT" y "gestión o administración de riesgos de LA/FT" y proponer el responsable de liderar el diseño e implementación, así como las demás áreas involucradas.
3. Diseñar plan de trabajo o cronograma de trabajo, en el que delimiten los componentes que se implementarán en la vigencia 2024, con base en las realidades de la entidad, los recursos disponibles para la puesta en marcha, lo anterior, en coherencia con los compromisos establecidos en la política de transparencia para la "implementación de las medidas de mitigación de LA/FT" y "gestión o administración de riesgos de LA/FT"</t>
  </si>
  <si>
    <r>
      <t xml:space="preserve">Reporte G. Documental: </t>
    </r>
    <r>
      <rPr>
        <sz val="8"/>
        <color theme="1"/>
        <rFont val="Tahoma"/>
        <family val="2"/>
      </rPr>
      <t xml:space="preserve">Dentro del PIC de incluye capacitaciones en materia de Gestión Documental, así mismo, se incluye la socialización de los instrumentos archivístico dentro del plan de trabajo del Grupo de Gestión Documental. 
</t>
    </r>
    <r>
      <rPr>
        <b/>
        <sz val="8"/>
        <color theme="1"/>
        <rFont val="Tahoma"/>
        <family val="2"/>
      </rPr>
      <t xml:space="preserve">Análisis OCI: </t>
    </r>
    <r>
      <rPr>
        <sz val="8"/>
        <color theme="1"/>
        <rFont val="Tahoma"/>
        <family val="2"/>
      </rPr>
      <t xml:space="preserve">Adelantada la verificación del PIC se observa la programación de socialización de los instrumentos archivísticos en junio de 2024; sin embargo, no se cuenta con los soportes de ejecución de la actividad; de igual manera se observa en el plan de trabajo de gestión documental la actividad "socialización", sin dar mayor información sobre lo que se va a ejecutar. Teniendo en cuenta lo anterior, se recomienda al área remitir los soportes pendientes de ejecución de lo formulado. Por lo anterior, se califica la acción </t>
    </r>
    <r>
      <rPr>
        <b/>
        <sz val="8"/>
        <color theme="1"/>
        <rFont val="Tahoma"/>
        <family val="2"/>
      </rPr>
      <t>"En Proceso"</t>
    </r>
    <r>
      <rPr>
        <sz val="8"/>
        <color theme="1"/>
        <rFont val="Tahoma"/>
        <family val="2"/>
      </rPr>
      <t xml:space="preserve">. </t>
    </r>
  </si>
  <si>
    <r>
      <t xml:space="preserve">Reporte G. Documental: </t>
    </r>
    <r>
      <rPr>
        <sz val="8"/>
        <color theme="1"/>
        <rFont val="Tahoma"/>
        <family val="2"/>
      </rPr>
      <t xml:space="preserve">Dentro del plan de trabajo de Gestión Documental se proyectó la elaboración del plan de transferencias secundarias; Sin embargo esta acción esta recogida dentro del plan de mejoramiento aprobado 16 de agosto del 2024 por lo anterior solicitamos el cierre de esta acción en este reporte PMP; dado que se puede continuar con el seguimiento dentro del plan de mejoramiento anteriormente mencionado.
</t>
    </r>
    <r>
      <rPr>
        <b/>
        <sz val="8"/>
        <color theme="1"/>
        <rFont val="Tahoma"/>
        <family val="2"/>
      </rPr>
      <t>Análisis OCI:</t>
    </r>
    <r>
      <rPr>
        <sz val="8"/>
        <color theme="1"/>
        <rFont val="Tahoma"/>
        <family val="2"/>
      </rPr>
      <t xml:space="preserve"> Se remite por parte del área el Plan de trabajo del área, en el cual se observa que se dará inicio en octubre de 2024, por lo que el avance se registra en el 0%. Así mismo, se recuerda al área que durante el seguimiento efectuado para el primer seguimiento, se adelantó la terminación y el cierre de las acciones que fueron recogidas en la modificación en el marco de la auditoría de gestión documental adelantada en el primer semestre de la vigencia. De igual manera, se reitera al área que deberá evaluar si se requiere ajuste de fechas de terminación, previo al término de ejecución del plan de mejoramiento, en el marco de la Circular 04 de 2024 </t>
    </r>
    <r>
      <rPr>
        <i/>
        <sz val="8"/>
        <color theme="1"/>
        <rFont val="Tahoma"/>
        <family val="2"/>
      </rPr>
      <t>"Lineamientos para la formulación, modificación y seguimiento a los Planes de Mejoramiento (Institucional y por Procesos), Mapas de Riesgos (tipologías identificadas) y al Programa de Transparencia y Ética Pública - PTEP"</t>
    </r>
    <r>
      <rPr>
        <sz val="8"/>
        <color theme="1"/>
        <rFont val="Tahoma"/>
        <family val="2"/>
      </rPr>
      <t>. Teniendo en cuenta lo anterior, así como la fecha de terminación y las recomendaciones establecidas en el informe de auditoría se califica la acción como</t>
    </r>
    <r>
      <rPr>
        <b/>
        <sz val="8"/>
        <color theme="1"/>
        <rFont val="Tahoma"/>
        <family val="2"/>
      </rPr>
      <t xml:space="preserve"> "Incumplida"</t>
    </r>
    <r>
      <rPr>
        <sz val="8"/>
        <color theme="1"/>
        <rFont val="Tahoma"/>
        <family val="2"/>
      </rPr>
      <t xml:space="preserve">, y, se recomienda al área dar cumplimiento a lo formulado. </t>
    </r>
  </si>
  <si>
    <r>
      <t xml:space="preserve">Reporte Sistemas: </t>
    </r>
    <r>
      <rPr>
        <sz val="8"/>
        <color theme="1"/>
        <rFont val="Tahoma"/>
        <family val="2"/>
      </rPr>
      <t>No se han recibido solicitudes por parte de gestión documental sobre los temas.</t>
    </r>
    <r>
      <rPr>
        <b/>
        <sz val="8"/>
        <color theme="1"/>
        <rFont val="Tahoma"/>
        <family val="2"/>
      </rPr>
      <t xml:space="preserve">
Reporte G. Documental: </t>
    </r>
    <r>
      <rPr>
        <sz val="8"/>
        <color theme="1"/>
        <rFont val="Tahoma"/>
        <family val="2"/>
      </rPr>
      <t xml:space="preserve">Se solicitó al área de sistemas el cargue de las TRD aprobadas al sistemas para iniciar la prueba Piloto. 
</t>
    </r>
    <r>
      <rPr>
        <b/>
        <sz val="8"/>
        <color theme="1"/>
        <rFont val="Tahoma"/>
        <family val="2"/>
      </rPr>
      <t xml:space="preserve">Análisis OCI: </t>
    </r>
    <r>
      <rPr>
        <sz val="8"/>
        <color theme="1"/>
        <rFont val="Tahoma"/>
        <family val="2"/>
      </rPr>
      <t xml:space="preserve">Se verifica el correo electrónico en el cual se indica por Sistemas que la reunión se realizaría el 30 de agosto de 2024; sin embargo, a la fecha de seguimiento no se cuenta con acta de reunión que permita verificar lo tratado y los compromisos adquiridos. Teniendo en cuanta lo anterior, se recomienda al área adelantar la revisión de las acciones formuladas con el fin de dar cabal cumplimiento. De conformidad con lo anterior, así como la fecha de ejecución establecida se califica la acción </t>
    </r>
    <r>
      <rPr>
        <b/>
        <sz val="8"/>
        <color theme="1"/>
        <rFont val="Tahoma"/>
        <family val="2"/>
      </rPr>
      <t>"En Proceso"</t>
    </r>
    <r>
      <rPr>
        <sz val="8"/>
        <color theme="1"/>
        <rFont val="Tahoma"/>
        <family val="2"/>
      </rPr>
      <t xml:space="preserve">. </t>
    </r>
  </si>
  <si>
    <t>Incumplimiento en la implementación integral de los estándares de accesibilidad web con calificación AA de la Guía de Accesibilidad de Contenidos Web (Web Content Accesibillity Guidelines - WCAG) en la versión 2.1, expedida por el Word Web Consortium (W3C)
1. Once (11) criterios de accesibilidad web no se implementan en la página web de Capital o se implementan parcialmente: Criterios 1.1.1, 1.2.1, 1.2.2, 1.2.3, 1.2.4, 1.2.5, 1.4.3, 1.4.5, 2.4.1, 2.4.7 y 3.1.2
2. Cinco (5) criterios de accesibilidad web se indican por los responsables como que sí se cumplen, sin embargo, en el “informe de accesibilidad y usabilidad en la nueva página web de capital” se indica que los criterios no están implementados en un 100%.</t>
  </si>
  <si>
    <t>La entidad no cuenta con los recursos financieros para la implementación del 100% de las acciones requeridas para la adopción integral de los estándares de accesibilidad web con calificación AA de la Guía de Accesibilidad de Contenidos Web (Web Content Accesibillity Guidelines - WCAG) en la versión 2.1, expedida por el Word Web Consortium (W3C)</t>
  </si>
  <si>
    <t>1. Gestionar los recursos requeridos para avanzar en la adopción integral de los estándares de accesibilidad web con calificación AA de la Guía de Accesibilidad de Contenidos Web (Web Content Accesibillity Guidelines - WCAG) en la versión 2.1. Esta actividad será realizada por el equipo de Marca y Comunicaciones. 
2. Gestionar, desde el equipo de Marca y Comunicaciones, las guías de conocimiento asociado a la adopción integral de los estándares de accesibilidad web con calificación AA de la Guía de Accesibilidad de Contenidos Web (Web Content Accesibillity Guidelines - WCAG) en la versión 2.1, expedida por el Word Web Consortium (W3C), a través de asesorías con organismos competentes y gestores del conocimiento experto (por ejemplo alianzas, convenios o el mecanismo de asociación disponibles).
3. Establecer un plan de trabajo para la vigencia 2024 que permita avanzar en la adopción integral de los estándares de accesibilidad web con calificación AA de la Guía de Accesibilidad de Contenidos Web (Web Content Accesibillity Guidelines - WCAG) en la versión 2.1, expedida por el Word Web Consortium (W3C). En el diseño de este plan participarán los equipos de Marca y Comunicaciones, Desarrollo Digital y Sistemas.
4. Realizar la entrega del informe de avances obtenidos en el rediseño de la página web durante el 2023 por parte del equipo Digital a la instancia que la Gerencia General asigne. Así mismo, de acuerdo con el plan de trabajo que se defina para dar cumplimiento en la implementación integral de los "estándares de accesibilidad web con calificación AA de la Guía de Accesibilidad de Contenidos Web (Web Content Accesibillity Guidelines - WCAG) en la versión 2.1, expedida por el Word Web Consortium (W3C)", desde el equipo digital se realizará el aporte que le sea asignado conforme los recursos (humanos) del que disponga.</t>
  </si>
  <si>
    <r>
      <rPr>
        <b/>
        <sz val="8"/>
        <color theme="1"/>
        <rFont val="Tahoma"/>
        <family val="2"/>
      </rPr>
      <t>Reporte Rec. Humanos:</t>
    </r>
    <r>
      <rPr>
        <sz val="8"/>
        <color theme="1"/>
        <rFont val="Tahoma"/>
        <family val="2"/>
      </rPr>
      <t xml:space="preserve"> El área de Planeación se encuentra en la elaboración e implementación del Plan de Acción Institucional (PAI). En conjunto con el área de Recursos Humanos, se ha llevado a cabo una reunión y/o mesa de trabajo con el objetivo de abordar los indicadores de gestión y la medición de las actividades del PAI, las cuales están alineadas con el Plan Estratégico de Recursos Humanos.
</t>
    </r>
    <r>
      <rPr>
        <b/>
        <sz val="8"/>
        <color theme="1"/>
        <rFont val="Tahoma"/>
        <family val="2"/>
      </rPr>
      <t>Análisis OCI:</t>
    </r>
    <r>
      <rPr>
        <sz val="8"/>
        <color theme="1"/>
        <rFont val="Tahoma"/>
        <family val="2"/>
      </rPr>
      <t xml:space="preserve"> De acuerdo con el reporte de avance se califica como </t>
    </r>
    <r>
      <rPr>
        <b/>
        <sz val="8"/>
        <color theme="1"/>
        <rFont val="Tahoma"/>
        <family val="2"/>
      </rPr>
      <t xml:space="preserve">"En Proceso". </t>
    </r>
    <r>
      <rPr>
        <sz val="8"/>
        <color theme="1"/>
        <rFont val="Tahoma"/>
        <family val="2"/>
      </rPr>
      <t>Se recomienda reportar los documentos finales en el próximo seguimiento.</t>
    </r>
  </si>
  <si>
    <r>
      <rPr>
        <b/>
        <sz val="8"/>
        <color theme="1"/>
        <rFont val="Tahoma"/>
        <family val="2"/>
      </rPr>
      <t>Reporte Rec. Humanos:</t>
    </r>
    <r>
      <rPr>
        <sz val="8"/>
        <color theme="1"/>
        <rFont val="Tahoma"/>
        <family val="2"/>
      </rPr>
      <t xml:space="preserve"> Desde el área de Recursos Humanos se llevó a cabo una mesa de trabajo para avanzar en el proyecto o propuesta de la matriz antisoborno, la cual se encuentra actualmente en el área de Planeación. Adicionalmente, se elaboró el formato de compromiso antisoborno y SARLAFT de Canal Capital, que fue socializado con el área Jurídica y se implementó como requisito obligatorio contractual en la nueva versión del listado de documentos para la adjudicación de contratos por prestación de servicios. Además, se realizó una capacitación interna sobre Gestión Antisoborno y SARLAFT.
</t>
    </r>
    <r>
      <rPr>
        <b/>
        <sz val="8"/>
        <color theme="1"/>
        <rFont val="Tahoma"/>
        <family val="2"/>
      </rPr>
      <t>Análisis OCI:</t>
    </r>
    <r>
      <rPr>
        <sz val="8"/>
        <color theme="1"/>
        <rFont val="Tahoma"/>
        <family val="2"/>
      </rPr>
      <t xml:space="preserve"> De acuerdo con el reporte de avance se califica como </t>
    </r>
    <r>
      <rPr>
        <b/>
        <sz val="8"/>
        <color theme="1"/>
        <rFont val="Tahoma"/>
        <family val="2"/>
      </rPr>
      <t xml:space="preserve">"En Proceso". </t>
    </r>
    <r>
      <rPr>
        <sz val="8"/>
        <color theme="1"/>
        <rFont val="Tahoma"/>
        <family val="2"/>
      </rPr>
      <t xml:space="preserve">Se recomienda realizar seguimiento a la gestión del documento en Planeación para culminar la acción propuesta e implementar los resultados. </t>
    </r>
  </si>
  <si>
    <r>
      <t xml:space="preserve">Reporte G. Documental: </t>
    </r>
    <r>
      <rPr>
        <sz val="8"/>
        <color theme="1"/>
        <rFont val="Tahoma"/>
        <family val="2"/>
      </rPr>
      <t xml:space="preserve">Se programó la reunión de seguimiento para el 13 de Septiembre de 2024.
</t>
    </r>
    <r>
      <rPr>
        <b/>
        <sz val="8"/>
        <color theme="1"/>
        <rFont val="Tahoma"/>
        <family val="2"/>
      </rPr>
      <t xml:space="preserve">Reporte Producción: </t>
    </r>
    <r>
      <rPr>
        <sz val="8"/>
        <color theme="1"/>
        <rFont val="Tahoma"/>
        <family val="2"/>
      </rPr>
      <t xml:space="preserve"> Se enviaron correos al área de gestión documental para adelantar acciones, pero a la fecha no se han logrado avances toda vez que a 30 de agosto de 2024 la entidad no ha realizado la contratación del personal suficiente en el equipo de gestión documental.
</t>
    </r>
    <r>
      <rPr>
        <b/>
        <sz val="8"/>
        <color theme="1"/>
        <rFont val="Tahoma"/>
        <family val="2"/>
      </rPr>
      <t xml:space="preserve">Análisis OCI: </t>
    </r>
    <r>
      <rPr>
        <sz val="8"/>
        <color theme="1"/>
        <rFont val="Tahoma"/>
        <family val="2"/>
      </rPr>
      <t xml:space="preserve">Se revisan los soportes remitidos por parte del área, observando que corresponden al primer cuatrimestre de 2024. Se evidencia memorando 717 del 30/08/2024 con solicitud de ampliación de plazo justificado en la falta de personal del área de gestión documental. Teniendo en cuenta lo anterior, se mantiene la calificación de la acción </t>
    </r>
    <r>
      <rPr>
        <b/>
        <sz val="8"/>
        <color theme="1"/>
        <rFont val="Tahoma"/>
        <family val="2"/>
      </rPr>
      <t>"En proceso"</t>
    </r>
    <r>
      <rPr>
        <sz val="8"/>
        <color theme="1"/>
        <rFont val="Tahoma"/>
        <family val="2"/>
      </rPr>
      <t xml:space="preserve">, y, se recomienda articular las acciones correspondientes entre las áreas, de manera que se dé cabal cumplimiento a lo formulado. </t>
    </r>
  </si>
  <si>
    <t>Jizeth González
Mónica Virgüéz</t>
  </si>
  <si>
    <r>
      <t xml:space="preserve">Reporte Sub. Financiera: </t>
    </r>
    <r>
      <rPr>
        <sz val="8"/>
        <color theme="1"/>
        <rFont val="Tahoma"/>
        <family val="2"/>
      </rPr>
      <t xml:space="preserve">La información correspondiente al cargue de ordenes de pago con corte a 30 de junio se encuentra al día.
</t>
    </r>
    <r>
      <rPr>
        <b/>
        <sz val="8"/>
        <color theme="1"/>
        <rFont val="Tahoma"/>
        <family val="2"/>
      </rPr>
      <t xml:space="preserve">Análisis OCI: </t>
    </r>
    <r>
      <rPr>
        <sz val="8"/>
        <color theme="1"/>
        <rFont val="Tahoma"/>
        <family val="2"/>
      </rPr>
      <t>Se verifica el reporte soportado, evidenciando que se encuentra cargada a julio de 2024. Sin embargo, se recomienda soportar con todo el informe de radicación en el que se evidencia quién suscribe y quién revisa y aprueba el mismo.</t>
    </r>
    <r>
      <rPr>
        <b/>
        <sz val="8"/>
        <color theme="1"/>
        <rFont val="Tahoma"/>
        <family val="2"/>
      </rPr>
      <t xml:space="preserve"> </t>
    </r>
    <r>
      <rPr>
        <sz val="8"/>
        <color theme="1"/>
        <rFont val="Tahoma"/>
        <family val="2"/>
      </rPr>
      <t xml:space="preserve">Teniendo en cuenta el reporte efectuado por el área, así como las fechas de ejecución, se califica la acción </t>
    </r>
    <r>
      <rPr>
        <b/>
        <sz val="8"/>
        <color theme="1"/>
        <rFont val="Tahoma"/>
        <family val="2"/>
      </rPr>
      <t>"En Proceso".</t>
    </r>
  </si>
  <si>
    <t>Diana Romero
Henry Beltrán</t>
  </si>
  <si>
    <r>
      <t xml:space="preserve">Reporte G. Documental: </t>
    </r>
    <r>
      <rPr>
        <sz val="8"/>
        <color rgb="FF1F1F1F"/>
        <rFont val="Tahoma"/>
        <family val="2"/>
      </rPr>
      <t xml:space="preserve">Teniendo en cuenta la falta de recursos por parte del canal, esta en proceso de formulación el proyecto 48 de regalías “Protección y preservación del patrimonio audiovisual colombiano almacenado en Canal Capital, como canal público de Bogotá” contenido en el artículo 298 del PDD Bogotá Camina Segura (Acuerdo 927-2024). para la consecución de recursos de regalías.
</t>
    </r>
    <r>
      <rPr>
        <b/>
        <sz val="8"/>
        <color rgb="FF1F1F1F"/>
        <rFont val="Tahoma"/>
        <family val="2"/>
      </rPr>
      <t xml:space="preserve">Análisis OCI: </t>
    </r>
    <r>
      <rPr>
        <sz val="8"/>
        <color rgb="FF1F1F1F"/>
        <rFont val="Tahoma"/>
        <family val="2"/>
      </rPr>
      <t xml:space="preserve">Teniendo en cuenta el reporte del área, se califica la acción </t>
    </r>
    <r>
      <rPr>
        <b/>
        <sz val="8"/>
        <color rgb="FF1F1F1F"/>
        <rFont val="Tahoma"/>
        <family val="2"/>
      </rPr>
      <t>"Sin Iniciar"</t>
    </r>
    <r>
      <rPr>
        <sz val="8"/>
        <color rgb="FF1F1F1F"/>
        <rFont val="Tahoma"/>
        <family val="2"/>
      </rPr>
      <t>,  el área deberá efectuar la reiteración de solicitud de las revisiones pendientes, al igual que deberá evaluar si se requiere ajuste de fechas de terminación, previo al término de ejecución del plan de mejoramiento, en el marco de la Circular 04 de 2024</t>
    </r>
    <r>
      <rPr>
        <i/>
        <sz val="8"/>
        <color rgb="FF1F1F1F"/>
        <rFont val="Tahoma"/>
        <family val="2"/>
      </rPr>
      <t xml:space="preserve"> "Lineamientos para la formulación, modificación y seguimiento a los Planes de Mejoramiento (Institucional y por Procesos), Mapas de Riesgos (tipologías identificadas) y al Programa de Transparencia y Ética Pública - PTEP". </t>
    </r>
    <r>
      <rPr>
        <sz val="8"/>
        <color rgb="FF1F1F1F"/>
        <rFont val="Tahoma"/>
        <family val="2"/>
      </rPr>
      <t/>
    </r>
  </si>
  <si>
    <r>
      <t xml:space="preserve">Reporte Ventas y Mercadeo: </t>
    </r>
    <r>
      <rPr>
        <sz val="8"/>
        <color theme="1"/>
        <rFont val="Tahoma"/>
        <family val="2"/>
      </rPr>
      <t xml:space="preserve">El área de Ventas y Mercadeo gestionó reunión con el área de Gestión Documental para avanzar en la revisión de los parámetros para el almacenamiento y uso de documentos digitales y/o electrónicos de Capital, sin embargo, dicha reunión fuer rechazada. Ahora bien debido a la falta de personal en Gestión Documental, la cual quedó sin equipo , tras el retiro de Luz Edith. Hasta el 30 de agosto, no se ha designado nuevo personal para esta área, lo que ha impedido al área de Ventas avanzar con los planes de mejoramiento propuestos. 
</t>
    </r>
    <r>
      <rPr>
        <b/>
        <sz val="8"/>
        <color theme="1"/>
        <rFont val="Tahoma"/>
        <family val="2"/>
      </rPr>
      <t xml:space="preserve">Análisis OCI: </t>
    </r>
    <r>
      <rPr>
        <sz val="8"/>
        <color theme="1"/>
        <rFont val="Tahoma"/>
        <family val="2"/>
      </rPr>
      <t xml:space="preserve">Revisado el soporte remitido por parte del área, se observa un correo de marzo de 2024; sin embargo, en el marco de los lineamiento determinados de la Circular 04 de 2024 </t>
    </r>
    <r>
      <rPr>
        <i/>
        <sz val="8"/>
        <color theme="1"/>
        <rFont val="Tahoma"/>
        <family val="2"/>
      </rPr>
      <t>"Lineamientos para la formulación, modificación y seguimiento a los Planes de Mejoramiento (Institucional y por Procesos), Mapas de Riesgos (tipologías identificadas) y al Programa de Transparencia y Ética Pública - PTEP"</t>
    </r>
    <r>
      <rPr>
        <b/>
        <sz val="8"/>
        <color theme="1"/>
        <rFont val="Tahoma"/>
        <family val="2"/>
      </rPr>
      <t xml:space="preserve"> </t>
    </r>
    <r>
      <rPr>
        <sz val="8"/>
        <color theme="1"/>
        <rFont val="Tahoma"/>
        <family val="2"/>
      </rPr>
      <t xml:space="preserve">no se tendrá en cuenta para evaluación del presente seguimiento. Adicionalmente, teniendo en cuenta la reunión sostenida el 6 de septiembre de 2024, el área deberá efectuar la reiteración de solicitud de las revisiones pendientes, al igual que deberá evaluar si se requiere ajuste de fechas de terminación, previo al término de ejecución del plan de mejoramiento. Dado lo anterior, así como la fecha programada de la acción se califica </t>
    </r>
    <r>
      <rPr>
        <b/>
        <sz val="8"/>
        <color theme="1"/>
        <rFont val="Tahoma"/>
        <family val="2"/>
      </rPr>
      <t xml:space="preserve">"En Proceso" </t>
    </r>
    <r>
      <rPr>
        <sz val="8"/>
        <color theme="1"/>
        <rFont val="Tahoma"/>
        <family val="2"/>
      </rPr>
      <t>sin avance de ejecución.</t>
    </r>
  </si>
  <si>
    <r>
      <rPr>
        <b/>
        <sz val="8"/>
        <color theme="1"/>
        <rFont val="Tahoma"/>
        <family val="2"/>
      </rPr>
      <t>Reporte ventas y mercadeo:</t>
    </r>
    <r>
      <rPr>
        <sz val="8"/>
        <color theme="1"/>
        <rFont val="Tahoma"/>
        <family val="2"/>
      </rPr>
      <t xml:space="preserve"> Actividad 2: Revisión del Tarifario y Resolución de Tarifas. Avance: El 5 de abril se realizó una reunión con el área digital para socializar el tarifario. La grabación está disponible aquí. El 24 de mayo se llevó a cabo una segunda reunión con el equipo de ventas para revisar ajustes y definir próximos pasos. Actividad 3: Revisión del Expediente Digital de Cotizaciones. Avance: No se han realizado avances debido a la falta de personal en Gestión Documental tras el retiro de Luz Edith. Aún no se ha designado un reemplazo. Actividad 4: Falta de Avances. El área de ventas no ha podido avanzar por la misma falta de personal en Gestión Documental.
</t>
    </r>
    <r>
      <rPr>
        <b/>
        <sz val="8"/>
        <color theme="1"/>
        <rFont val="Tahoma"/>
        <family val="2"/>
      </rPr>
      <t xml:space="preserve">Análisis OCI: </t>
    </r>
    <r>
      <rPr>
        <sz val="8"/>
        <color theme="1"/>
        <rFont val="Tahoma"/>
        <family val="2"/>
      </rPr>
      <t xml:space="preserve">De acuerdo a lo informado por el área y a los soportes remitidos se avisa que se han adelantado actividades para el cumplimiento de la segunda actividad. Sin embargo no es suficiente para determinar el cumplimiento de la misma. 
Frente a las actividades 03 y 04 se avisa que también se encuentran en proceso de cumplimiento. Por lo anterior la acción se califica como </t>
    </r>
    <r>
      <rPr>
        <b/>
        <sz val="8"/>
        <color theme="1"/>
        <rFont val="Tahoma"/>
        <family val="2"/>
      </rPr>
      <t xml:space="preserve">"En Proceso". </t>
    </r>
    <r>
      <rPr>
        <sz val="8"/>
        <color theme="1"/>
        <rFont val="Tahoma"/>
        <family val="2"/>
      </rPr>
      <t>Se exhorta al área para que en el ultimo cuatrimestre de la vigencia adelante las gestiones necesarias para dar cumplimiento al plan de mejoramiento</t>
    </r>
  </si>
  <si>
    <r>
      <t xml:space="preserve">Debilidades en la documentación del proceso de servicio al ciudadano, respecto a:
</t>
    </r>
    <r>
      <rPr>
        <b/>
        <sz val="8"/>
        <color theme="1"/>
        <rFont val="Tahoma"/>
        <family val="2"/>
      </rPr>
      <t>a.</t>
    </r>
    <r>
      <rPr>
        <sz val="8"/>
        <color theme="1"/>
        <rFont val="Tahoma"/>
        <family val="2"/>
      </rPr>
      <t xml:space="preserve"> Falta de referenciación en la caracterización de riesgos de corrupción y de gestión del proceso, actualización de indicadores formulados, relación de documentos externos publicados.
</t>
    </r>
    <r>
      <rPr>
        <b/>
        <sz val="8"/>
        <color theme="1"/>
        <rFont val="Tahoma"/>
        <family val="2"/>
      </rPr>
      <t>fa</t>
    </r>
    <r>
      <rPr>
        <sz val="8"/>
        <color theme="1"/>
        <rFont val="Tahoma"/>
        <family val="2"/>
      </rPr>
      <t xml:space="preserve">lta de construcción y documentación del plan de trabajo de implementación de la política institucional de servicio a la ciudadanía. 
</t>
    </r>
    <r>
      <rPr>
        <b/>
        <sz val="8"/>
        <color theme="1"/>
        <rFont val="Tahoma"/>
        <family val="2"/>
      </rPr>
      <t>de</t>
    </r>
    <r>
      <rPr>
        <sz val="8"/>
        <color theme="1"/>
        <rFont val="Tahoma"/>
        <family val="2"/>
      </rPr>
      <t xml:space="preserve">sactualización de conceptos en el procedimiento de atención y respuesta a requerimientos de la ciudadanía. 
</t>
    </r>
    <r>
      <rPr>
        <b/>
        <sz val="8"/>
        <color theme="1"/>
        <rFont val="Tahoma"/>
        <family val="2"/>
      </rPr>
      <t>d.</t>
    </r>
    <r>
      <rPr>
        <sz val="8"/>
        <color theme="1"/>
        <rFont val="Tahoma"/>
        <family val="2"/>
      </rPr>
      <t xml:space="preserve"> Incumplimiento de la actividad 9 del procedimiento de Servicio al ciudadano respecto a la falta de remisión del informe trimestral requerido. 
</t>
    </r>
    <r>
      <rPr>
        <b/>
        <sz val="8"/>
        <color theme="1"/>
        <rFont val="Tahoma"/>
        <family val="2"/>
      </rPr>
      <t>e.</t>
    </r>
    <r>
      <rPr>
        <sz val="8"/>
        <color theme="1"/>
        <rFont val="Tahoma"/>
        <family val="2"/>
      </rPr>
      <t xml:space="preserve"> Incumplimiento de la totalidad de criterios determinados en la actividad 15 del procedimiento de Servicio al ciudadano al no evidenciarse la remisión de la factura por concepto de venta de copia de material audiovisual.  </t>
    </r>
  </si>
  <si>
    <r>
      <rPr>
        <b/>
        <sz val="8"/>
        <color theme="1"/>
        <rFont val="Tahoma"/>
        <family val="2"/>
      </rPr>
      <t xml:space="preserve">Reporte Control interno disciplinario: </t>
    </r>
    <r>
      <rPr>
        <sz val="8"/>
        <color theme="1"/>
        <rFont val="Tahoma"/>
        <family val="2"/>
      </rPr>
      <t xml:space="preserve">El día 29 de mayo de 2024, la Oficina de Control Disciplinario interno adelanto reunión de, Sensibilización de transparencia Capital " Gestión antisoborno" , se abordaron temas relacionados con el código de integridad, ley 599 del 2000 (delitos contra la administración publica), ley 1474 de 2011  estatuto anticorrupción, ley 1712 de 2014 derecho de acceso a la información pública, ley 1952 de 2019 ( deberes, prohibiciones de los funcionarios de Canal Capital), Gestión de transparencia activa, Manual de convivencia laboral e integridad. Así mismo el día 17 de julio de 2024, se realizo Capacitación interna en conflictos de interés y SARLAFT, se discutió la importancia de la administración del riesgo de lavado de activos y la financiación del terrorismo en el ámbito nacional e internacional. Se destacó la necesidad de abordar el conflicto de intereses en el servicio público y se resaltó la obligación ética y moral de los servidores públicos.
</t>
    </r>
    <r>
      <rPr>
        <b/>
        <sz val="8"/>
        <color theme="1"/>
        <rFont val="Tahoma"/>
        <family val="2"/>
      </rPr>
      <t xml:space="preserve">Análisis OCI: </t>
    </r>
    <r>
      <rPr>
        <sz val="8"/>
        <color theme="1"/>
        <rFont val="Tahoma"/>
        <family val="2"/>
      </rPr>
      <t xml:space="preserve">Los soportes presentados dan cuenta de la segunda actividad planeada. Se realizaron dos jornada donde se abordaron temas relacionados con la gestión antisoborno. Por lo anterior se puede concluir que la segunda actividad se entiende </t>
    </r>
    <r>
      <rPr>
        <b/>
        <sz val="8"/>
        <color theme="1"/>
        <rFont val="Tahoma"/>
        <family val="2"/>
      </rPr>
      <t xml:space="preserve">terminada. </t>
    </r>
    <r>
      <rPr>
        <sz val="8"/>
        <color theme="1"/>
        <rFont val="Tahoma"/>
        <family val="2"/>
      </rPr>
      <t xml:space="preserve">
Respecto a la primera actividad formulada en la acción de mejora, no se entrego reporte ni soportes. Así las cosas la acción se califica como </t>
    </r>
    <r>
      <rPr>
        <b/>
        <sz val="8"/>
        <color theme="1"/>
        <rFont val="Tahoma"/>
        <family val="2"/>
      </rPr>
      <t xml:space="preserve">en proceso. </t>
    </r>
    <r>
      <rPr>
        <sz val="8"/>
        <color theme="1"/>
        <rFont val="Tahoma"/>
        <family val="2"/>
      </rPr>
      <t xml:space="preserve">Se recuerda al área que el plazo de cumplimiento se vence el 29 de noviembre de 2024  </t>
    </r>
  </si>
  <si>
    <r>
      <t xml:space="preserve">Secretaria General: </t>
    </r>
    <r>
      <rPr>
        <sz val="8"/>
        <color theme="1"/>
        <rFont val="Tahoma"/>
        <family val="2"/>
      </rPr>
      <t xml:space="preserve">No reporta en atención a la reasignación de la acción. </t>
    </r>
    <r>
      <rPr>
        <b/>
        <sz val="8"/>
        <color theme="1"/>
        <rFont val="Tahoma"/>
        <family val="2"/>
      </rPr>
      <t xml:space="preserve">
Área jurídica: </t>
    </r>
    <r>
      <rPr>
        <sz val="8"/>
        <color theme="1"/>
        <rFont val="Tahoma"/>
        <family val="2"/>
      </rPr>
      <t>No se reporta avances del equipo de Jurídica ya que como se indica en comentarios de control interno , la actividad paso a manos de planeación.</t>
    </r>
    <r>
      <rPr>
        <b/>
        <sz val="8"/>
        <color theme="1"/>
        <rFont val="Tahoma"/>
        <family val="2"/>
      </rPr>
      <t xml:space="preserve">
</t>
    </r>
    <r>
      <rPr>
        <b/>
        <i/>
        <sz val="8"/>
        <color theme="1"/>
        <rFont val="Tahoma"/>
        <family val="2"/>
      </rPr>
      <t xml:space="preserve">Análisis OCI: </t>
    </r>
    <r>
      <rPr>
        <sz val="8"/>
        <color theme="1"/>
        <rFont val="Tahoma"/>
        <family val="2"/>
      </rPr>
      <t>De acuerdo a lo reportado y al contenido de la acta de reunión del día 18 de abril. esta actividad quedara a cargo del área de planeación. Respecto a la segunda actividad programada, no se cuenta con reporte o soportes que permitan evidenciar avance en la ejecución. De acuerdo a lo informado, la acción quedara reasignada a dicha área y saldrá de la responsabilidad del área jurídica. Por lo anterior, se califica para el presente seguimiento la actividad como</t>
    </r>
    <r>
      <rPr>
        <b/>
        <sz val="8"/>
        <color theme="1"/>
        <rFont val="Tahoma"/>
        <family val="2"/>
      </rPr>
      <t xml:space="preserve"> "En proceso"</t>
    </r>
    <r>
      <rPr>
        <sz val="8"/>
        <color theme="1"/>
        <rFont val="Tahoma"/>
        <family val="2"/>
      </rPr>
      <t xml:space="preserve"> para el área responsable.</t>
    </r>
  </si>
  <si>
    <r>
      <rPr>
        <b/>
        <sz val="8"/>
        <color theme="1"/>
        <rFont val="Tahoma"/>
        <family val="2"/>
      </rPr>
      <t xml:space="preserve">Reporte Control interno disciplinario: </t>
    </r>
    <r>
      <rPr>
        <sz val="8"/>
        <color theme="1"/>
        <rFont val="Tahoma"/>
        <family val="2"/>
      </rPr>
      <t xml:space="preserve">el día 05 de junio de 2024, la Oficina de Control Disciplinario Interno, solicito a la Oficina de Planeación mesa de trabajo, para brindar apoyo en la  formulación de los indicadores de gestión. el día 01 de agosto de 2024 se lleva a cabo mesa de trabajo con planeación, en el cual se acuerda la restructuración de los indicadores de la Oficina.
</t>
    </r>
    <r>
      <rPr>
        <b/>
        <sz val="8"/>
        <color theme="1"/>
        <rFont val="Tahoma"/>
        <family val="2"/>
      </rPr>
      <t xml:space="preserve">Análisis OCI: </t>
    </r>
    <r>
      <rPr>
        <sz val="8"/>
        <color theme="1"/>
        <rFont val="Tahoma"/>
        <family val="2"/>
      </rPr>
      <t xml:space="preserve">Revisado los soportes presentados por el área se da cuenta de una cadena de correos entre el área de planeación y el área de control interno disciplinario entre el 05 y 07 de junio de 2024. No se puede observar el acta de reunión correspondiente a la mesa de trabajo del 01 de agosto. Se recuerda al área adelantar los reportes de planes de mejoramiento conforme la circular interna numero 04 de 29 de agosto de 2024. Por lo tanto se califica la acción como </t>
    </r>
    <r>
      <rPr>
        <b/>
        <sz val="8"/>
        <color theme="1"/>
        <rFont val="Tahoma"/>
        <family val="2"/>
      </rPr>
      <t>en proceso.</t>
    </r>
  </si>
  <si>
    <r>
      <rPr>
        <b/>
        <sz val="8"/>
        <color theme="1"/>
        <rFont val="Tahoma"/>
        <family val="2"/>
      </rPr>
      <t xml:space="preserve">Reporte área jurídica: </t>
    </r>
    <r>
      <rPr>
        <sz val="8"/>
        <color theme="1"/>
        <rFont val="Tahoma"/>
        <family val="2"/>
      </rPr>
      <t xml:space="preserve">1. Se incorporo dentro de las obligaciones de la contratista la revisión y monitoreo de expedientes de supervisión. 2. Se solicitó a Control Interno la ampliación de términos de ejecución en virtud de que es una actividad compartida con el área de archivo y se encuentra en estructuración.
</t>
    </r>
    <r>
      <rPr>
        <b/>
        <sz val="8"/>
        <color theme="1"/>
        <rFont val="Tahoma"/>
        <family val="2"/>
      </rPr>
      <t xml:space="preserve">Análisis OCI: </t>
    </r>
    <r>
      <rPr>
        <sz val="8"/>
        <color theme="1"/>
        <rFont val="Tahoma"/>
        <family val="2"/>
      </rPr>
      <t xml:space="preserve">De conformidad con el memorando 775 de 16 de septiembre de 2024 a esta acción se prorrogara la fecha de terminación hasta el 01 de agosto de 2025. Se evidencia en este reporte el cumplimiento de la primera actividad. Por lo anterior y de acuerdo al reporte presentado por el área se califica la acción como </t>
    </r>
    <r>
      <rPr>
        <b/>
        <sz val="8"/>
        <color theme="1"/>
        <rFont val="Tahoma"/>
        <family val="2"/>
      </rPr>
      <t>en proceso.</t>
    </r>
  </si>
  <si>
    <r>
      <rPr>
        <b/>
        <sz val="8"/>
        <color theme="1"/>
        <rFont val="Tahoma"/>
        <family val="2"/>
      </rPr>
      <t xml:space="preserve">Reporte Producción:  </t>
    </r>
    <r>
      <rPr>
        <sz val="8"/>
        <color theme="1"/>
        <rFont val="Tahoma"/>
        <family val="2"/>
      </rPr>
      <t>Se inician mesas de trabajo con el área de planeación para generar acuerdos frente a la actualización y generación de los indicadores.</t>
    </r>
    <r>
      <rPr>
        <b/>
        <sz val="8"/>
        <color theme="1"/>
        <rFont val="Tahoma"/>
        <family val="2"/>
      </rPr>
      <t xml:space="preserve">
Análisis OCI:</t>
    </r>
    <r>
      <rPr>
        <sz val="8"/>
        <color theme="1"/>
        <rFont val="Tahoma"/>
        <family val="2"/>
      </rPr>
      <t xml:space="preserve"> Se adelanta la verificación de los soportes entregados en los que se verifica el avance reportado; sin embargo, teniendo en cuenta la fecha de terminación, se recomienda tener en cuenta los lineamientos determinados de la Circular 04 de 2024 </t>
    </r>
    <r>
      <rPr>
        <i/>
        <sz val="8"/>
        <color theme="1"/>
        <rFont val="Tahoma"/>
        <family val="2"/>
      </rPr>
      <t xml:space="preserve">"Lineamientos para la formulación, modificación y seguimiento a los Planes de Mejoramiento (Institucional y por Procesos), Mapas de Riesgos (tipologías identificadas) y al Programa de Transparencia y Ética Pública - PTEP" de manera, que las </t>
    </r>
    <r>
      <rPr>
        <sz val="8"/>
        <color theme="1"/>
        <rFont val="Tahoma"/>
        <family val="2"/>
      </rPr>
      <t xml:space="preserve">áreas evalúen las actividades formuladas y soliciten los ajustes a que haya lugar. Teniendo en cuenta lo mencionado, así como la fecha programada de la acción se califica </t>
    </r>
    <r>
      <rPr>
        <b/>
        <sz val="8"/>
        <color theme="1"/>
        <rFont val="Tahoma"/>
        <family val="2"/>
      </rPr>
      <t>"En Proceso"</t>
    </r>
    <r>
      <rPr>
        <sz val="8"/>
        <color theme="1"/>
        <rFont val="Tahoma"/>
        <family val="2"/>
      </rPr>
      <t>.</t>
    </r>
  </si>
  <si>
    <r>
      <t xml:space="preserve">Reporte Producción: </t>
    </r>
    <r>
      <rPr>
        <sz val="8"/>
        <color theme="1"/>
        <rFont val="Tahoma"/>
        <family val="2"/>
      </rPr>
      <t xml:space="preserve">Se realizó sesión de trabajo con el equipo del área  jurídica para revisar el hallazgo, sin embargo por falta de acompañamiento del área de gestión documental, no hay progreso. Se realizó reunión del área jurídica y de producción con la control interno para que las áreas pudieran entender el marco  del hallazgo. Se solicita, mediante el memorando 717 dirigido a la oficina de Control interno, ampliación de fecha para gestionar el plan de mejora para los hallazgos 11.15 y 11.16.
</t>
    </r>
    <r>
      <rPr>
        <b/>
        <sz val="8"/>
        <color theme="1"/>
        <rFont val="Tahoma"/>
        <family val="2"/>
      </rPr>
      <t xml:space="preserve">Análisis OCI: </t>
    </r>
    <r>
      <rPr>
        <sz val="8"/>
        <color theme="1"/>
        <rFont val="Tahoma"/>
        <family val="2"/>
      </rPr>
      <t xml:space="preserve">Se remite por parte del área de Producción las actas de reunión referidas; se evidencia memorando 717 del 30/08/2024 con solicitud de ampliación de plazo justificado en la falta de personal del área de gestión documental. Teniendo en cuenta lo anterior, se mantiene la calificación de la acción </t>
    </r>
    <r>
      <rPr>
        <b/>
        <sz val="8"/>
        <color theme="1"/>
        <rFont val="Tahoma"/>
        <family val="2"/>
      </rPr>
      <t xml:space="preserve">"En proceso" </t>
    </r>
    <r>
      <rPr>
        <sz val="8"/>
        <color theme="1"/>
        <rFont val="Tahoma"/>
        <family val="2"/>
      </rPr>
      <t xml:space="preserve">y se modificará el plazo de finalización de la acción, posterior a este seguimiento. </t>
    </r>
  </si>
  <si>
    <r>
      <t xml:space="preserve">Reporte G. Documental: </t>
    </r>
    <r>
      <rPr>
        <sz val="8"/>
        <color theme="1"/>
        <rFont val="Tahoma"/>
        <family val="2"/>
      </rPr>
      <t xml:space="preserve">Se programó la reunión de seguimiento para el 13 de Septiembre de 2024.
</t>
    </r>
    <r>
      <rPr>
        <b/>
        <sz val="8"/>
        <color theme="1"/>
        <rFont val="Tahoma"/>
        <family val="2"/>
      </rPr>
      <t xml:space="preserve">Análisis OCI: </t>
    </r>
    <r>
      <rPr>
        <sz val="8"/>
        <color theme="1"/>
        <rFont val="Tahoma"/>
        <family val="2"/>
      </rPr>
      <t>Dado que el área no remite soporte sobre lo indicado en el reporte de avances, se recomienda al área tener en cuenta lo determinado en la Circular 04 de 2024</t>
    </r>
    <r>
      <rPr>
        <i/>
        <sz val="8"/>
        <color theme="1"/>
        <rFont val="Tahoma"/>
        <family val="2"/>
      </rPr>
      <t xml:space="preserve"> "Lineamientos para la formulación, modificación y seguimiento a los Planes de Mejoramiento (Institucional y por Procesos), Mapas de Riesgos (tipologías identificadas) y al Programa de Transparencia y Ética Pública - PTEP"</t>
    </r>
    <r>
      <rPr>
        <sz val="8"/>
        <color theme="1"/>
        <rFont val="Tahoma"/>
        <family val="2"/>
      </rPr>
      <t xml:space="preserve">. Teniendo en cuenta lo anterior, así como la fecha de terminación se califica la acción como </t>
    </r>
    <r>
      <rPr>
        <b/>
        <sz val="8"/>
        <color theme="1"/>
        <rFont val="Tahoma"/>
        <family val="2"/>
      </rPr>
      <t>"Sin Iniciar"</t>
    </r>
    <r>
      <rPr>
        <sz val="8"/>
        <color theme="1"/>
        <rFont val="Tahoma"/>
        <family val="2"/>
      </rPr>
      <t xml:space="preserve">, y, se recomienda al área dar cumplimiento a lo formulado. </t>
    </r>
  </si>
  <si>
    <r>
      <t xml:space="preserve">Reporte Técnica: </t>
    </r>
    <r>
      <rPr>
        <sz val="8"/>
        <color theme="1"/>
        <rFont val="Tahoma"/>
        <family val="2"/>
      </rPr>
      <t xml:space="preserve">Durante el segundo cuatrimestre de 2024, el Ing.Jeferson González realizó la revisión mensual de los equipos fuera de dominio pertenecientes al área técnica y entrego el reporte e informe correspondiente a los meses de mayo, junio, julio y agosto al Ing.José Miguel Ayala Coordinador del área técnica.
</t>
    </r>
    <r>
      <rPr>
        <b/>
        <sz val="8"/>
        <color theme="1"/>
        <rFont val="Tahoma"/>
        <family val="2"/>
      </rPr>
      <t xml:space="preserve">Análisis OCI: </t>
    </r>
    <r>
      <rPr>
        <sz val="8"/>
        <color theme="1"/>
        <rFont val="Tahoma"/>
        <family val="2"/>
      </rPr>
      <t xml:space="preserve">Revisados los soportes remitidos, se observan los informes de seguimiento y monitoreo de equipos fuera del dominio del área Técnica los cuales incluyen el inventario de equipos asignados, descripción de las actividades efectuadas en el mes, el estado de los equipos y resultados de la verificación efectuada. Teniendo en cuenta lo anterior, se califica la acción </t>
    </r>
    <r>
      <rPr>
        <b/>
        <sz val="8"/>
        <color theme="1"/>
        <rFont val="Tahoma"/>
        <family val="2"/>
      </rPr>
      <t>"En Proceso"</t>
    </r>
    <r>
      <rPr>
        <sz val="8"/>
        <color theme="1"/>
        <rFont val="Tahoma"/>
        <family val="2"/>
      </rPr>
      <t>, y, se recomienda al área dar continuidad a la ejecución de las actividades formuladas con el fin de dar cabal cumplimiento a lo formulado, teniendo en cuenta los compromisos adquiridos durante la reunión de revisión de Planes de Mejoramiento del 27 de agosto de 2024, entre el área Técnica y la Oficina de Control Interno.</t>
    </r>
  </si>
  <si>
    <t>1. Construir documento ‘Manual de Comunicaciones de Canal Capital’ el cual recogerá, en distintos capítulos, estilo y herramientas de las Comunicaciones Internas, Externas y Digital.
2. Revisar y actualizar los siguientes procedimientos del Sistema de Gestión
-Manual de uso de marcas y submarcas
3. Depurar documentos:
-Manual de uso digital V1 de 2019. Se Reemplaza con una caracterización de estas actividades y se incluirán aspectos específicos en el ‘Manual de Comunicaciones de Canal Capital’.
- Instructivo de redacción y estilo para la intranet v3 de 2018 Esta temática estará contenida en uno de los capítulos del ‘Manual de Comunicaciones de Canal Capital’.
4. Elaborar y formalizar el procedimiento de Alianzas y proyectos especiales</t>
  </si>
  <si>
    <t>Los cambios organizacionales y operativos en el proceso de marca y comunicaciones durante 2022 y 2023 resultaron en limitados avances de gestión de sus documentos, generando incertidumbre en la medición del desempeño por ejemplo el Plan de Acción Institucional. Además, la gestión de documentación se vio afectada por múltiples ajustes y cambios significativos en el alcance del proceso entre la anterior y actual gerencia.</t>
  </si>
  <si>
    <t>Las actividades y procesos institucionales misionales han sido impactados por la rápida evolución de las TICs, transformando las prácticas para responder a un público más participativo en medio de la creciente incertidumbre sobre el futuro del negocio televisivo. El Manual de Comunicación para la Crisis se basó principalmente en lineamientos de la gerencia, mientras que el Manual de Uso de Marcas requiere algunos ajustes para que este comunique aspectos sobre la posición de Capital que resulten en acuerdos satisfactorios. Finalmente, el contexto normativo de marca ciudad aplicable a las EICE presenta algunos vacíos que deben ser aclarados por instancias competentes.</t>
  </si>
  <si>
    <t>1. Actualizar el Manual de Marcas y Submarcas
2. Incorporar el envío del Manual de Marcas y Submarcas en el procedimiento de Alianzas y proyectos especiales.
3. Realizar mesa técnica con todas las áreas del Canal para la revisión y validación del Manual de comunicaciones para la crisis
4. Llevar a cabo una socialización amplia del Manual de Comunicación para la crisis y del Manual de Marcas y Submarcas y realizar una jornada de capacitación con los servidores directamente involucrados en la adopción de cada uno de los manuales
5. Realizar consulta técnica y jurídica a la Oficina de Comunicaciones y a la Oficina Jurídica del Distrito, sobre el alcance de la adopción del Manual de Marca de la Alcaldía de Bogotá por parte de la EICE, y con base en ello adoptar las orientaciones pertinentes dentro del sistema de Gestión de Capital</t>
  </si>
  <si>
    <t>1.  Documento validado y socializado / Documento Validado y socializado (1 documento)
2. Consulta técnica y jurídica realizada</t>
  </si>
  <si>
    <t>Actividades ejecutadas / actividades formuladas</t>
  </si>
  <si>
    <t>1. La Gerencia revisará y emitirá un concepto sobre los documentos que se vienen usando para suscribir alianzas y se determinará su pertinencia
2. Formular un procedimiento para Alianzas y Proyectos Especiales acorde a los lineamientos de la Gerencia, que guarde coherencia con el Manual de Contratación y otros documentos del sistema de gestión</t>
  </si>
  <si>
    <t>1. Falta de conocimiento en la diferenciación de los diferentes conceptos utilizando por el área, tales con alianzas, acuerdos de colaboración, convenios e invitación a emitir eventos; conceptos que se encuentran definidos en el Manual de Contratación de la entidad.
2. Ausencia de un formato que defina las condiciones mínimas, para brindar respuesta a las cartas de invitación a emitir eventos; toda vez que, al no encontrarse dicha unificación, puede generarse confusión y así  recaer en otra tipología contractual.</t>
  </si>
  <si>
    <t>Número de actividades ejecutadas/número de actividades  programadas</t>
  </si>
  <si>
    <t>Debilidades en los soportes de actualización del Manual de funciones del profesional especializado de Marca y Comunicaciones, respecto a:
a. Debilidades en la segunda línea de defensa (Recursos Humanos) al no establecer un lineamiento en Capital sobre los pasos que se deben seguir y los controles que deben ejecutarse al realizar la actualización del Manual   de Funciones. Se evidenció falta de soportes en el cambio de las funciones proyectadas y aprobadas inicialmente por la Gerente y las que finalmente se establecieron en la Res 142 de 2023; así como que el considerando de  la Resolución no incluye todos los antecedentes que soportan el cambio de funciones.</t>
  </si>
  <si>
    <t>1. Se acogerán los mismos lineamientos para la adopción del manual de funciones que el área jurídica determine como documentación estándar que describirá los pasos que deben surtirse para la elaboración de actos administrativos, lo anterior  en el marco del Plan de mejoramiento 2 de 2023 asignado al área Jurídica. Como soporte de ellos se elaborará el procedimiento  para la emisión de actos administrativos.</t>
  </si>
  <si>
    <t>1. Realizar una (1) transferencia de conocimiento, dirigida a todas las personas que intervienen en el proceso contractual, para efectos de precisar los conceptos que se deben tener en cuenta  al momento de la designación de supervisión
2. Incluir en el nuevo proyecto de alianzas y proyectos especiales las indicaciones para la conformación de los expedientes contractuales y de la gestión documental de las carpetas contractuales de las alianzas.
3. Realizar el cargue de las órdenes pago en el Secop II con la marcación de pagado a fecha 30 de junio.
4. Realizar una mesa de trabajo con los ordenadores del gasto y los supervisores de los contratos suscritos con la entidad, con el fin de revisar la posibilidad de dar entrega del proceso de aprobación en SECOP II.</t>
  </si>
  <si>
    <r>
      <t>Reporte Sistemas:</t>
    </r>
    <r>
      <rPr>
        <sz val="8"/>
        <color theme="1"/>
        <rFont val="Tahoma"/>
        <family val="2"/>
      </rPr>
      <t xml:space="preserve"> 1.  El plan de seguridad y privacidad de la información fue revisado y actualizado en el mes de enero de 2024, la evidencia fue entregada en el primer seguimiento. 
2. Se elaboro informe con la evaluación y medición de la efectividad de la implementación de los controles definidos en el plan de tratamiento de riesgos de seguridad de la información del primer semestre del 2024.
3. Durante el mes de junio de la actual vigencia, se realizó el seguimiento y evaluación de los controles administrativos y técnicos en el Instrumento de autodiagnóstico Modelo de Seguridad y Privacidad de la Información-MSPI.
</t>
    </r>
    <r>
      <rPr>
        <b/>
        <sz val="8"/>
        <color theme="1"/>
        <rFont val="Tahoma"/>
        <family val="2"/>
      </rPr>
      <t xml:space="preserve">
Análisis OCI: </t>
    </r>
    <r>
      <rPr>
        <sz val="8"/>
        <color theme="1"/>
        <rFont val="Tahoma"/>
        <family val="2"/>
      </rPr>
      <t xml:space="preserve">La actividad 1 está cumplida.
Actividad 2. En el informe de controles no se concluye qué porcentaje se han implementado en la entidad a junio 30 de 2024. Se sugiere que en el próximo reporte  se enlisten los controles de la ISO 27001 implementados durante la vigencia 2024 y se cuantifique el cumplimiento para llegar al 20% propuesto, pues de lo contrario no es posible determinan el cumplimiento de la actividad.
Actividad 3:  Se evidencia la actualización del autodiagnóstico del MSPI con corte a junio 30 de 2024.
Teniendo en cuenta lo anterior se califica como </t>
    </r>
    <r>
      <rPr>
        <b/>
        <sz val="8"/>
        <color theme="1"/>
        <rFont val="Tahoma"/>
        <family val="2"/>
      </rPr>
      <t>"En proceso"</t>
    </r>
    <r>
      <rPr>
        <sz val="8"/>
        <color theme="1"/>
        <rFont val="Tahoma"/>
        <family val="2"/>
      </rPr>
      <t>, se recomienda remitir los soportes adecuados que permitan determinar el cumplimiento de la actividad N° 2.</t>
    </r>
  </si>
  <si>
    <r>
      <t>Reporte Sistemas:</t>
    </r>
    <r>
      <rPr>
        <sz val="8"/>
        <color theme="1"/>
        <rFont val="Tahoma"/>
        <family val="2"/>
      </rPr>
      <t xml:space="preserve"> 1. Se iniciaron mesas de trabajo para el proceso de actualización del PETI, este incluye la hoja de ruta PETI para el cuatrienio 2024-2027, acorde al plan de desarrollo y plataforma estratégica de la nueva administración. 
2. Esta actividad se realizará cuando se actualice el PETI.
3. Esta actividad se realizará cuando se actualice el PETI.
</t>
    </r>
    <r>
      <rPr>
        <b/>
        <sz val="8"/>
        <color theme="1"/>
        <rFont val="Tahoma"/>
        <family val="2"/>
      </rPr>
      <t xml:space="preserve">
Análisis OCI: </t>
    </r>
    <r>
      <rPr>
        <sz val="8"/>
        <color theme="1"/>
        <rFont val="Tahoma"/>
        <family val="2"/>
      </rPr>
      <t xml:space="preserve">Se evidencia que nuevamente se está realizando una actualización del PETI adicional a la que ya se había reportado en el primer cuatrimestre, teniendo en cuenta lo anterior la acción se califica </t>
    </r>
    <r>
      <rPr>
        <b/>
        <sz val="8"/>
        <color theme="1"/>
        <rFont val="Tahoma"/>
        <family val="2"/>
      </rPr>
      <t>"En proceso"</t>
    </r>
  </si>
  <si>
    <r>
      <t>Reporte Sistemas:</t>
    </r>
    <r>
      <rPr>
        <sz val="8"/>
        <color theme="1"/>
        <rFont val="Tahoma"/>
        <family val="2"/>
      </rPr>
      <t xml:space="preserve"> 1 y 3. Se inició con la actualización de la matriz de riesgos de seguridad digital.  
2. Esta actividad será revisada en el mes de octubre, ya que se cuenta con el recurso de encargado del PIGA.
</t>
    </r>
    <r>
      <rPr>
        <b/>
        <sz val="8"/>
        <color theme="1"/>
        <rFont val="Tahoma"/>
        <family val="2"/>
      </rPr>
      <t xml:space="preserve">
Análisis OCI: </t>
    </r>
    <r>
      <rPr>
        <sz val="8"/>
        <color theme="1"/>
        <rFont val="Tahoma"/>
        <family val="2"/>
      </rPr>
      <t xml:space="preserve">Se remite borrador de la actualización de la matriz de riesgos de seguridad digital e información,  sin embargo, no hay avances respecto a las actividades 2 y 3 formuladas, teniendo en cuenta lo anterior la acción se califica </t>
    </r>
    <r>
      <rPr>
        <b/>
        <sz val="8"/>
        <color theme="1"/>
        <rFont val="Tahoma"/>
        <family val="2"/>
      </rPr>
      <t>"En proceso"</t>
    </r>
  </si>
  <si>
    <r>
      <t xml:space="preserve">Reporte Jurídica: </t>
    </r>
    <r>
      <rPr>
        <sz val="8"/>
        <color theme="1"/>
        <rFont val="Tahoma"/>
        <family val="2"/>
      </rPr>
      <t>Reporte área jurídica: De acuerdo a la reunión sostenida el día 9 de septiembre con el área de sistemas (Maryury Forero) se revisaron las acciones y se confirmo que la única actividad responsabilidad de jurídica es la Nª 6. Realizar mesas de trabajo con Jurídica para la definición de la responsabilidad de la entidad en materia de seguridad de la información en las minutas contractuales, según lo anterior las otras actividades serán reportadas en el área de sistemas. Para el cumplimiento de la actividad Nª 6 se realizo una mesa de trabajo entre jurídica y sistemas el 12 de agosto 2024 donde se reviso la ejecución de la acción del plan de mejoramiento de la ISO27001 sobre las minutas contractuales con obligaciones de seguridad de la información.</t>
    </r>
    <r>
      <rPr>
        <b/>
        <sz val="8"/>
        <color theme="1"/>
        <rFont val="Tahoma"/>
        <family val="2"/>
      </rPr>
      <t xml:space="preserve">
Reporte Sistemas: </t>
    </r>
    <r>
      <rPr>
        <sz val="8"/>
        <color theme="1"/>
        <rFont val="Tahoma"/>
        <family val="2"/>
      </rPr>
      <t>1. Se solicitó la Política de Planeación Institucional al área de planeación, esta fue revisada y en ella se encuentra incluido el Plan de Seguridad y Privacidad de la Información el cual incluye la implementación del MSPI, sin embargo, este documento será revisado cuando planeación realice la actualización de este.</t>
    </r>
    <r>
      <rPr>
        <b/>
        <sz val="8"/>
        <color theme="1"/>
        <rFont val="Tahoma"/>
        <family val="2"/>
      </rPr>
      <t xml:space="preserve">
Análisis OCI: </t>
    </r>
    <r>
      <rPr>
        <sz val="8"/>
        <color theme="1"/>
        <rFont val="Tahoma"/>
        <family val="2"/>
      </rPr>
      <t xml:space="preserve"> A continuación se realiza el análisis por actividad: </t>
    </r>
    <r>
      <rPr>
        <b/>
        <sz val="8"/>
        <color theme="1"/>
        <rFont val="Tahoma"/>
        <family val="2"/>
      </rPr>
      <t>1.</t>
    </r>
    <r>
      <rPr>
        <sz val="8"/>
        <color theme="1"/>
        <rFont val="Tahoma"/>
        <family val="2"/>
      </rPr>
      <t xml:space="preserve"> Se evidencia  el borrador de  la Política de Planeación Institucional dónde se  incluyó el MSPI , el documento aún no ha sido revisado y aprobado,  por lo tanto, la actividad está</t>
    </r>
    <r>
      <rPr>
        <b/>
        <sz val="8"/>
        <color theme="1"/>
        <rFont val="Tahoma"/>
        <family val="2"/>
      </rPr>
      <t xml:space="preserve"> en Proceso.
2.</t>
    </r>
    <r>
      <rPr>
        <sz val="8"/>
        <color theme="1"/>
        <rFont val="Tahoma"/>
        <family val="2"/>
      </rPr>
      <t xml:space="preserve"> Se evidencia  el borrador del manual del MIPS dónde se  incluyó el MSPI , el documento aún no ha sido revisado y aprobado,  por lo tanto, la actividad está</t>
    </r>
    <r>
      <rPr>
        <b/>
        <sz val="8"/>
        <color theme="1"/>
        <rFont val="Tahoma"/>
        <family val="2"/>
      </rPr>
      <t xml:space="preserve"> en Proceso.
3.</t>
    </r>
    <r>
      <rPr>
        <sz val="8"/>
        <color theme="1"/>
        <rFont val="Tahoma"/>
        <family val="2"/>
      </rPr>
      <t xml:space="preserve">  Se evidencia borrador de la Resolución para adoptar la política de privacidad y seguridad de la información, el documento aún no ha sido revisado y aprobado,  por lo tanto, la actividad está</t>
    </r>
    <r>
      <rPr>
        <b/>
        <sz val="8"/>
        <color theme="1"/>
        <rFont val="Tahoma"/>
        <family val="2"/>
      </rPr>
      <t xml:space="preserve"> en Proceso.
4.</t>
    </r>
    <r>
      <rPr>
        <sz val="8"/>
        <color theme="1"/>
        <rFont val="Tahoma"/>
        <family val="2"/>
      </rPr>
      <t xml:space="preserve"> Se evidencia la actualización de la  GUÍA METODOLÓGICA PARA EL INVENTARIO Y LA CLASIFICACIÓN DE ACTIVOS DE INFORMACIÓN a su versión 4, por lo tanto, la actividad está</t>
    </r>
    <r>
      <rPr>
        <b/>
        <sz val="8"/>
        <color theme="1"/>
        <rFont val="Tahoma"/>
        <family val="2"/>
      </rPr>
      <t xml:space="preserve"> Cumplida.
5. </t>
    </r>
    <r>
      <rPr>
        <sz val="8"/>
        <color theme="1"/>
        <rFont val="Tahoma"/>
        <family val="2"/>
      </rPr>
      <t>No se cargaron soportes de esta actividad. Se verifica en la intranet y se evidencia la actualización del plan de tratamiento de riesgos a la versión 4, y  que en el acta 1 del CIGD cargada en la intranet se aprobaron los 5 planes presentados en enero  por parte del CIGD,  por lo tanto, esta actividad se califica como</t>
    </r>
    <r>
      <rPr>
        <b/>
        <sz val="8"/>
        <color theme="1"/>
        <rFont val="Tahoma"/>
        <family val="2"/>
      </rPr>
      <t xml:space="preserve"> Cumplida.
6. </t>
    </r>
    <r>
      <rPr>
        <sz val="8"/>
        <color theme="1"/>
        <rFont val="Tahoma"/>
        <family val="2"/>
      </rPr>
      <t>La actividad no se ejecutó de conformidad con lo formulado: La actividad se planteó como: "Realizar mesas de trabajo con Jurídica para la definición de la responsabilidad de la entidad en materia de seguridad de la información en las minutas contractuales",  en la mesa de trabajo realizada con jurídica  y la  propuesta realizada por el área de Sistemas se propone incluir responsabilidades adicionales  al contratista, no la responsabilidad de Capital en estos temas, por lo tanto, se califica como</t>
    </r>
    <r>
      <rPr>
        <b/>
        <sz val="8"/>
        <color theme="1"/>
        <rFont val="Tahoma"/>
        <family val="2"/>
      </rPr>
      <t xml:space="preserve"> En proceso </t>
    </r>
    <r>
      <rPr>
        <sz val="8"/>
        <color theme="1"/>
        <rFont val="Tahoma"/>
        <family val="2"/>
      </rPr>
      <t xml:space="preserve">y se recomienda revisar y ejecutar la acción de acuerdo a la formulado.
</t>
    </r>
    <r>
      <rPr>
        <b/>
        <sz val="8"/>
        <color theme="1"/>
        <rFont val="Tahoma"/>
        <family val="2"/>
      </rPr>
      <t>7.</t>
    </r>
    <r>
      <rPr>
        <sz val="8"/>
        <color theme="1"/>
        <rFont val="Tahoma"/>
        <family val="2"/>
      </rPr>
      <t xml:space="preserve"> Se evidencia que en la herramienta "plan de trabajo sistemas" se está realizando seguimiento a la ejecución del plan de sensibilización del SGSI, por lo tanto, la actividad está</t>
    </r>
    <r>
      <rPr>
        <b/>
        <sz val="8"/>
        <color theme="1"/>
        <rFont val="Tahoma"/>
        <family val="2"/>
      </rPr>
      <t xml:space="preserve"> Cumplida.
8. </t>
    </r>
    <r>
      <rPr>
        <sz val="8"/>
        <color theme="1"/>
        <rFont val="Tahoma"/>
        <family val="2"/>
      </rPr>
      <t>No se cargaron soportes de esta actividad. Se verifica en la intranet y se evidencia la actualización  del plan de privacidad y seguridad de la información a la versión 3, se evidencia que se incluyó una actividad  de "integrar los controles de la Norma ISO 27001-2022 que apliquen a la entidad según su viabilidad y pertinencia" , por lo tanto, la actividad está</t>
    </r>
    <r>
      <rPr>
        <b/>
        <sz val="8"/>
        <color theme="1"/>
        <rFont val="Tahoma"/>
        <family val="2"/>
      </rPr>
      <t xml:space="preserve"> Cumplida.
9.  </t>
    </r>
    <r>
      <rPr>
        <sz val="8"/>
        <color theme="1"/>
        <rFont val="Tahoma"/>
        <family val="2"/>
      </rPr>
      <t xml:space="preserve">Se videncia la elaboración del informe de seguimiento a la ejecución de controles del primer semestre de 2024, teniendo en cuenta que el plan de tratamientos de seguridad de información se ejecuta durante toda la vigencia se deberá realizar otro informe para el segundo semestre, por lo tanto, la actividad está </t>
    </r>
    <r>
      <rPr>
        <b/>
        <sz val="8"/>
        <color theme="1"/>
        <rFont val="Tahoma"/>
        <family val="2"/>
      </rPr>
      <t xml:space="preserve">en proceso.
10. </t>
    </r>
    <r>
      <rPr>
        <sz val="8"/>
        <color theme="1"/>
        <rFont val="Tahoma"/>
        <family val="2"/>
      </rPr>
      <t>De conformidad con el reporte durante el último trimestre se solicitará a la OCI  la inclusión de la auditoría del MSPI, por lo tanto, esta actividad está</t>
    </r>
    <r>
      <rPr>
        <b/>
        <sz val="8"/>
        <color theme="1"/>
        <rFont val="Tahoma"/>
        <family val="2"/>
      </rPr>
      <t xml:space="preserve"> Sin Iniciar.
11.</t>
    </r>
    <r>
      <rPr>
        <sz val="8"/>
        <color theme="1"/>
        <rFont val="Tahoma"/>
        <family val="2"/>
      </rPr>
      <t xml:space="preserve"> De conformidad con el reporte la actividad está</t>
    </r>
    <r>
      <rPr>
        <b/>
        <sz val="8"/>
        <color theme="1"/>
        <rFont val="Tahoma"/>
        <family val="2"/>
      </rPr>
      <t xml:space="preserve"> Sin Iniciar.
12.</t>
    </r>
    <r>
      <rPr>
        <sz val="8"/>
        <color theme="1"/>
        <rFont val="Tahoma"/>
        <family val="2"/>
      </rPr>
      <t xml:space="preserve"> Se evidencia que en la herramienta "plan de trabajo sistemas" se está realizando seguimiento a la ejecución del presente plan de mejoramiento, por lo tanto, la actividad está</t>
    </r>
    <r>
      <rPr>
        <b/>
        <sz val="8"/>
        <color theme="1"/>
        <rFont val="Tahoma"/>
        <family val="2"/>
      </rPr>
      <t xml:space="preserve"> Cumplida. </t>
    </r>
    <r>
      <rPr>
        <sz val="8"/>
        <color theme="1"/>
        <rFont val="Tahoma"/>
        <family val="2"/>
      </rPr>
      <t xml:space="preserve">Teniendo en cuenta el reporte adelantado  se califica la acción </t>
    </r>
    <r>
      <rPr>
        <b/>
        <sz val="8"/>
        <color theme="1"/>
        <rFont val="Tahoma"/>
        <family val="2"/>
      </rPr>
      <t xml:space="preserve">"En Proceso", </t>
    </r>
    <r>
      <rPr>
        <sz val="8"/>
        <color theme="1"/>
        <rFont val="Tahoma"/>
        <family val="2"/>
      </rPr>
      <t>teniendo en cuenta que se han cumplido 5 de las 12 actividades programadas.</t>
    </r>
  </si>
  <si>
    <r>
      <rPr>
        <b/>
        <sz val="8"/>
        <color theme="1"/>
        <rFont val="Tahoma"/>
        <family val="2"/>
      </rPr>
      <t xml:space="preserve">Reporte Atención al ciudadano: </t>
    </r>
    <r>
      <rPr>
        <sz val="8"/>
        <color theme="1"/>
        <rFont val="Tahoma"/>
        <family val="2"/>
      </rPr>
      <t xml:space="preserve">2. Se ha dado cumplimiento a las actividades del plan de trabajo de implementación de la política institucional de servicio a la ciudadanía. 3. Se actualizó el procedimiento del área. 4. Se envío a Gerencia un informe sobre los servicios que presentaron quejas y reclamos
</t>
    </r>
    <r>
      <rPr>
        <b/>
        <sz val="8"/>
        <color theme="1"/>
        <rFont val="Tahoma"/>
        <family val="2"/>
      </rPr>
      <t xml:space="preserve">Análisis OCI: </t>
    </r>
    <r>
      <rPr>
        <sz val="8"/>
        <color theme="1"/>
        <rFont val="Tahoma"/>
        <family val="2"/>
      </rPr>
      <t xml:space="preserve"> Se informa al área que para el presente seguimiento no fue posible la consulta de los soportes reportados en los drive referenciados. Se recuerda al área tener presente lo dispuesto en la circular interna 04 del 29 de agosto de 2024 y verificar que el equipo de la oficina de control interno cuente con los permisos de lectura correspondientes. Por lo anterior y teniendo en cuenta la fecha de terminación de la acción, se califica </t>
    </r>
    <r>
      <rPr>
        <b/>
        <sz val="8"/>
        <color theme="1"/>
        <rFont val="Tahoma"/>
        <family val="2"/>
      </rPr>
      <t xml:space="preserve">"En Proceso", </t>
    </r>
    <r>
      <rPr>
        <sz val="8"/>
        <color theme="1"/>
        <rFont val="Tahoma"/>
        <family val="2"/>
      </rPr>
      <t xml:space="preserve"> de acuerdo con los avances reportado en el periodo anterior. </t>
    </r>
  </si>
  <si>
    <r>
      <rPr>
        <b/>
        <sz val="8"/>
        <color rgb="FF000000"/>
        <rFont val="Tahoma"/>
        <family val="2"/>
      </rPr>
      <t xml:space="preserve">Reporte área jurídica: </t>
    </r>
    <r>
      <rPr>
        <sz val="8"/>
        <color rgb="FF000000"/>
        <rFont val="Tahoma"/>
        <family val="2"/>
      </rPr>
      <t xml:space="preserve">De acuerdo a la reunión sostenida el día 9 de septiembre entre planeación y Jurídica, se socializo el reporte de anteproyecto financiero donde se evidencia el presupuesto para la contratación del recurso en el 2025.
</t>
    </r>
    <r>
      <rPr>
        <b/>
        <sz val="8"/>
        <color rgb="FF000000"/>
        <rFont val="Tahoma"/>
        <family val="2"/>
      </rPr>
      <t xml:space="preserve">Análisis OCI: </t>
    </r>
    <r>
      <rPr>
        <sz val="8"/>
        <color rgb="FF000000"/>
        <rFont val="Tahoma"/>
        <family val="2"/>
      </rPr>
      <t xml:space="preserve"> Se da cuenta de los documentos soporte presentados por el área: un imagen de captura de pantalla con información de ante proyecto financiero donde se refleja el código, nombre de rubro y nombre de contrato relacionado un oficial de cumplimiento. De igual manera un correo con la invitación a una reunión del 09 de septiembre. 
Esta gestión evidencia un avance para el cumplimiento de la acción formulada. Sin embargo se recuerda tener presente lo establecido por la circular interna 04 de 29 de agosto de 2024 para el reporte de información. En atención a lo anterior y a que aun esta pendiente culminar la acción formulada, se califica </t>
    </r>
    <r>
      <rPr>
        <b/>
        <sz val="8"/>
        <color rgb="FF000000"/>
        <rFont val="Tahoma"/>
        <family val="2"/>
      </rPr>
      <t>en proceso</t>
    </r>
  </si>
  <si>
    <r>
      <rPr>
        <b/>
        <sz val="8"/>
        <color theme="1"/>
        <rFont val="Tahoma"/>
        <family val="2"/>
      </rPr>
      <t xml:space="preserve">Reporte Control interno disciplinario: </t>
    </r>
    <r>
      <rPr>
        <sz val="8"/>
        <color theme="1"/>
        <rFont val="Tahoma"/>
        <family val="2"/>
      </rPr>
      <t xml:space="preserve">El día 29 de mayo de 2024, la Oficina de Control Disciplinario interno adelanto reunión de, Sensibilización de transparencia Capital " Gestión antisoborno" , se abordaron temas relacionados con el código de integridad, ley 599 del 2000 (delitos contra la administración publica), ley 1474 de 2011  estatuto anticorrupción, ley 1712 de 2014 derecho de acceso a la información pública, ley 1952 de 2019 ( deberes, prohibiciones de los funcionarios de Canal Capital), Gestión de transparencia activa, Manual de convivencia laboral e integridad. Así mismo el día 17 de julio de 2024, se realizo Capacitación interna en conflictos de interés y SARLAFT, se discutió la importancia de la administración del riesgo de lavado de activos y la financiación del terrorismo en el ámbito nacional e internacional. Se destacó la necesidad de abordar el conflicto de intereses en el servicio público y se resaltó la obligación ética y moral de los servidores públicos.
</t>
    </r>
    <r>
      <rPr>
        <b/>
        <sz val="8"/>
        <color theme="1"/>
        <rFont val="Tahoma"/>
        <family val="2"/>
      </rPr>
      <t xml:space="preserve">Análisis OCI: </t>
    </r>
    <r>
      <rPr>
        <sz val="8"/>
        <color theme="1"/>
        <rFont val="Tahoma"/>
        <family val="2"/>
      </rPr>
      <t xml:space="preserve">Los soportes presentados dan cuenta de la segunda actividad planeada. Se realizaron dos jornadas donde se abordaron temas relacionados con la gestión antisoborno. Por lo anterior se puede concluir que la segunda actividad se entiende </t>
    </r>
    <r>
      <rPr>
        <b/>
        <sz val="8"/>
        <color theme="1"/>
        <rFont val="Tahoma"/>
        <family val="2"/>
      </rPr>
      <t xml:space="preserve">terminada. </t>
    </r>
    <r>
      <rPr>
        <sz val="8"/>
        <color theme="1"/>
        <rFont val="Tahoma"/>
        <family val="2"/>
      </rPr>
      <t xml:space="preserve">
Respecto a la primera actividad formulada en la acción de mejora, no se entrego reporte ni soportes. Así las cosas la acción se califica como </t>
    </r>
    <r>
      <rPr>
        <b/>
        <sz val="8"/>
        <color theme="1"/>
        <rFont val="Tahoma"/>
        <family val="2"/>
      </rPr>
      <t xml:space="preserve">en proceso. </t>
    </r>
    <r>
      <rPr>
        <sz val="8"/>
        <color theme="1"/>
        <rFont val="Tahoma"/>
        <family val="2"/>
      </rPr>
      <t xml:space="preserve">Se recuerda al área que el plazo de cumplimiento se vence el 29 de noviembre de 2024  </t>
    </r>
  </si>
  <si>
    <r>
      <t xml:space="preserve">Reporte área jurídica: </t>
    </r>
    <r>
      <rPr>
        <sz val="8"/>
        <color theme="1"/>
        <rFont val="Tahoma"/>
        <family val="2"/>
      </rPr>
      <t xml:space="preserve">1. Capacitación 27 de Junio de planeación contractual con Talento humano.2. Sesión que realizo el equipo de jurídica el 9 de septiembre 2024 para revisión del hallazgos y próximos pasos con las acciones planteadas.
</t>
    </r>
    <r>
      <rPr>
        <b/>
        <sz val="8"/>
        <color theme="1"/>
        <rFont val="Tahoma"/>
        <family val="2"/>
      </rPr>
      <t xml:space="preserve">Análisis OCI: </t>
    </r>
    <r>
      <rPr>
        <sz val="8"/>
        <color theme="1"/>
        <rFont val="Tahoma"/>
        <family val="2"/>
      </rPr>
      <t xml:space="preserve">Se avisa que la primera actividad de la acción se califica como </t>
    </r>
    <r>
      <rPr>
        <b/>
        <sz val="8"/>
        <color theme="1"/>
        <rFont val="Tahoma"/>
        <family val="2"/>
      </rPr>
      <t xml:space="preserve">terminada </t>
    </r>
    <r>
      <rPr>
        <sz val="8"/>
        <color theme="1"/>
        <rFont val="Tahoma"/>
        <family val="2"/>
      </rPr>
      <t xml:space="preserve">toda vez que se adelantaron dos capacitaciones adicionales. Queda pendiente que se el cumplimiento de la segunda actividad propuesta en la acción de mejora </t>
    </r>
    <r>
      <rPr>
        <i/>
        <sz val="8"/>
        <color theme="1"/>
        <rFont val="Tahoma"/>
        <family val="2"/>
      </rPr>
      <t>"Realizar la revisión y modificar el Manual de Supervisión..."</t>
    </r>
    <r>
      <rPr>
        <sz val="8"/>
        <color theme="1"/>
        <rFont val="Tahoma"/>
        <family val="2"/>
      </rPr>
      <t xml:space="preserve">. Por lo anterior se califica </t>
    </r>
    <r>
      <rPr>
        <b/>
        <sz val="8"/>
        <color theme="1"/>
        <rFont val="Tahoma"/>
        <family val="2"/>
      </rPr>
      <t>en proceso.</t>
    </r>
  </si>
  <si>
    <r>
      <rPr>
        <b/>
        <sz val="8"/>
        <color theme="1"/>
        <rFont val="Tahoma"/>
        <family val="2"/>
      </rPr>
      <t xml:space="preserve">Reporte área jurídica: </t>
    </r>
    <r>
      <rPr>
        <sz val="8"/>
        <color theme="1"/>
        <rFont val="Tahoma"/>
        <family val="2"/>
      </rPr>
      <t xml:space="preserve">Para el primer semestre del año se realizaron las siguientes acciones: El 9 de enero de 2024 se presentó ante el Comité de Conciliación de la entidad, el Informe de avance de la implementación de la Política del Daño Antijurídico en relación con el seguimiento de los indicadores quienes aprobaron: (i) Ajustar con base en los resultados del seguimiento y evaluación, la política de prevención del daño antijurídico y el plan de acción correspondiente. (ii). Modificar, de ser necesario, el documento mediante el cual se formuló la política de prevención del daño antijurídico. (iii) Adoptar las modificaciones a que haya lugar y realizar los ajustes en los procesos y procedimientos correspondientes. El 15 de mayo se convocó al grupo interdisciplinario a una reunión en la que se puso en conocimiento la aprobación del comité en relación con la actualización de la Política de Prevención del Daño Antijurídico; la misma se llevó a cabo el 23 de mayo.
</t>
    </r>
    <r>
      <rPr>
        <b/>
        <sz val="8"/>
        <color theme="1"/>
        <rFont val="Tahoma"/>
        <family val="2"/>
      </rPr>
      <t xml:space="preserve">Análisis OCI: </t>
    </r>
    <r>
      <rPr>
        <sz val="8"/>
        <color theme="1"/>
        <rFont val="Tahoma"/>
        <family val="2"/>
      </rPr>
      <t xml:space="preserve">Con el presente seguimiento se confirma que se durante el primer semestre de 2024 se presento un informe de avance en la implementación de la política del daño antijurídico. También se presentaron los avances en el comité de conciliación el día 09 de enero de 2024. Queda pendiente el segundo reporte del año 2024 y la actualización de la política de prevención del daño antijurídico. Se califica </t>
    </r>
    <r>
      <rPr>
        <b/>
        <sz val="8"/>
        <color theme="1"/>
        <rFont val="Tahoma"/>
        <family val="2"/>
      </rPr>
      <t xml:space="preserve">"En Proceso". </t>
    </r>
  </si>
  <si>
    <r>
      <rPr>
        <b/>
        <sz val="8"/>
        <color theme="1"/>
        <rFont val="Tahoma"/>
        <family val="2"/>
      </rPr>
      <t xml:space="preserve">Reporte Jurídica: </t>
    </r>
    <r>
      <rPr>
        <sz val="8"/>
        <color theme="1"/>
        <rFont val="Tahoma"/>
        <family val="2"/>
      </rPr>
      <t xml:space="preserve">1.  Se realizaron dos mesas de trabajo con el equipo de producción donde se solcito la revisión del hallazgo puntual.
</t>
    </r>
    <r>
      <rPr>
        <b/>
        <sz val="8"/>
        <color theme="1"/>
        <rFont val="Tahoma"/>
        <family val="2"/>
      </rPr>
      <t xml:space="preserve">Análisis OCI: </t>
    </r>
    <r>
      <rPr>
        <sz val="8"/>
        <color theme="1"/>
        <rFont val="Tahoma"/>
        <family val="2"/>
      </rPr>
      <t xml:space="preserve"> Se pudo consultar el acta de reunión del 03 de julio de 2024 donde participo el área de control interno. Sin embargo en dicha reunión se reviso nuevamente el contenido de la observación que dio origen a la acción de mejora. En este reporte no se hace mención a la actividad formulada para cumplir con la acción de mejora. Por lo anterior se califica </t>
    </r>
    <r>
      <rPr>
        <b/>
        <sz val="8"/>
        <color theme="1"/>
        <rFont val="Tahoma"/>
        <family val="2"/>
      </rPr>
      <t>en proceso.</t>
    </r>
  </si>
  <si>
    <r>
      <t xml:space="preserve">Reporte S. Administrativos: </t>
    </r>
    <r>
      <rPr>
        <sz val="8"/>
        <color theme="1"/>
        <rFont val="Tahoma"/>
        <family val="2"/>
      </rPr>
      <t xml:space="preserve">Teniendo en cuenta que el contrato actual finaliza hasta el próximo 16 de septiembre, la nueva minuta contractual se dará inicio a partir del 17 de septiembre por lo que, se encuentra en proceso.
</t>
    </r>
    <r>
      <rPr>
        <b/>
        <sz val="8"/>
        <color theme="1"/>
        <rFont val="Tahoma"/>
        <family val="2"/>
      </rPr>
      <t xml:space="preserve">
Análisis OCI: </t>
    </r>
    <r>
      <rPr>
        <sz val="8"/>
        <color theme="1"/>
        <rFont val="Tahoma"/>
        <family val="2"/>
      </rPr>
      <t xml:space="preserve">Las actividades 1 y 2 se calificaron como "Cumplidas". En cuanto a la actividad 3 es necesario que se ajuste el anexo técnico del contrato de arrendamiento de la bodega, en el que se incluya dentro del objeto contractual y las obligaciones específicas (del próximo contrato de arrendamiento de la bodega), la posibilidad de almacenar elementos distintos a escenografías. En atención a lo indicado por el área, así como de lo formulado y las fechas de terminación programadas, se califica la acción </t>
    </r>
    <r>
      <rPr>
        <b/>
        <sz val="8"/>
        <color theme="1"/>
        <rFont val="Tahoma"/>
        <family val="2"/>
      </rPr>
      <t>"En Proceso"</t>
    </r>
    <r>
      <rPr>
        <sz val="8"/>
        <color theme="1"/>
        <rFont val="Tahoma"/>
        <family val="2"/>
      </rPr>
      <t xml:space="preserve">. </t>
    </r>
  </si>
  <si>
    <r>
      <t xml:space="preserve">Reporte Comunicaciones: </t>
    </r>
    <r>
      <rPr>
        <sz val="8"/>
        <color theme="1"/>
        <rFont val="Tahoma"/>
        <family val="2"/>
      </rPr>
      <t xml:space="preserve">La documentación del área para el nuevo cuatrienio 2024-2027 está en desarrollo.
</t>
    </r>
    <r>
      <rPr>
        <b/>
        <sz val="8"/>
        <color theme="1"/>
        <rFont val="Tahoma"/>
        <family val="2"/>
      </rPr>
      <t xml:space="preserve">Análisis OCI: </t>
    </r>
    <r>
      <rPr>
        <sz val="8"/>
        <color theme="1"/>
        <rFont val="Tahoma"/>
        <family val="2"/>
      </rPr>
      <t xml:space="preserve"> No se remite reporte de avances y soportes de las áreas responsables, por lo que, en el marco de los lineamiento determinados de la Circular 04 de 2024 </t>
    </r>
    <r>
      <rPr>
        <i/>
        <sz val="8"/>
        <color theme="1"/>
        <rFont val="Tahoma"/>
        <family val="2"/>
      </rPr>
      <t>"Lineamientos para la formulación, modificación y seguimiento a los Planes de Mejoramiento (Institucional y por Procesos), Mapas de Riesgos (tipologías identificadas) y al Programa de Transparencia y Ética Pública - PTEP"</t>
    </r>
    <r>
      <rPr>
        <sz val="8"/>
        <color theme="1"/>
        <rFont val="Tahoma"/>
        <family val="2"/>
      </rPr>
      <t xml:space="preserve"> el área deberá efectuar la evaluación de las actividades formuladas de manera que se efectúen las acciones dentro de los plazos establecidos. Teniendo en cuenta lo mencionado, así como la fecha programada de la acción se califica </t>
    </r>
    <r>
      <rPr>
        <b/>
        <sz val="8"/>
        <color theme="1"/>
        <rFont val="Tahoma"/>
        <family val="2"/>
      </rPr>
      <t>"Sin Iniciar"</t>
    </r>
    <r>
      <rPr>
        <sz val="8"/>
        <color theme="1"/>
        <rFont val="Tahoma"/>
        <family val="2"/>
      </rPr>
      <t>.</t>
    </r>
  </si>
  <si>
    <r>
      <t xml:space="preserve">Reporte Comunicaciones: </t>
    </r>
    <r>
      <rPr>
        <sz val="8"/>
        <color theme="1"/>
        <rFont val="Tahoma"/>
        <family val="2"/>
      </rPr>
      <t xml:space="preserve">Lo que compete al área está en desarrollo.
</t>
    </r>
    <r>
      <rPr>
        <b/>
        <sz val="8"/>
        <color theme="1"/>
        <rFont val="Tahoma"/>
        <family val="2"/>
      </rPr>
      <t xml:space="preserve">Análisis OCI: </t>
    </r>
    <r>
      <rPr>
        <sz val="8"/>
        <color theme="1"/>
        <rFont val="Tahoma"/>
        <family val="2"/>
      </rPr>
      <t xml:space="preserve"> No se remite reporte de avances y soportes de las áreas responsables, por lo que, en el marco de los lineamiento determinados de la Circular 04 de 2024 </t>
    </r>
    <r>
      <rPr>
        <i/>
        <sz val="8"/>
        <color theme="1"/>
        <rFont val="Tahoma"/>
        <family val="2"/>
      </rPr>
      <t>"Lineamientos para la formulación, modificación y seguimiento a los Planes de Mejoramiento (Institucional y por Procesos), Mapas de Riesgos (tipologías identificadas) y al Programa de Transparencia y Ética Pública - PTEP"</t>
    </r>
    <r>
      <rPr>
        <sz val="8"/>
        <color theme="1"/>
        <rFont val="Tahoma"/>
        <family val="2"/>
      </rPr>
      <t xml:space="preserve"> el área deberá efectuar la evaluación de las actividades formuladas de manera que se efectúen las acciones dentro de los plazos establecidos. Teniendo en cuenta lo mencionado, así como la fecha programada de la acción se califica </t>
    </r>
    <r>
      <rPr>
        <b/>
        <sz val="8"/>
        <color theme="1"/>
        <rFont val="Tahoma"/>
        <family val="2"/>
      </rPr>
      <t>"Sin Iniciar"</t>
    </r>
    <r>
      <rPr>
        <sz val="8"/>
        <color theme="1"/>
        <rFont val="Tahoma"/>
        <family val="2"/>
      </rPr>
      <t>.</t>
    </r>
  </si>
  <si>
    <r>
      <rPr>
        <b/>
        <sz val="8"/>
        <color theme="1"/>
        <rFont val="Tahoma"/>
        <family val="2"/>
      </rPr>
      <t>Análisis OCI:</t>
    </r>
    <r>
      <rPr>
        <sz val="8"/>
        <color theme="1"/>
        <rFont val="Tahoma"/>
        <family val="2"/>
      </rPr>
      <t xml:space="preserve"> No se remite reporte de avances y soportes de las áreas responsables, por lo que, en el marco de los lineamiento determinados de la Circular 04 de 2024 </t>
    </r>
    <r>
      <rPr>
        <i/>
        <sz val="8"/>
        <color theme="1"/>
        <rFont val="Tahoma"/>
        <family val="2"/>
      </rPr>
      <t>"Lineamientos para la formulación, modificación y seguimiento a los Planes de Mejoramiento (Institucional y por Procesos), Mapas de Riesgos (tipologías identificadas) y al Programa de Transparencia y Ética Pública - PTEP"</t>
    </r>
    <r>
      <rPr>
        <sz val="8"/>
        <color theme="1"/>
        <rFont val="Tahoma"/>
        <family val="2"/>
      </rPr>
      <t xml:space="preserve"> el área deberá evaluar las actividades formuladas de manera que se efectúen las acciones dentro de los plazos establecidos. Teniendo en cuenta lo mencionado, así como la fecha programada de la acción se califica </t>
    </r>
    <r>
      <rPr>
        <b/>
        <sz val="8"/>
        <color theme="1"/>
        <rFont val="Tahoma"/>
        <family val="2"/>
      </rPr>
      <t>"Sin Iniciar"</t>
    </r>
    <r>
      <rPr>
        <sz val="8"/>
        <color theme="1"/>
        <rFont val="Tahoma"/>
        <family val="2"/>
      </rPr>
      <t>.</t>
    </r>
  </si>
  <si>
    <r>
      <t>Reporte Dirección Operativa:</t>
    </r>
    <r>
      <rPr>
        <sz val="8"/>
        <color theme="1"/>
        <rFont val="Tahoma"/>
        <family val="2"/>
      </rPr>
      <t xml:space="preserve"> No se ha iniciado con la ejecución de la actividades </t>
    </r>
    <r>
      <rPr>
        <b/>
        <sz val="8"/>
        <color theme="1"/>
        <rFont val="Tahoma"/>
        <family val="2"/>
      </rPr>
      <t xml:space="preserve"> 
Análisis OCI: </t>
    </r>
    <r>
      <rPr>
        <sz val="8"/>
        <color theme="1"/>
        <rFont val="Tahoma"/>
        <family val="2"/>
      </rPr>
      <t xml:space="preserve"> No se remite reporte de avances y soportes de las áreas responsables, por lo que, en el marco de los lineamiento determinados de la Circular 04 de 2024 </t>
    </r>
    <r>
      <rPr>
        <i/>
        <sz val="8"/>
        <color theme="1"/>
        <rFont val="Tahoma"/>
        <family val="2"/>
      </rPr>
      <t>"Lineamientos para la formulación, modificación y seguimiento a los Planes de Mejoramiento (Institucional y por Procesos), Mapas de Riesgos (tipologías identificadas) y al Programa de Transparencia y Ética Pública - PTEP"</t>
    </r>
    <r>
      <rPr>
        <sz val="8"/>
        <color theme="1"/>
        <rFont val="Tahoma"/>
        <family val="2"/>
      </rPr>
      <t xml:space="preserve"> el área deberá evaluar las actividades formuladas de manera que se efectúen las acciones dentro de los plazos establecidos. Teniendo en cuenta lo mencionado, así como la fecha programada de la acción se califica </t>
    </r>
    <r>
      <rPr>
        <b/>
        <sz val="8"/>
        <color theme="1"/>
        <rFont val="Tahoma"/>
        <family val="2"/>
      </rPr>
      <t>"Sin Iniciar".</t>
    </r>
  </si>
  <si>
    <r>
      <t xml:space="preserve">Reporte Comunicaciones: </t>
    </r>
    <r>
      <rPr>
        <sz val="8"/>
        <color theme="1"/>
        <rFont val="Tahoma"/>
        <family val="2"/>
      </rPr>
      <t xml:space="preserve">Lo que compete al área está en desarrollo.
</t>
    </r>
    <r>
      <rPr>
        <b/>
        <sz val="8"/>
        <color theme="1"/>
        <rFont val="Tahoma"/>
        <family val="2"/>
      </rPr>
      <t xml:space="preserve">Análisis OCI: </t>
    </r>
    <r>
      <rPr>
        <sz val="8"/>
        <color theme="1"/>
        <rFont val="Tahoma"/>
        <family val="2"/>
      </rPr>
      <t xml:space="preserve"> No se remite reporte de avances y soportes de las áreas responsables, por lo que, en el marco de los lineamiento determinados de la Circular 04 de 2024 </t>
    </r>
    <r>
      <rPr>
        <i/>
        <sz val="8"/>
        <color theme="1"/>
        <rFont val="Tahoma"/>
        <family val="2"/>
      </rPr>
      <t>"Lineamientos para la formulación, modificación y seguimiento a los Planes de Mejoramiento (Institucional y por Procesos), Mapas de Riesgos (tipologías identificadas) y al Programa de Transparencia y Ética Pública - PTEP"</t>
    </r>
    <r>
      <rPr>
        <sz val="8"/>
        <color theme="1"/>
        <rFont val="Tahoma"/>
        <family val="2"/>
      </rPr>
      <t xml:space="preserve"> el área deberá evaluar las actividades formuladas de manera que se efectúen las acciones dentro de los plazos establecidos. Teniendo en cuenta lo mencionado, así como la fecha programada de la acción se califica </t>
    </r>
    <r>
      <rPr>
        <b/>
        <sz val="8"/>
        <color theme="1"/>
        <rFont val="Tahoma"/>
        <family val="2"/>
      </rPr>
      <t>"Sin Iniciar".</t>
    </r>
  </si>
  <si>
    <r>
      <rPr>
        <b/>
        <sz val="8"/>
        <color theme="1"/>
        <rFont val="Tahoma"/>
        <family val="2"/>
      </rPr>
      <t>Análisis OCI:</t>
    </r>
    <r>
      <rPr>
        <sz val="8"/>
        <color theme="1"/>
        <rFont val="Tahoma"/>
        <family val="2"/>
      </rPr>
      <t xml:space="preserve"> No se remite reporte de avances y soportes de las áreas responsables, por lo que, en el marco de los lineamiento determinados de la Circular 04 de 2024 </t>
    </r>
    <r>
      <rPr>
        <i/>
        <sz val="8"/>
        <color theme="1"/>
        <rFont val="Tahoma"/>
        <family val="2"/>
      </rPr>
      <t xml:space="preserve">"Lineamientos para la formulación, modificación y seguimiento a los Planes de Mejoramiento (Institucional y por Procesos), Mapas de Riesgos (tipologías identificadas) y al Programa de Transparencia y Ética Pública - PTEP" </t>
    </r>
    <r>
      <rPr>
        <sz val="8"/>
        <color theme="1"/>
        <rFont val="Tahoma"/>
        <family val="2"/>
      </rPr>
      <t xml:space="preserve">el área deberá evaluar las actividades formuladas de manera que se efectúen las acciones dentro de los plazos establecidos. Teniendo en cuenta lo mencionado, así como la fecha programada de la acción se califica </t>
    </r>
    <r>
      <rPr>
        <b/>
        <sz val="8"/>
        <color theme="1"/>
        <rFont val="Tahoma"/>
        <family val="2"/>
      </rPr>
      <t>"Sin Iniciar".</t>
    </r>
  </si>
  <si>
    <r>
      <t xml:space="preserve">Análisis OCI: </t>
    </r>
    <r>
      <rPr>
        <sz val="8"/>
        <color theme="1"/>
        <rFont val="Tahoma"/>
        <family val="2"/>
      </rPr>
      <t xml:space="preserve"> No se remite reporte de avances y soportes de las áreas responsables, por lo que, en el marco de los lineamiento determinados de la Circular 04 de 2024 </t>
    </r>
    <r>
      <rPr>
        <i/>
        <sz val="8"/>
        <color theme="1"/>
        <rFont val="Tahoma"/>
        <family val="2"/>
      </rPr>
      <t>"Lineamientos para la formulación, modificación y seguimiento a los Planes de Mejoramiento (Institucional y por Procesos), Mapas de Riesgos (tipologías identificadas) y al Programa de Transparencia y Ética Pública - PTEP"</t>
    </r>
    <r>
      <rPr>
        <sz val="8"/>
        <color theme="1"/>
        <rFont val="Tahoma"/>
        <family val="2"/>
      </rPr>
      <t xml:space="preserve"> el área deberá evaluar las actividades formuladas de manera que se efectúen las acciones dentro de los plazos establecidos. Teniendo en cuenta lo mencionado, así como la fecha programada de la acción se califica </t>
    </r>
    <r>
      <rPr>
        <b/>
        <sz val="8"/>
        <color theme="1"/>
        <rFont val="Tahoma"/>
        <family val="2"/>
      </rPr>
      <t>"Sin Iniciar".</t>
    </r>
  </si>
  <si>
    <r>
      <t xml:space="preserve">Reporte Rec. Humanos: </t>
    </r>
    <r>
      <rPr>
        <sz val="8"/>
        <color theme="1"/>
        <rFont val="Tahoma"/>
        <family val="2"/>
      </rPr>
      <t xml:space="preserve">Este proceso actualmente se encuentra en el área Jurídica, y estamos a la espera de los lineamientos necesarios para poder acogerlos e implementarlos según el debido proceso.
</t>
    </r>
    <r>
      <rPr>
        <b/>
        <sz val="8"/>
        <color theme="1"/>
        <rFont val="Tahoma"/>
        <family val="2"/>
      </rPr>
      <t xml:space="preserve">Análisis OCI: </t>
    </r>
    <r>
      <rPr>
        <sz val="8"/>
        <color theme="1"/>
        <rFont val="Tahoma"/>
        <family val="2"/>
      </rPr>
      <t xml:space="preserve"> No se remite reporte de avances y soportes de las áreas responsables, por lo que, en el marco de los lineamiento determinados de la Circular 04 de 2024 </t>
    </r>
    <r>
      <rPr>
        <i/>
        <sz val="8"/>
        <color theme="1"/>
        <rFont val="Tahoma"/>
        <family val="2"/>
      </rPr>
      <t>"Lineamientos para la formulación, modificación y seguimiento a los Planes de Mejoramiento (Institucional y por Procesos), Mapas de Riesgos (tipologías identificadas) y al Programa de Transparencia y Ética Pública - PTEP"</t>
    </r>
    <r>
      <rPr>
        <sz val="8"/>
        <color theme="1"/>
        <rFont val="Tahoma"/>
        <family val="2"/>
      </rPr>
      <t xml:space="preserve"> el área deberá evaluar las actividades formuladas de manera que se efectúen las acciones dentro de los plazos establecidos. Teniendo en cuenta lo mencionado, así como la fecha programada de la acción se califica </t>
    </r>
    <r>
      <rPr>
        <b/>
        <sz val="8"/>
        <color theme="1"/>
        <rFont val="Tahoma"/>
        <family val="2"/>
      </rPr>
      <t>"Sin Iniciar".</t>
    </r>
  </si>
  <si>
    <r>
      <t xml:space="preserve">Reporte Rec. Humanos: </t>
    </r>
    <r>
      <rPr>
        <sz val="8"/>
        <color theme="1"/>
        <rFont val="Tahoma"/>
        <family val="2"/>
      </rPr>
      <t xml:space="preserve">En este periodo, de acuerdo con la Resolución 83 de 2024, la cual compila y modifica el manual de funciones de empleados públicos, dicho documento fue revisado y avalado por el Servicio Civil Distrital. Por otra parte, no se han realizado modificaciones al manual de funciones de los trabajadores oficiales.
</t>
    </r>
    <r>
      <rPr>
        <b/>
        <sz val="8"/>
        <color theme="1"/>
        <rFont val="Tahoma"/>
        <family val="2"/>
      </rPr>
      <t xml:space="preserve">Análisis OCI: </t>
    </r>
    <r>
      <rPr>
        <sz val="8"/>
        <color theme="1"/>
        <rFont val="Tahoma"/>
        <family val="2"/>
      </rPr>
      <t xml:space="preserve">De acuerdo con el avance y soporte remitido (anterior al inicio del plazo de ejecución), no se evidencia inicio de la acción de mejora planteada.  Por lo que, en el marco de los lineamiento determinados de la Circular 04 de 2024 </t>
    </r>
    <r>
      <rPr>
        <i/>
        <sz val="8"/>
        <color theme="1"/>
        <rFont val="Tahoma"/>
        <family val="2"/>
      </rPr>
      <t>"Lineamientos para la formulación, modificación y seguimiento a los Planes de Mejoramiento (Institucional y por Procesos), Mapas de Riesgos (tipologías identificadas) y al Programa de Transparencia y Ética Pública - PTEP"</t>
    </r>
    <r>
      <rPr>
        <sz val="8"/>
        <color theme="1"/>
        <rFont val="Tahoma"/>
        <family val="2"/>
      </rPr>
      <t xml:space="preserve"> el área deberá evaluar las actividades formuladas de manera que se efectúen las acciones dentro de los plazos establecidos. Teniendo en cuenta lo mencionado, así como la fecha programada de la acción se califica </t>
    </r>
    <r>
      <rPr>
        <b/>
        <sz val="8"/>
        <color theme="1"/>
        <rFont val="Tahoma"/>
        <family val="2"/>
      </rPr>
      <t>"Sin Iniciar".</t>
    </r>
  </si>
  <si>
    <r>
      <rPr>
        <b/>
        <sz val="8"/>
        <color theme="1"/>
        <rFont val="Tahoma"/>
        <family val="2"/>
      </rPr>
      <t xml:space="preserve">Reporte Sub. Financiera: </t>
    </r>
    <r>
      <rPr>
        <sz val="8"/>
        <color theme="1"/>
        <rFont val="Tahoma"/>
        <family val="2"/>
      </rPr>
      <t>Se realizará una reunión con la Subdirección Financiera para revisar la acción planteada por el área de Planeación Estratégica o quien haya formulado estas acciones que involucra nuestra área.</t>
    </r>
    <r>
      <rPr>
        <b/>
        <sz val="8"/>
        <color theme="1"/>
        <rFont val="Tahoma"/>
        <family val="2"/>
      </rPr>
      <t xml:space="preserve">
Análisis OCI:</t>
    </r>
    <r>
      <rPr>
        <sz val="8"/>
        <color theme="1"/>
        <rFont val="Tahoma"/>
        <family val="2"/>
      </rPr>
      <t xml:space="preserve"> No se remiten soportes por parte de las áreas responsables, por lo que, en el marco de los lineamiento determinados de la Circular 04 de 2024 </t>
    </r>
    <r>
      <rPr>
        <i/>
        <sz val="8"/>
        <color theme="1"/>
        <rFont val="Tahoma"/>
        <family val="2"/>
      </rPr>
      <t xml:space="preserve">"Lineamientos para la formulación, modificación y seguimiento a los Planes de Mejoramiento (Institucional y por Procesos), Mapas de Riesgos (tipologías identificadas) y al Programa de Transparencia y Ética Pública - PTEP" </t>
    </r>
    <r>
      <rPr>
        <sz val="8"/>
        <color theme="1"/>
        <rFont val="Tahoma"/>
        <family val="2"/>
      </rPr>
      <t xml:space="preserve">el área deberá evaluar las actividades formuladas de manera que se efectúen las acciones dentro de los plazos establecidos. Teniendo en cuenta lo mencionado, así como la fecha programada de la acción se califica </t>
    </r>
    <r>
      <rPr>
        <b/>
        <sz val="8"/>
        <color theme="1"/>
        <rFont val="Tahoma"/>
        <family val="2"/>
      </rPr>
      <t>"Sin Iniciar".</t>
    </r>
  </si>
  <si>
    <r>
      <t xml:space="preserve">Reporte G. Documental: </t>
    </r>
    <r>
      <rPr>
        <sz val="8"/>
        <color theme="1"/>
        <rFont val="Tahoma"/>
        <family val="2"/>
      </rPr>
      <t xml:space="preserve">Se programó la reunión de seguimiento para el 13 de Septiembre de 2024.
</t>
    </r>
    <r>
      <rPr>
        <b/>
        <sz val="8"/>
        <color theme="1"/>
        <rFont val="Tahoma"/>
        <family val="2"/>
      </rPr>
      <t xml:space="preserve">Análisis OCI: </t>
    </r>
    <r>
      <rPr>
        <sz val="8"/>
        <color theme="1"/>
        <rFont val="Tahoma"/>
        <family val="2"/>
      </rPr>
      <t xml:space="preserve">Revisado el soporte remitido por parte del área, se observa un correo de septiembre de 2024; sin embargo, en el marco de los lineamiento determinados de la Circular 04 de 2024 </t>
    </r>
    <r>
      <rPr>
        <i/>
        <sz val="8"/>
        <color theme="1"/>
        <rFont val="Tahoma"/>
        <family val="2"/>
      </rPr>
      <t xml:space="preserve">"Lineamientos para la formulación, modificación y seguimiento a los Planes de Mejoramiento (Institucional y por Procesos), Mapas de Riesgos (tipologías identificadas) y al Programa de Transparencia y Ética Pública - PTEP" </t>
    </r>
    <r>
      <rPr>
        <sz val="8"/>
        <color theme="1"/>
        <rFont val="Tahoma"/>
        <family val="2"/>
      </rPr>
      <t xml:space="preserve">no se tendrá en cuenta para evaluación del presente seguimiento. Adicionalmente, el área deberá evaluar las actividades formuladas de manera que se efectúen las acciones dentro de los plazos establecidos. Teniendo en cuenta lo mencionado, así como la fecha programada de la acción se califica </t>
    </r>
    <r>
      <rPr>
        <b/>
        <sz val="8"/>
        <color theme="1"/>
        <rFont val="Tahoma"/>
        <family val="2"/>
      </rPr>
      <t>"Sin Iniciar".</t>
    </r>
  </si>
  <si>
    <r>
      <rPr>
        <b/>
        <sz val="8"/>
        <color theme="1"/>
        <rFont val="Tahoma"/>
        <family val="2"/>
      </rPr>
      <t>Análisis OCI:</t>
    </r>
    <r>
      <rPr>
        <sz val="8"/>
        <color theme="1"/>
        <rFont val="Tahoma"/>
        <family val="2"/>
      </rPr>
      <t xml:space="preserve"> No se remite reporte de avances y soportes de las áreas responsables, por lo que, en el marco de los lineamiento determinados de la Circular 04 de 2024 "Lineamientos para la formulación, modificación y seguimiento a los Planes de Mejoramiento (Institucional y por Procesos), Mapas de Riesgos (tipologías identificadas) y al Programa de Transparencia y Ética Pública - PTEP" el área deberá evaluar las actividades formuladas de manera que se efectúen las acciones dentro de los plazos establecidos. Teniendo en cuenta lo mencionado, así como la fecha programada de la acción se califica </t>
    </r>
    <r>
      <rPr>
        <b/>
        <sz val="8"/>
        <color theme="1"/>
        <rFont val="Tahoma"/>
        <family val="2"/>
      </rPr>
      <t>"Sin Iniciar".</t>
    </r>
  </si>
  <si>
    <r>
      <rPr>
        <b/>
        <sz val="8"/>
        <color theme="1"/>
        <rFont val="Tahoma"/>
        <family val="2"/>
      </rPr>
      <t>Reporte Comunicaciones</t>
    </r>
    <r>
      <rPr>
        <sz val="8"/>
        <color theme="1"/>
        <rFont val="Tahoma"/>
        <family val="2"/>
      </rPr>
      <t xml:space="preserve">: Estas acciones nunca se han desarrollado en el área de Marca y Comunicaciones.  Solo se adelantaba el seguimiento a la matriz de cumplimiento; acción se reportaba cada seis meses. En la última reunión se decidió revisar, junto con el área Digital y el acompañamiento de Control Interno, cómo sería este ejercicio a futuro puesto que en el área no hay nadie conocedor de temas de Gobierno en Línea. Lo concerniente a alianzas y búsqueda de financiación es tarea de Ventas y Mercadeo.
</t>
    </r>
    <r>
      <rPr>
        <b/>
        <sz val="8"/>
        <color theme="1"/>
        <rFont val="Tahoma"/>
        <family val="2"/>
      </rPr>
      <t xml:space="preserve">Reporte Digital: </t>
    </r>
    <r>
      <rPr>
        <sz val="8"/>
        <color theme="1"/>
        <rFont val="Tahoma"/>
        <family val="2"/>
      </rPr>
      <t xml:space="preserve">De acuerdo a la reunión sostenida con la oficina de control interno el 5 de septiembre 2024, se realizara la reformulación de esta acción y se modificara la fecha de finalización de la actividad hasta el 30 de Junio 2025
</t>
    </r>
    <r>
      <rPr>
        <b/>
        <sz val="8"/>
        <color theme="1"/>
        <rFont val="Tahoma"/>
        <family val="2"/>
      </rPr>
      <t xml:space="preserve">Análisis OCI: </t>
    </r>
    <r>
      <rPr>
        <sz val="8"/>
        <color theme="1"/>
        <rFont val="Tahoma"/>
        <family val="2"/>
      </rPr>
      <t xml:space="preserve">Teniendo en cuenta que durante la vigencia 2024 se ha realizado por parte de la Gerencia de Capital reasignación de funciones y cambios en la conformación del área de Marca y Comunicaciones, y de igual manera las funciones  con  respecto a la página web están a cargo del área Digital, para el siguiente reporte se retirará cómo área responsable al área de Comunicaciones y el área Digital se compromete a reformular la acción en el marco de la construcción de la nueva página web de Capital, por lo tanto, se adelantará una mesa de trabajo para la reformulación de la acción y se ampliará el plazo de la acción hasta el 30 de junio de 2025.
Teniendo en cuenta lo anterior se califica </t>
    </r>
    <r>
      <rPr>
        <b/>
        <sz val="8"/>
        <color theme="1"/>
        <rFont val="Tahoma"/>
        <family val="2"/>
      </rPr>
      <t>"Sin Iniciar"</t>
    </r>
    <r>
      <rPr>
        <sz val="8"/>
        <color theme="1"/>
        <rFont val="Tahoma"/>
        <family val="2"/>
      </rPr>
      <t xml:space="preserve">
</t>
    </r>
  </si>
  <si>
    <r>
      <rPr>
        <b/>
        <sz val="8"/>
        <color theme="1"/>
        <rFont val="Tahoma"/>
        <family val="2"/>
      </rPr>
      <t xml:space="preserve">Reporte Sub. Financiera: </t>
    </r>
    <r>
      <rPr>
        <sz val="8"/>
        <color theme="1"/>
        <rFont val="Tahoma"/>
        <family val="2"/>
      </rPr>
      <t xml:space="preserve">Se revisará la Matriz informada por la Revisoría Fiscal, subsanando las acciones que haya lugar. Sin embargo, no se remitirá respuesta a la Revisoría teniendo en cuenta que ya no esta prestando servicios a la Entidad.
</t>
    </r>
    <r>
      <rPr>
        <b/>
        <sz val="8"/>
        <color theme="1"/>
        <rFont val="Tahoma"/>
        <family val="2"/>
      </rPr>
      <t>Análisis OCI:</t>
    </r>
    <r>
      <rPr>
        <sz val="8"/>
        <color theme="1"/>
        <rFont val="Tahoma"/>
        <family val="2"/>
      </rPr>
      <t xml:space="preserve">  No se presenta avance de acuerdo con el análisis y recomendaciones del anterior cuatrimestre, en el que se evidenció según Matriz de observaciones de la Revisoría fiscal que existen 22 observaciones pendientes de subsanar, correspondientes a las vigencias 2022 y 2023 por lo cual se solicitaba a la Subdirección Financiera revisar y emprender las acciones a realizar de manera prioritaria.  Se califica como </t>
    </r>
    <r>
      <rPr>
        <b/>
        <sz val="8"/>
        <color theme="1"/>
        <rFont val="Tahoma"/>
        <family val="2"/>
      </rPr>
      <t>"Incumplida" y se inicia proceso de aplicación de la Circular 04 de 2024 para reformular.</t>
    </r>
  </si>
  <si>
    <r>
      <rPr>
        <b/>
        <sz val="8"/>
        <color theme="1"/>
        <rFont val="Tahoma"/>
        <family val="2"/>
      </rPr>
      <t>Reporte Sistemas:</t>
    </r>
    <r>
      <rPr>
        <sz val="8"/>
        <color theme="1"/>
        <rFont val="Tahoma"/>
        <family val="2"/>
      </rPr>
      <t xml:space="preserve">  Desde enero, se ha llevado a cabo mesas de trabajo (documentadas con actas) con las áreas de Financiera y Jurídica. Durante estas reuniones, hemos trabajado en el PAA (CDP's y RP's) y en el presupuesto, con el objetivo de integrarlo al módulo de contratos. Esto nos permitirá generar las minutas y contar con los insumos básicos para emitir las órdenes de pago a los contratistas de manera más eficiente. Actualmente, el módulo de contratos permite crear plantillas de minutas y asignarlas a los contratistas. El martes 3 de septiembre, tuvimos una reunión con el área Jurídica, donde se solicitaron nuevos requerimientos. Ellos han propuesto agendar otra reunión para revisar las plantillas y continuar avanzando en el proceso.
</t>
    </r>
    <r>
      <rPr>
        <b/>
        <sz val="8"/>
        <color theme="1"/>
        <rFont val="Tahoma"/>
        <family val="2"/>
      </rPr>
      <t>Reporte Sub. Financiera:</t>
    </r>
    <r>
      <rPr>
        <sz val="8"/>
        <color theme="1"/>
        <rFont val="Tahoma"/>
        <family val="2"/>
      </rPr>
      <t xml:space="preserve"> El pasado 19 de julio de 2024 se realizó reunión con el área de Sistemas para revisar los avances del ERP que se está implementando.
</t>
    </r>
    <r>
      <rPr>
        <b/>
        <sz val="8"/>
        <color theme="1"/>
        <rFont val="Tahoma"/>
        <family val="2"/>
      </rPr>
      <t>Análisis OCI:</t>
    </r>
    <r>
      <rPr>
        <sz val="8"/>
        <color theme="1"/>
        <rFont val="Tahoma"/>
        <family val="2"/>
      </rPr>
      <t xml:space="preserve"> Se remiten actas de reunión en las que se evidencia que el módulo aún está en desarrollo.  Teniendo en cuenta lo anterior y el plazo pactado, se califica como </t>
    </r>
    <r>
      <rPr>
        <b/>
        <sz val="8"/>
        <color theme="1"/>
        <rFont val="Tahoma"/>
        <family val="2"/>
      </rPr>
      <t>"Incumplida" y se inicia proceso de aplicación de la Circular 04 de 2024 para reformular.</t>
    </r>
  </si>
  <si>
    <r>
      <rPr>
        <b/>
        <sz val="8"/>
        <color theme="1"/>
        <rFont val="Tahoma"/>
        <family val="2"/>
      </rPr>
      <t xml:space="preserve">Reporte Sub. Financiera: </t>
    </r>
    <r>
      <rPr>
        <sz val="8"/>
        <color theme="1"/>
        <rFont val="Tahoma"/>
        <family val="2"/>
      </rPr>
      <t xml:space="preserve">La Subdirección Financiera esta en proceso de contratación de un profesional con experiencia en costeo para diseñar un modelo de costeo para ser implementado en la Entidad. Una vez se tenga dicho modelo se actualizará el instructivo. 
</t>
    </r>
    <r>
      <rPr>
        <b/>
        <sz val="8"/>
        <color theme="1"/>
        <rFont val="Tahoma"/>
        <family val="2"/>
      </rPr>
      <t>Análisis OCI:</t>
    </r>
    <r>
      <rPr>
        <sz val="8"/>
        <color theme="1"/>
        <rFont val="Tahoma"/>
        <family val="2"/>
      </rPr>
      <t xml:space="preserve"> No se evidencia avance. De acuerdo con lo anterior, se continúa calificando como</t>
    </r>
    <r>
      <rPr>
        <b/>
        <sz val="8"/>
        <color theme="1"/>
        <rFont val="Tahoma"/>
        <family val="2"/>
      </rPr>
      <t xml:space="preserve"> "Incumplida" y se inicia proceso de aplicación de la Circular 04 de 2024 para reformular.</t>
    </r>
  </si>
  <si>
    <r>
      <rPr>
        <b/>
        <sz val="8"/>
        <color theme="1"/>
        <rFont val="Tahoma"/>
        <family val="2"/>
      </rPr>
      <t xml:space="preserve">Reporte Sub. Financiera: </t>
    </r>
    <r>
      <rPr>
        <sz val="8"/>
        <color theme="1"/>
        <rFont val="Tahoma"/>
        <family val="2"/>
      </rPr>
      <t xml:space="preserve">En lo que respecta al costeo la Subdirector Financiera esta en proceso de contratación de un profesional con experiencia en costeo para diseñar un modelo de costeo para ser implementado en la Entidad. Una vez se tenga dicho modelo se actualizará el instructivo. 
</t>
    </r>
    <r>
      <rPr>
        <b/>
        <sz val="8"/>
        <color theme="1"/>
        <rFont val="Tahoma"/>
        <family val="2"/>
      </rPr>
      <t>Análisis OCI:</t>
    </r>
    <r>
      <rPr>
        <sz val="8"/>
        <color theme="1"/>
        <rFont val="Tahoma"/>
        <family val="2"/>
      </rPr>
      <t xml:space="preserve">  No presentan soportes de cumplimiento de lo formulado. Teniendo en cuenta lo anterior y el plazo pactado, se califica como </t>
    </r>
    <r>
      <rPr>
        <b/>
        <sz val="8"/>
        <color theme="1"/>
        <rFont val="Tahoma"/>
        <family val="2"/>
      </rPr>
      <t>"Incumplida" y se inicia proceso de aplicación de la Circular 04 de 2024 para reformular.</t>
    </r>
  </si>
  <si>
    <r>
      <rPr>
        <b/>
        <sz val="8"/>
        <color theme="1"/>
        <rFont val="Tahoma"/>
        <family val="2"/>
      </rPr>
      <t xml:space="preserve">Reporte Sub. Financiera: </t>
    </r>
    <r>
      <rPr>
        <sz val="8"/>
        <color theme="1"/>
        <rFont val="Tahoma"/>
        <family val="2"/>
      </rPr>
      <t xml:space="preserve">Se solicito al Servicios Administrativos realizar la socialización del procedimiento de Ingreso a almacén. Se realizo la socialización el pasado 1 de noviembre de 2023. 
</t>
    </r>
    <r>
      <rPr>
        <b/>
        <sz val="8"/>
        <color theme="1"/>
        <rFont val="Tahoma"/>
        <family val="2"/>
      </rPr>
      <t>Análisis OCI:</t>
    </r>
    <r>
      <rPr>
        <sz val="8"/>
        <color theme="1"/>
        <rFont val="Tahoma"/>
        <family val="2"/>
      </rPr>
      <t xml:space="preserve"> Se evidenciaron soportes de la capacitación realizada en noviembre de 2023. De acuerdo con el plazo, esta acción se califica como </t>
    </r>
    <r>
      <rPr>
        <b/>
        <sz val="8"/>
        <color theme="1"/>
        <rFont val="Tahoma"/>
        <family val="2"/>
      </rPr>
      <t>"Terminada extemporánea", a</t>
    </r>
    <r>
      <rPr>
        <sz val="8"/>
        <color theme="1"/>
        <rFont val="Tahoma"/>
        <family val="2"/>
      </rPr>
      <t xml:space="preserve">unque no se remitieron soportes de la segunda actividad propuesta, en el marco de la evaluación al Control Interno contable se han requerido las conciliaciones entre Almacén y Contabilidad así como entre Cartera y Contabilidad, encontrando que se están realizando los ajustes de manera oportuna frente a las partidas identificadas. </t>
    </r>
  </si>
  <si>
    <r>
      <t xml:space="preserve">Reporte Sub. Financiera: </t>
    </r>
    <r>
      <rPr>
        <sz val="8"/>
        <color theme="1"/>
        <rFont val="Tahoma"/>
        <family val="2"/>
      </rPr>
      <t xml:space="preserve">Se encuentra pendiente la actualización del procedimiento .
</t>
    </r>
    <r>
      <rPr>
        <b/>
        <sz val="8"/>
        <color theme="1"/>
        <rFont val="Tahoma"/>
        <family val="2"/>
      </rPr>
      <t xml:space="preserve">Análisis OCI: </t>
    </r>
    <r>
      <rPr>
        <sz val="8"/>
        <color theme="1"/>
        <rFont val="Tahoma"/>
        <family val="2"/>
      </rPr>
      <t xml:space="preserve">Teniendo en cuenta el reporte efectuado por el área, así como las fechas de ejecución, se califica la acción </t>
    </r>
    <r>
      <rPr>
        <b/>
        <sz val="8"/>
        <color theme="1"/>
        <rFont val="Tahoma"/>
        <family val="2"/>
      </rPr>
      <t>"Incumplida"</t>
    </r>
    <r>
      <rPr>
        <sz val="8"/>
        <color theme="1"/>
        <rFont val="Tahoma"/>
        <family val="2"/>
      </rPr>
      <t xml:space="preserve"> </t>
    </r>
    <r>
      <rPr>
        <b/>
        <sz val="8"/>
        <color theme="1"/>
        <rFont val="Tahoma"/>
        <family val="2"/>
      </rPr>
      <t>y se inicia proceso de aplicación de la Circular 04 de 2024 para reformular.</t>
    </r>
  </si>
  <si>
    <r>
      <rPr>
        <b/>
        <sz val="8"/>
        <color theme="1"/>
        <rFont val="Tahoma"/>
        <family val="2"/>
      </rPr>
      <t xml:space="preserve">Reporte G. Documental: </t>
    </r>
    <r>
      <rPr>
        <sz val="8"/>
        <color theme="1"/>
        <rFont val="Tahoma"/>
        <family val="2"/>
      </rPr>
      <t xml:space="preserve">En atención al seguimiento anterior se evidenció el progreso realizado en relación a estos puntos mediante la información disponible en la intranet, pero con una observación del seguimiento anterior por parte de la OCI "no se cargaron los documentos en la herramienta dispuesta por la Oficina de Control Interno para dicho fin (drive, memorando 313 del 25/04/2024)," se deja el documento EPLE-MN-002 MANUAL PARA EL CONTROL DE DOCUMENTOS INSTITUCIONALES. Pdf dentro de la carpeta dispuesta para la recolección de evidencias por parte de Control Interno.
</t>
    </r>
    <r>
      <rPr>
        <b/>
        <sz val="8"/>
        <color theme="1"/>
        <rFont val="Tahoma"/>
        <family val="2"/>
      </rPr>
      <t xml:space="preserve">Análisis OCI: </t>
    </r>
    <r>
      <rPr>
        <sz val="8"/>
        <color theme="1"/>
        <rFont val="Tahoma"/>
        <family val="2"/>
      </rPr>
      <t xml:space="preserve">Verificados los soportes, se remite por parte del área los documentos que fueron actualizados en la vigencia 2023, los cuales como se menciona en el seguimiento del primer cuatrimestre fueron verificados en la intranet de Capital; de igual manera, para el presente seguimiento se efectuó una verificación de los documentos del proceso, observando que se adelantó la actualización de tres (3) documentos, sin embargo, a la fecha se cuenta con documentación de 2015 a 2022 sin revisión. 
Por lo anterior, se recomienda al área efectuar las revisiones pendientes, aunado al proceso de auditoría de gestión documental adelantado en el primer semestre de la presente vigencia. De igual manera, se informa al área que adelantará el proceso de reformulación, teniendo en cuenta lo definido en la Circular 004 de 2024 </t>
    </r>
    <r>
      <rPr>
        <i/>
        <sz val="8"/>
        <color theme="1"/>
        <rFont val="Tahoma"/>
        <family val="2"/>
      </rPr>
      <t>"Lineamientos para la formulación, modificación y seguimiento a los Planes de Mejoramiento (Institucional y por Procesos), Mapas de Riesgos (tipologías identificadas) y al Programa de Transparencia y Ética Pública - PTEP."</t>
    </r>
    <r>
      <rPr>
        <sz val="8"/>
        <color theme="1"/>
        <rFont val="Tahoma"/>
        <family val="2"/>
      </rPr>
      <t xml:space="preserve">. Teniendo en cuenta lo anterior, así como la fecha de terminación de la actividad, se mantiene la calificación como </t>
    </r>
    <r>
      <rPr>
        <b/>
        <sz val="8"/>
        <color theme="1"/>
        <rFont val="Tahoma"/>
        <family val="2"/>
      </rPr>
      <t>"Incumplida"</t>
    </r>
    <r>
      <rPr>
        <sz val="8"/>
        <color theme="1"/>
        <rFont val="Tahoma"/>
        <family val="2"/>
      </rPr>
      <t xml:space="preserve"> con avances de ejecución. </t>
    </r>
  </si>
  <si>
    <r>
      <rPr>
        <b/>
        <sz val="8"/>
        <color theme="1"/>
        <rFont val="Tahoma"/>
        <family val="2"/>
      </rPr>
      <t xml:space="preserve">Reporte G. Documental: </t>
    </r>
    <r>
      <rPr>
        <sz val="8"/>
        <color theme="1"/>
        <rFont val="Tahoma"/>
        <family val="2"/>
      </rPr>
      <t xml:space="preserve">Gestión documental esta teniendo en cuenta la necesidad de presentar o remitir a planeación los avances con respeto a los temas de Gestión Documental para rendición de cuentas y CIGD.
</t>
    </r>
    <r>
      <rPr>
        <b/>
        <sz val="8"/>
        <color theme="1"/>
        <rFont val="Tahoma"/>
        <family val="2"/>
      </rPr>
      <t xml:space="preserve">Análisis OCI: </t>
    </r>
    <r>
      <rPr>
        <sz val="8"/>
        <color theme="1"/>
        <rFont val="Tahoma"/>
        <family val="2"/>
      </rPr>
      <t xml:space="preserve">Se adelanta la verificación de los soportes remitidos, observando que estos hacen parte de la vigencia 2023 (los cuales no son evaluados para el presente seguimiento teniendo en cuenta que deben corresponder al periodo de seguimiento efectuado). Así mismo, se remitió información para la sesión del Comité institucional de Gestión y Desempeño de agosto de 2024; sin embargo, a la fecha se encuentra pendiente la integración de los temas en materia de gestión documental en el informe de rendición de cuentas, de conformidad con las recomendaciones adelantadas durante las evaluaciones realizadas por parte de la Oficina de Control Interno.
Por lo anterior, se recomienda al área efectuar las revisiones pendientes, aunado al proceso de auditoría de gestión documental adelantado en el primer semestre de la presente vigencia. De igual manera, se informa al área que adelantará el proceso de reformulación, teniendo en cuenta lo definido en la Circular 004 de 2024 "Lineamientos para la formulación, modificación y seguimiento a los Planes de Mejoramiento (Institucional y por Procesos), Mapas de Riesgos (tipologías identificadas) y al Programa de Transparencia y Ética Pública - PTEP.". Teniendo en cuenta lo anterior, así como la fecha de terminación de la actividad, se mantiene la calificación como </t>
    </r>
    <r>
      <rPr>
        <b/>
        <sz val="8"/>
        <color theme="1"/>
        <rFont val="Tahoma"/>
        <family val="2"/>
      </rPr>
      <t xml:space="preserve">"Incumplida" </t>
    </r>
    <r>
      <rPr>
        <sz val="8"/>
        <color theme="1"/>
        <rFont val="Tahoma"/>
        <family val="2"/>
      </rPr>
      <t xml:space="preserve">con avances de ejecución. 
</t>
    </r>
  </si>
  <si>
    <r>
      <rPr>
        <b/>
        <sz val="8"/>
        <color theme="1"/>
        <rFont val="Tahoma"/>
        <family val="2"/>
      </rPr>
      <t>Análisis OCI:</t>
    </r>
    <r>
      <rPr>
        <sz val="8"/>
        <color theme="1"/>
        <rFont val="Tahoma"/>
        <family val="2"/>
      </rPr>
      <t xml:space="preserve"> No se remite reporte de avances y soportes de las áreas responsables, y, dado que la guía mencionada se encuentra en su versión 5 de la vigencia 2023 en la intranet, se observa que no se han adelantado los ajustes respectivos; por lo que, en el marco de los lineamiento determinados de la Circular 04 de 2024 </t>
    </r>
    <r>
      <rPr>
        <i/>
        <sz val="8"/>
        <color theme="1"/>
        <rFont val="Tahoma"/>
        <family val="2"/>
      </rPr>
      <t xml:space="preserve">"Lineamientos para la formulación, modificación y seguimiento a los Planes de Mejoramiento (Institucional y por Procesos), Mapas de Riesgos (tipologías identificadas) y al Programa de Transparencia y Ética Pública - PTEP" </t>
    </r>
    <r>
      <rPr>
        <sz val="8"/>
        <color theme="1"/>
        <rFont val="Tahoma"/>
        <family val="2"/>
      </rPr>
      <t xml:space="preserve">el área deberá efectuar la evaluación de las actividades formuladas de manera que se efectúen las acciones dentro de los plazos establecidos. Teniendo en cuenta lo mencionado, así como la fecha programada de la acción se califica </t>
    </r>
    <r>
      <rPr>
        <b/>
        <sz val="8"/>
        <color theme="1"/>
        <rFont val="Tahoma"/>
        <family val="2"/>
      </rPr>
      <t>"En Proceso".</t>
    </r>
  </si>
  <si>
    <r>
      <rPr>
        <b/>
        <sz val="8"/>
        <color theme="1"/>
        <rFont val="Tahoma"/>
        <family val="2"/>
      </rPr>
      <t xml:space="preserve">Reporte G. Documental: </t>
    </r>
    <r>
      <rPr>
        <sz val="8"/>
        <color theme="1"/>
        <rFont val="Tahoma"/>
        <family val="2"/>
      </rPr>
      <t xml:space="preserve">Esta acción esta recogida dentro del plan de mejoramiento aprobado el 16 de agosto por parte de la OCI por lo anterior solicitamos el cierre de esta acción de este reporte PMP; dado que se puede continuar con el seguimiento dentro del plan de mejoramiento anteriormente mencionado. 
</t>
    </r>
    <r>
      <rPr>
        <b/>
        <sz val="8"/>
        <color theme="1"/>
        <rFont val="Tahoma"/>
        <family val="2"/>
      </rPr>
      <t xml:space="preserve">Análisis OCI: </t>
    </r>
    <r>
      <rPr>
        <sz val="8"/>
        <color theme="1"/>
        <rFont val="Tahoma"/>
        <family val="2"/>
      </rPr>
      <t xml:space="preserve">Adelantada la verificación de los soportes, se observa la cadena de correos de revisión y ajustes recomendados por parte de la Oficina de Control Interno, al área de Gestión Documental a lo largo de las vigencias 2023 y 2024. Sin embargo, no se remite el correo de aprobación mencionado ni el plan de mejoramiento, así mismo, se recuerda al área que durante el seguimiento efectuado para el primer seguimiento, se adelantó la terminación y el cierre de las acciones que fueron recogidas en la modificación en el marco de la auditoría de gestión documental adelantada en el primer semestre de la vigencia. 
Por lo anterior, se recomienda al área efectuar las revisiones pendientes, aunado al proceso de auditoría de gestión documental adelantado en el primer semestre de la presente vigencia. De igual manera, se informa al área que adelantará el proceso de reformulación, teniendo en cuenta lo definido en la Circular 004 de 2024 </t>
    </r>
    <r>
      <rPr>
        <i/>
        <sz val="8"/>
        <color theme="1"/>
        <rFont val="Tahoma"/>
        <family val="2"/>
      </rPr>
      <t>"Lineamientos para la formulación, modificación y seguimiento a los Planes de Mejoramiento (Institucional y por Procesos), Mapas de Riesgos (tipologías identificadas) y al Programa de Transparencia y Ética Pública - PTEP."</t>
    </r>
    <r>
      <rPr>
        <sz val="8"/>
        <color theme="1"/>
        <rFont val="Tahoma"/>
        <family val="2"/>
      </rPr>
      <t xml:space="preserve">. Teniendo en cuenta lo anterior, así como la fecha de terminación de la actividad, se mantiene la calificación como </t>
    </r>
    <r>
      <rPr>
        <b/>
        <sz val="8"/>
        <color theme="1"/>
        <rFont val="Tahoma"/>
        <family val="2"/>
      </rPr>
      <t>"Incumplida"</t>
    </r>
    <r>
      <rPr>
        <sz val="8"/>
        <color theme="1"/>
        <rFont val="Tahoma"/>
        <family val="2"/>
      </rPr>
      <t xml:space="preserve"> con avances de ejecución. </t>
    </r>
  </si>
  <si>
    <r>
      <t xml:space="preserve">Reporte G. Documental: </t>
    </r>
    <r>
      <rPr>
        <sz val="8"/>
        <color theme="1"/>
        <rFont val="Tahoma"/>
        <family val="2"/>
      </rPr>
      <t xml:space="preserve">Durante el mes de agosto se retomó el proceso de actualización de las TRD en el cual esta implícito la actualización de BT el cual será presentado al CIGD en el mismo momento de aprobación para las TRD. Sin embargo esta acción esta recogida dentro del plan de mejoramiento aprobado 16 de agosto del 2024 por lo anterior solicitamos el cierre de esta acción de este reporte PMP; dado que se puede continuar con el seguimiento dentro del plan de mejoramiento anteriormente mencionado.
</t>
    </r>
    <r>
      <rPr>
        <b/>
        <sz val="8"/>
        <color theme="1"/>
        <rFont val="Tahoma"/>
        <family val="2"/>
      </rPr>
      <t xml:space="preserve">Análisis OCI: </t>
    </r>
    <r>
      <rPr>
        <sz val="8"/>
        <color theme="1"/>
        <rFont val="Tahoma"/>
        <family val="2"/>
      </rPr>
      <t>Se remite por parte del área el Plan de trabajo del área, en el cual se observa que se dará inicio en agosto de 2024; sin embargo, en este se registran todas las acciones en el 0% de avance</t>
    </r>
    <r>
      <rPr>
        <b/>
        <sz val="8"/>
        <color theme="1"/>
        <rFont val="Tahoma"/>
        <family val="2"/>
      </rPr>
      <t xml:space="preserve">. </t>
    </r>
    <r>
      <rPr>
        <sz val="8"/>
        <color theme="1"/>
        <rFont val="Tahoma"/>
        <family val="2"/>
      </rPr>
      <t>Así mismo, se recuerda al área que durante el seguimiento efectuado para el primer seguimiento, se adelantó la terminación y el cierre de las acciones que fueron recogidas en la modificación en el marco de la auditoría de gestión documental adelantada en el primer semestre de la vigencia. 
Por lo anterior, se recomienda al área efectuar las revisiones pendientes, aunado al proceso de auditoría de gestión documental adelantado en el primer semestre de la presente vigencia. De igual manera, se informa al área que adelantará el proceso de reformulación, teniendo en cuenta lo definido en la Circular 004 de 2024</t>
    </r>
    <r>
      <rPr>
        <i/>
        <sz val="8"/>
        <color theme="1"/>
        <rFont val="Tahoma"/>
        <family val="2"/>
      </rPr>
      <t xml:space="preserve"> "Lineamientos para la formulación, modificación y seguimiento a los Planes de Mejoramiento (Institucional y por Procesos), Mapas de Riesgos (tipologías identificadas) y al Programa de Transparencia y Ética Pública - PTEP."</t>
    </r>
    <r>
      <rPr>
        <sz val="8"/>
        <color theme="1"/>
        <rFont val="Tahoma"/>
        <family val="2"/>
      </rPr>
      <t xml:space="preserve">. Teniendo en cuenta lo anterior, así como la fecha de terminación de la actividad, se mantiene la calificación como </t>
    </r>
    <r>
      <rPr>
        <b/>
        <sz val="8"/>
        <color theme="1"/>
        <rFont val="Tahoma"/>
        <family val="2"/>
      </rPr>
      <t>"Incumplida"</t>
    </r>
    <r>
      <rPr>
        <sz val="8"/>
        <color theme="1"/>
        <rFont val="Tahoma"/>
        <family val="2"/>
      </rPr>
      <t xml:space="preserve"> con avances de ejecución. </t>
    </r>
  </si>
  <si>
    <r>
      <t xml:space="preserve">Reporte G. Documental: </t>
    </r>
    <r>
      <rPr>
        <sz val="8"/>
        <color theme="1"/>
        <rFont val="Tahoma"/>
        <family val="2"/>
      </rPr>
      <t xml:space="preserve">Se realizó el plan de trabajo de Gestión Documental en el cual se planteo la elaboración de los procedimientos.
</t>
    </r>
    <r>
      <rPr>
        <b/>
        <sz val="8"/>
        <color theme="1"/>
        <rFont val="Tahoma"/>
        <family val="2"/>
      </rPr>
      <t xml:space="preserve">Análisis OCI: </t>
    </r>
    <r>
      <rPr>
        <sz val="8"/>
        <color theme="1"/>
        <rFont val="Tahoma"/>
        <family val="2"/>
      </rPr>
      <t>Se remite por parte del área el Plan de trabajo del área, en el cual se observa que se dará inicio en agosto de 2024; sin embargo, en este se registran todas las acciones en el 0% de avance</t>
    </r>
    <r>
      <rPr>
        <b/>
        <sz val="8"/>
        <color theme="1"/>
        <rFont val="Tahoma"/>
        <family val="2"/>
      </rPr>
      <t xml:space="preserve">. </t>
    </r>
    <r>
      <rPr>
        <sz val="8"/>
        <color theme="1"/>
        <rFont val="Tahoma"/>
        <family val="2"/>
      </rPr>
      <t xml:space="preserve">Así mismo, se recuerda al área que durante el seguimiento efectuado para el primer seguimiento, se adelantó la terminación y el cierre de las acciones que fueron recogidas en la modificación en el marco de la auditoría de gestión documental adelantada en el primer semestre de la vigencia. 
Por lo anterior, se recomienda al área efectuar las revisiones pendientes, aunado al proceso de auditoría de gestión documental adelantado en el primer semestre de la presente vigencia. De igual manera, se informa al área que adelantará el proceso de reformulación, teniendo en cuenta lo definido en la Circular 004 de 2024 </t>
    </r>
    <r>
      <rPr>
        <i/>
        <sz val="8"/>
        <color theme="1"/>
        <rFont val="Tahoma"/>
        <family val="2"/>
      </rPr>
      <t>"Lineamientos para la formulación, modificación y seguimiento a los Planes de Mejoramiento (Institucional y por Procesos), Mapas de Riesgos (tipologías identificadas) y al Programa de Transparencia y Ética Pública - PTEP."</t>
    </r>
    <r>
      <rPr>
        <sz val="8"/>
        <color theme="1"/>
        <rFont val="Tahoma"/>
        <family val="2"/>
      </rPr>
      <t xml:space="preserve">. Teniendo en cuenta lo anterior, así como la fecha de terminación de la actividad, se mantiene la calificación como </t>
    </r>
    <r>
      <rPr>
        <b/>
        <sz val="8"/>
        <color theme="1"/>
        <rFont val="Tahoma"/>
        <family val="2"/>
      </rPr>
      <t>"Incumplida"</t>
    </r>
    <r>
      <rPr>
        <sz val="8"/>
        <color theme="1"/>
        <rFont val="Tahoma"/>
        <family val="2"/>
      </rPr>
      <t xml:space="preserve"> con avances de ejecución. </t>
    </r>
  </si>
  <si>
    <r>
      <rPr>
        <b/>
        <sz val="8"/>
        <color theme="1"/>
        <rFont val="Tahoma"/>
        <family val="2"/>
      </rPr>
      <t xml:space="preserve">Reporte área jurídica: </t>
    </r>
    <r>
      <rPr>
        <sz val="8"/>
        <color theme="1"/>
        <rFont val="Tahoma"/>
        <family val="2"/>
      </rPr>
      <t xml:space="preserve">De acuerdo a la reunión sostenida el 10 de septiembre de 2024 con el equipo de control interno , se realizo un memorando No. 751 donde se solicita la ampliación del termino hasta el 30 de agosto del 2025 para las actividades 1 y 4. Para la actividad 2 y 3 se adjunta acta de mesa de trabajo con el equipo de jurídica del 09 de septiembre de 2024, donde se revisaron las acciones y se establecieron compromisos para su ejecución. 
</t>
    </r>
    <r>
      <rPr>
        <b/>
        <sz val="8"/>
        <color theme="1"/>
        <rFont val="Tahoma"/>
        <family val="2"/>
      </rPr>
      <t xml:space="preserve">Análisis OCI: </t>
    </r>
    <r>
      <rPr>
        <sz val="8"/>
        <color theme="1"/>
        <rFont val="Tahoma"/>
        <family val="2"/>
      </rPr>
      <t xml:space="preserve">De conformidad con lo establecido en la reunión del 10 de septiembre, se adelanta el cierre de conformidad con lo indicado vía Memorando 775 del 16 de septiembre de 2024, con el fin de efectuar las actividades de reformulación en el marco de la Circular 004 de 2024 </t>
    </r>
    <r>
      <rPr>
        <i/>
        <sz val="8"/>
        <color theme="1"/>
        <rFont val="Tahoma"/>
        <family val="2"/>
      </rPr>
      <t>"Lineamientos para la formulación, modificación y seguimiento a los Planes de Mejoramiento (Institucional y por Procesos), Mapas de Riesgos (tipologías identificadas) y al Programa de Transparencia y Ética Pública - PTEP"</t>
    </r>
    <r>
      <rPr>
        <sz val="8"/>
        <color theme="1"/>
        <rFont val="Tahoma"/>
        <family val="2"/>
      </rPr>
      <t xml:space="preserve">. </t>
    </r>
  </si>
  <si>
    <r>
      <rPr>
        <b/>
        <sz val="8"/>
        <color theme="1"/>
        <rFont val="Tahoma"/>
        <family val="2"/>
      </rPr>
      <t>Análisis OCI:</t>
    </r>
    <r>
      <rPr>
        <sz val="8"/>
        <color theme="1"/>
        <rFont val="Tahoma"/>
        <family val="2"/>
      </rPr>
      <t xml:space="preserve"> No se remite reporte de avances y soportes de las áreas responsables, por lo que, en el marco de los lineamiento determinados de la Circular 04 de 2024 </t>
    </r>
    <r>
      <rPr>
        <i/>
        <sz val="8"/>
        <color theme="1"/>
        <rFont val="Tahoma"/>
        <family val="2"/>
      </rPr>
      <t xml:space="preserve">"Lineamientos para la formulación, modificación y seguimiento a los Planes de Mejoramiento (Institucional y por Procesos), Mapas de Riesgos (tipologías identificadas) y al Programa de Transparencia y Ética Pública - PTEP" </t>
    </r>
    <r>
      <rPr>
        <sz val="8"/>
        <color theme="1"/>
        <rFont val="Tahoma"/>
        <family val="2"/>
      </rPr>
      <t xml:space="preserve">, se adelantará el proceso de reformulación con las áreas responsables. Teniendo en cuenta lo anterior, se califica la acción </t>
    </r>
    <r>
      <rPr>
        <b/>
        <sz val="8"/>
        <color theme="1"/>
        <rFont val="Tahoma"/>
        <family val="2"/>
      </rPr>
      <t>"Incumplida"</t>
    </r>
    <r>
      <rPr>
        <sz val="8"/>
        <color theme="1"/>
        <rFont val="Tahoma"/>
        <family val="2"/>
      </rPr>
      <t xml:space="preserve"> sin avance de ejecución.</t>
    </r>
  </si>
  <si>
    <r>
      <rPr>
        <b/>
        <sz val="8"/>
        <color theme="1"/>
        <rFont val="Tahoma"/>
        <family val="2"/>
      </rPr>
      <t xml:space="preserve">Reporte Atención al Ciudadano: </t>
    </r>
    <r>
      <rPr>
        <sz val="8"/>
        <color theme="1"/>
        <rFont val="Tahoma"/>
        <family val="2"/>
      </rPr>
      <t xml:space="preserve">Se recibió propuesta por parte del proveedor ajustada, sin embargo, la misma se encuentra en revisión de la nueva Secretaria General.
</t>
    </r>
    <r>
      <rPr>
        <b/>
        <sz val="8"/>
        <color theme="1"/>
        <rFont val="Tahoma"/>
        <family val="2"/>
      </rPr>
      <t xml:space="preserve">Análisis OCI: </t>
    </r>
    <r>
      <rPr>
        <sz val="8"/>
        <color theme="1"/>
        <rFont val="Tahoma"/>
        <family val="2"/>
      </rPr>
      <t xml:space="preserve">En atención al reporte y soportes presentados, se evidencia que la ejecución de la actividad sigue en el mismo estado encontrado y reportado en el anterior seguimiento. En este caso y atendiendo que la fecha de cumplimiento era el 31 de julio de 2024, se procede a calificar la acción con alerta de </t>
    </r>
    <r>
      <rPr>
        <b/>
        <sz val="8"/>
        <color theme="1"/>
        <rFont val="Tahoma"/>
        <family val="2"/>
      </rPr>
      <t xml:space="preserve">incumplida. </t>
    </r>
    <r>
      <rPr>
        <sz val="8"/>
        <color theme="1"/>
        <rFont val="Tahoma"/>
        <family val="2"/>
      </rPr>
      <t xml:space="preserve">Es importante tener en cuenta que de acuerdo con lo señalado en la Circular 4 de 2024, en caso de que el incumplimiento persista en el próximo seguimiento se deberá realizar una revisión y reformulación de las acciones establecidas. </t>
    </r>
  </si>
  <si>
    <r>
      <rPr>
        <b/>
        <sz val="8"/>
        <color theme="1"/>
        <rFont val="Tahoma"/>
        <family val="2"/>
      </rPr>
      <t xml:space="preserve">Reporte Sistemas: </t>
    </r>
    <r>
      <rPr>
        <sz val="8"/>
        <color theme="1"/>
        <rFont val="Tahoma"/>
        <family val="2"/>
      </rPr>
      <t xml:space="preserve"> 1 y 2, Los indicadores de los planes del Decreto 612 en el plan de acción institucional a cargo del área de sistemas fueron revisado y actualizados en el primer semestre de la vigencia. 
3. En el primer semestre se realizó la mesa de trabajo con el área de Planeación para la revisión de los indicadores del plan de acción institucional.
4. Se realizó el seguimiento de manera trimestral a los indicadores definidos para los planes del área de sistemas.
</t>
    </r>
    <r>
      <rPr>
        <b/>
        <sz val="8"/>
        <color theme="1"/>
        <rFont val="Tahoma"/>
        <family val="2"/>
      </rPr>
      <t xml:space="preserve">Análisis OCI:  </t>
    </r>
    <r>
      <rPr>
        <sz val="8"/>
        <color theme="1"/>
        <rFont val="Tahoma"/>
        <family val="2"/>
      </rPr>
      <t xml:space="preserve">Se evidencia que durante le mes de marzo de 2024 fueron revisados y actualizados los indicadores del área e incluidos en el PAI cumpliendo con las actividades 1 y 2.
Para la actividad 3 "Adelantar una mesa de trabajo con el área de Planeación para su articulación al plan correspondiente del proceso" se remite un acta reunión del 2/08/2024 pero se indica que encuentran como participantes a </t>
    </r>
    <r>
      <rPr>
        <i/>
        <sz val="8"/>
        <color theme="1"/>
        <rFont val="Tahoma"/>
        <family val="2"/>
      </rPr>
      <t xml:space="preserve">Paloma Solano López </t>
    </r>
    <r>
      <rPr>
        <sz val="8"/>
        <color theme="1"/>
        <rFont val="Tahoma"/>
        <family val="2"/>
      </rPr>
      <t xml:space="preserve">y </t>
    </r>
    <r>
      <rPr>
        <i/>
        <sz val="8"/>
        <color theme="1"/>
        <rFont val="Tahoma"/>
        <family val="2"/>
      </rPr>
      <t>Jhon Freddy García</t>
    </r>
    <r>
      <rPr>
        <sz val="8"/>
        <color theme="1"/>
        <rFont val="Tahoma"/>
        <family val="2"/>
      </rPr>
      <t xml:space="preserve"> personas que para la fecha señalada no estaban vinculadas a la entidad, por lo tanto, no se acepta el acta como evidencia y se califica </t>
    </r>
    <r>
      <rPr>
        <b/>
        <sz val="8"/>
        <color theme="1"/>
        <rFont val="Tahoma"/>
        <family val="2"/>
      </rPr>
      <t xml:space="preserve">"Sin iniciar"
</t>
    </r>
    <r>
      <rPr>
        <sz val="8"/>
        <color theme="1"/>
        <rFont val="Tahoma"/>
        <family val="2"/>
      </rPr>
      <t xml:space="preserve">Teniendo  en cuenta que para la actividad 4, se deben seguir realizando los reportes trimestrales durante la vigencia se califica </t>
    </r>
    <r>
      <rPr>
        <b/>
        <sz val="8"/>
        <color theme="1"/>
        <rFont val="Tahoma"/>
        <family val="2"/>
      </rPr>
      <t xml:space="preserve">"En proceso"
</t>
    </r>
    <r>
      <rPr>
        <sz val="8"/>
        <color theme="1"/>
        <rFont val="Tahoma"/>
        <family val="2"/>
      </rPr>
      <t>Se cumplieron 2 de las 4 actividades propuestas por lo tanto se califica</t>
    </r>
    <r>
      <rPr>
        <b/>
        <sz val="8"/>
        <color theme="1"/>
        <rFont val="Tahoma"/>
        <family val="2"/>
      </rPr>
      <t xml:space="preserve"> "En proceso"</t>
    </r>
    <r>
      <rPr>
        <sz val="8"/>
        <color theme="1"/>
        <rFont val="Tahoma"/>
        <family val="2"/>
      </rPr>
      <t xml:space="preserve">
 </t>
    </r>
  </si>
  <si>
    <r>
      <rPr>
        <b/>
        <sz val="8"/>
        <color theme="1"/>
        <rFont val="Tahoma"/>
        <family val="2"/>
      </rPr>
      <t>Análisis OCI:</t>
    </r>
    <r>
      <rPr>
        <sz val="8"/>
        <color theme="1"/>
        <rFont val="Tahoma"/>
        <family val="2"/>
      </rPr>
      <t xml:space="preserve"> No se remite reporte de avances y soportes de las áreas responsables respecto a la realización de un diagnóstico de avances con relación con el SARLAFT, así como tampoco sobre el estándar de referencia y diseño de plan de trabajo formulados; sin embargo, se adelantó la actualización de la Política de Administración de Riesgos (31 de mayo de 2024), de igual manera, teniendo en cuenta el análisis del seguimiento anterior, en el marco de los lineamientos determinados de la Circular 04 de 2024 </t>
    </r>
    <r>
      <rPr>
        <i/>
        <sz val="8"/>
        <color theme="1"/>
        <rFont val="Tahoma"/>
        <family val="2"/>
      </rPr>
      <t xml:space="preserve">"Lineamientos para la formulación, modificación y seguimiento a los Planes de Mejoramiento (Institucional y por Procesos), Mapas de Riesgos (tipologías identificadas) y al Programa de Transparencia y Ética Pública - PTEP" </t>
    </r>
    <r>
      <rPr>
        <sz val="8"/>
        <color theme="1"/>
        <rFont val="Tahoma"/>
        <family val="2"/>
      </rPr>
      <t xml:space="preserve">el área deberá efectuar la evaluación del estado de las actividades formuladas de manera que se dé cabal cumplimiento dentro de los plazos establecidos. Teniendo en cuenta lo mencionado, así como la fecha programada de la acción se califica </t>
    </r>
    <r>
      <rPr>
        <b/>
        <sz val="8"/>
        <color theme="1"/>
        <rFont val="Tahoma"/>
        <family val="2"/>
      </rPr>
      <t>"En Proceso"</t>
    </r>
    <r>
      <rPr>
        <sz val="8"/>
        <color theme="1"/>
        <rFont val="Tahoma"/>
        <family val="2"/>
      </rPr>
      <t xml:space="preserve"> sin avance de ejecución.</t>
    </r>
  </si>
  <si>
    <r>
      <rPr>
        <b/>
        <sz val="8"/>
        <color theme="1"/>
        <rFont val="Tahoma"/>
        <family val="2"/>
      </rPr>
      <t xml:space="preserve">Reporte área jurídica: </t>
    </r>
    <r>
      <rPr>
        <sz val="8"/>
        <color theme="1"/>
        <rFont val="Tahoma"/>
        <family val="2"/>
      </rPr>
      <t xml:space="preserve">Se inician mesas de trabajo para generar acuerdos frente a la actualización de los indicadores. entre en equipo de planeación y jurídica.
</t>
    </r>
    <r>
      <rPr>
        <b/>
        <sz val="8"/>
        <color theme="1"/>
        <rFont val="Tahoma"/>
        <family val="2"/>
      </rPr>
      <t xml:space="preserve">Análisis OCI: </t>
    </r>
    <r>
      <rPr>
        <sz val="8"/>
        <color theme="1"/>
        <rFont val="Tahoma"/>
        <family val="2"/>
      </rPr>
      <t xml:space="preserve">Se recuerda al área tener  presente lo establecido por la circular interna 04 de 29 de agosto de 2024 para el reporte de información. En este caso se aporto la citación por Google a reunión pero no se aporto el acta de la reunión. En atención a la fecha de terminación programada se califica </t>
    </r>
    <r>
      <rPr>
        <b/>
        <sz val="8"/>
        <color theme="1"/>
        <rFont val="Tahoma"/>
        <family val="2"/>
      </rPr>
      <t>en proceso.</t>
    </r>
  </si>
  <si>
    <r>
      <rPr>
        <b/>
        <sz val="8"/>
        <color theme="1"/>
        <rFont val="Tahoma"/>
        <family val="2"/>
      </rPr>
      <t xml:space="preserve">Reporte área jurídica: </t>
    </r>
    <r>
      <rPr>
        <sz val="8"/>
        <color theme="1"/>
        <rFont val="Tahoma"/>
        <family val="2"/>
      </rPr>
      <t xml:space="preserve">1: Reporte donde se evidencia la gestión de riesgos a planeación en las fechas solicitadas 21 de agosto 2024. 2: Se realiza una sesión donde se revisaron los reportes de indicadores y riesgos; el compromiso es programar una sesión para el mes de septiembre y reforzar los lineamientos o buenas practicas para los reportes.
</t>
    </r>
    <r>
      <rPr>
        <b/>
        <sz val="8"/>
        <color theme="1"/>
        <rFont val="Tahoma"/>
        <family val="2"/>
      </rPr>
      <t xml:space="preserve">Análisis OCI: </t>
    </r>
    <r>
      <rPr>
        <sz val="8"/>
        <color theme="1"/>
        <rFont val="Tahoma"/>
        <family val="2"/>
      </rPr>
      <t xml:space="preserve">Se pudo evidenciar el soporte del reporte de gestión de riesgos a planeación. Se evidencia de dicho que reporte que la actividad de control formulada para el riesgo numero 7 no cuenta con soporte reportado. Tampoco se evidencia que haya retroalimentación por parte de la segunda línea. Si bien se cuenta con el reporte, se recomienda dejar soportado la revisión y ajustes que se hayan efectuado. 
Sobre la segunda actividad reportada se recuerda al área tener  presente lo establecido por la circular interna 04 de 29 de agosto de 2024 para el reporte de información. En este caso se aporto la citación por Google a reunión pero no se aporto el acta de la reunión. En atención a la fecha de terminación programada se califica </t>
    </r>
    <r>
      <rPr>
        <b/>
        <sz val="8"/>
        <color theme="1"/>
        <rFont val="Tahoma"/>
        <family val="2"/>
      </rPr>
      <t>en proceso</t>
    </r>
    <r>
      <rPr>
        <sz val="8"/>
        <color theme="1"/>
        <rFont val="Tahoma"/>
        <family val="2"/>
      </rPr>
      <t>.</t>
    </r>
  </si>
  <si>
    <r>
      <rPr>
        <b/>
        <sz val="8"/>
        <color theme="1"/>
        <rFont val="Tahoma"/>
        <family val="2"/>
      </rPr>
      <t>Análisis OCI:</t>
    </r>
    <r>
      <rPr>
        <sz val="8"/>
        <color theme="1"/>
        <rFont val="Tahoma"/>
        <family val="2"/>
      </rPr>
      <t xml:space="preserve"> No se remite reporte de avances y soportes de las áreas responsables, por lo que, en el marco de los lineamiento determinados de la Circular 04 de 2024 </t>
    </r>
    <r>
      <rPr>
        <i/>
        <sz val="8"/>
        <color theme="1"/>
        <rFont val="Tahoma"/>
        <family val="2"/>
      </rPr>
      <t xml:space="preserve">"Lineamientos para la formulación, modificación y seguimiento a los Planes de Mejoramiento (Institucional y por Procesos), Mapas de Riesgos (tipologías identificadas) y al Programa de Transparencia y Ética Pública - PTEP" </t>
    </r>
    <r>
      <rPr>
        <sz val="8"/>
        <color theme="1"/>
        <rFont val="Tahoma"/>
        <family val="2"/>
      </rPr>
      <t xml:space="preserve">el área deberá efectuar la evaluación de las actividades formuladas de manera que se ejecuten las acciones dentro de los plazos establecidos. Teniendo en cuenta lo mencionado, así como la fecha programada de la acción se califica </t>
    </r>
    <r>
      <rPr>
        <b/>
        <sz val="8"/>
        <color theme="1"/>
        <rFont val="Tahoma"/>
        <family val="2"/>
      </rPr>
      <t>"En Proceso"</t>
    </r>
    <r>
      <rPr>
        <sz val="8"/>
        <color theme="1"/>
        <rFont val="Tahoma"/>
        <family val="2"/>
      </rPr>
      <t xml:space="preserve"> sin avance de ejecución. A la fecha en el marco de la ejecución de la Auditoría de Participación Ciudadana se evidencia que las debilidades detectadas persisten, por lo que se invita al área a adelantar la ejecución de las respectivas acciones con el fin de evitar posibles sanciones por parte de los entes de control.</t>
    </r>
  </si>
  <si>
    <t>Auditoria a la gestión jurídica y contractual, vigencias 2022 - 2023.</t>
  </si>
  <si>
    <t>2-5</t>
  </si>
  <si>
    <r>
      <rPr>
        <b/>
        <sz val="8"/>
        <rFont val="Tahoma"/>
        <family val="2"/>
      </rPr>
      <t>Código 2:</t>
    </r>
    <r>
      <rPr>
        <sz val="8"/>
        <rFont val="Tahoma"/>
        <family val="2"/>
      </rPr>
      <t xml:space="preserve"> Se evidenció situación susceptible de optimizar en la gestión documental de las carpetas de contratación digitales con el fin que sean archivadas de acuerdo a lo establecido en las políticas institucionales y cumpliendo la nomenclatura de la tabla de retención documental vigente. 
</t>
    </r>
    <r>
      <rPr>
        <b/>
        <sz val="8"/>
        <rFont val="Tahoma"/>
        <family val="2"/>
      </rPr>
      <t>Código 5:</t>
    </r>
    <r>
      <rPr>
        <sz val="8"/>
        <rFont val="Tahoma"/>
        <family val="2"/>
      </rPr>
      <t xml:space="preserve"> Se evidencio debilidad en la gestión documental de la actividad judicial de Capital. Se tiene que la conformación actual del archivo de los expedientes judiciales no cumple con los criterios de política de gestión documental de Capital. Esto puede llevar a posibles riesgos de perdida de información o dificultades en la consulta, de manera que se entorpezca la posible toma de decisiones.</t>
    </r>
  </si>
  <si>
    <t>* Equivocado almacenamiento de los documentos digitales y/ electrónicos contractuales, en el repositorio de la entidad.
* Se evidencio debilidad en la gestión documental de la actividad judicial de Capital. Se tiene que la conformación actual del archivo de los expedientes judiciales no cumple con los criterios de política de gestión documental de Capital. Esto puede llevar a posibles riesgos de perdida de información o dificultades en la consulta, de manera que se entorpezca la posible toma de decisiones.</t>
  </si>
  <si>
    <t>1. Realizar mesa de trabajo con el equipo de Gestión Documental y en este espacio solicitar asesoría en:
* El almacenamiento de la información DE LA TOTALIDAD DE LA DOCUMENTACIÓN (incluyendo la clasificada como documentos de APOYO) producida por el equipo de GESTIÓN JURIDICA en lo relacionado con los expedientes de los Procesos Judiciales y demás actividades asociadas.
* Recibir orientación sobre los parámetros para el almacenamiento y uso de documentos digitales y/o electrónicos de Capital y realizar aplicación y prueba en TODA LA información incluyendo la clasificada como de Apoyo y de TRD.
2. Revisar semestralmente el almacenamiento correcto del repositorio digital contractual y sobre los avances que se tengan en la  implementación de los parámetros para el almacenamiento y uso de documentos digitales y/o electrónicos en materia judicial.
3. Almacenar correctamente las invitaciones cerradas y convocatorias públicas adelantadas en el 2021 y 2022.</t>
  </si>
  <si>
    <t>Sensibilización ejecutada
/1</t>
  </si>
  <si>
    <t>b. Hacer seguimiento al cumplimientos de las obligaciones contractuales en las OPS para el desarrollo de las actividades de gestión documental del archivo central del Canal, a través del informe de actividades.</t>
  </si>
  <si>
    <t>Auditoría Gestión Documental - 2024</t>
  </si>
  <si>
    <t>11.1.
Inicial</t>
  </si>
  <si>
    <t xml:space="preserve">Verificados los soportes relacionados en materia de implementación, monitoreo, seguimiento y mejora continua de la Política de Gestión Documental, Capital cuenta con carencias respecto a los criterios enmarcados en: 
a. Componente estratégico: Sistema integrado de conservación
b.Componente de administración de archivos: Gestión humana 
b.Componente documental: Reprografía 
d. Componente tecnológico: Gestión de documentos electrónicos, digitalización, esquema de metadatos, almacenamiento en la nube. 
e. Componente Cultural: Archivos históricos. </t>
  </si>
  <si>
    <t>Gestión de Recursos Administrativos
(Gestión Documental)
Gestión de Recursos Administrativos
(Sistemas)</t>
  </si>
  <si>
    <t>Falta de seguimiento y monitoreo a la implementación de la política de gestión documental y a la ejecución de algunas actividades programadas en diferentes instrumentos archivísticos.
Desactualización de los instrumentos archivísticos.
Falta del seguimiento de las actividades realizadas por parte del personal del archivo central.
No contar con un plan de trabajo para las actividades de gestión documental.</t>
  </si>
  <si>
    <t>e. Formular un plan de transferencias secundarias de conformidad con las TVD y TRD y presentar para aprobación del Comité Institucional de Gestión y Desempeño.</t>
  </si>
  <si>
    <t>11.1.
Básico</t>
  </si>
  <si>
    <t xml:space="preserve">Se presentan debilidades en el desarrollo de los criterios de la Política, en aspectos relacionados con la construcción de las estrategias de administración de archivos que cubra las necesidades de Capital en materia de gestión documental, teniendo en cuenta que se presentaron aspectos sin el cumplimiento de lo requerido normativamente, así:  
a. Componente estratégico: Diagnóstico de archivos, Política de gestión documental, Plan de análisis de procesos y procedimientos de producción documental, Articulación de la Gestión Documental con el PEI, Indicadores de Gestión. 
b.Componente de administración de archivos: Planeación de la administración de archivos, infraestructura locativa. 
c.Componente documental: Cuadro de clasificación documental, Registro y distribución de documentos, Descripción documental, Plan de Conservación Documental, Plan de Preservación Digital y Valores primarios y secundarios. 
d.Componente tecnológico: Gestión de documentos electrónicos - Servicios Externos, Sistemas de Información Corporativos, Sistema de gestión de documentos electrónicos, Sistema de preservación Digital, Repositorios Digitales, Semántico, Técnico. 
e.Componente Cultural: Programa de gestión del conocimiento, Memoria Institucional, Rendición de cuentas, Mecanismos de difusión y Acceso y consulta de la información. </t>
  </si>
  <si>
    <t>Gestión de Recursos Administrativos
(Gestión Documental)
Planeación Estratégica
Gestión de Recursos Administrativos
(Sistemas)</t>
  </si>
  <si>
    <t xml:space="preserve">No contar con la aprobación, implementación y seguimiento de los instrumentos archivísticos del Canal.
Desactualización de los instrumentos archivísticos.
Falta de articulación entre las áreas para adelantar el análisis, actualización y aprobación de los instrumentos archivísticos.
No contar con un plan de trabajo para las actividades de gestión documental.
 </t>
  </si>
  <si>
    <t>a.1 Actualizar el diagnóstico integral de archivos AGRI-GD-IN-003 de acuerdo al cronograma establecido.</t>
  </si>
  <si>
    <t>a.4 Revisar y actualizar los indicadores institucionales asociados a los temas de gestión documental en el marco del Decreto 612 y en alineación con la visión estratégica de la Empresa, de acuerdo al cronograma establecido.</t>
  </si>
  <si>
    <t>b. Formular un plan de trabajo para la intervención de los depósitos del archivo central.</t>
  </si>
  <si>
    <t>c. Actualizar los cuadros de clasificación documental CCD, de acuerdo al cronograma establecido.</t>
  </si>
  <si>
    <t>d. Revisar que la versión BETA del ERP cumpla con lo establecido en el manual modelo de requisitos para la implementación de un sistema de gestión de documentos electrónicos de archivo, AGRI-GD-MN-005.</t>
  </si>
  <si>
    <t>e. Formular un plan de trabajo para hacer seguimiento a la implementación de la política de Gestión Documental.</t>
  </si>
  <si>
    <t xml:space="preserve">a.2. Solicitar oportunamente a la persona responsable de las políticas operativas del CIGD los temas a ser presentados a nivel de gestión o de aprobación de documentos. </t>
  </si>
  <si>
    <t>c. Adelantar el proceso de actualización de las Tablas de Retención Documental y presentar para aprobación del CIGD.</t>
  </si>
  <si>
    <t xml:space="preserve">e. Incluir una obligación específica en el contrato del custodio documental: "Acreditar el informe de mantenimiento y preservación, con la respectiva certificación de disposición final de los materiales usados que puedan generar impacto ambiental". 
</t>
  </si>
  <si>
    <t>11.2.</t>
  </si>
  <si>
    <t>Se evidenciaron debilidades en cuanto a la función de Supervisión en contratos del equipo del área de Gestión documental, según lo establecido en el MANUAL DE SUPERVISIÓN E INTERVENTORÍA AGJC-CN-MN-002, versión 1, adoptado mediante Resolución 115 del 01/07/2022, en las situaciones descritas a continuación, debido a la inefectividad de controles en la ejecución de la supervisión, lo que podría conllevar a incumplimientos contractuales, pérdida de la memoria institucional por la no transferencia de aprendizajes, datos o información y/o a la materialización de otros riesgos que comprometan al Canal frente al contratista o terceros.</t>
  </si>
  <si>
    <t>Gestión de Recursos Administrativos
(Gestión Documental)
Planeación Estratégica</t>
  </si>
  <si>
    <t>Se presentaron falencias en la supervisión de los contratos por inefectividad de controles en la ejecución de las funciones propias de éste rol.</t>
  </si>
  <si>
    <t xml:space="preserve">Realizar dos (2) capacitaciones relacionadas con los informes de ejecución contractual, su gestión documental y la función de los supervisores 
</t>
  </si>
  <si>
    <t>11.5.</t>
  </si>
  <si>
    <t>Se evidenciaron debilidades en el Sistema de gestión documental del Canal y la gestión de documentos electrónicos de archivo, en cuanto al cumplimiento de las características de estos sistemas. Lo cual podría materializar riesgos de pérdida, disponibilidad, alteración, integridad, autenticidad y seguridad de la información, así como de reprocesos administrativos, ineficiente prestación de servicios y contenidos y en últimas, incumplir el objetivo esencial de los archivos establecido en la Ley 594 de 2000 de (…) “disponer de la documentación organizada, en tal forma que la información institucional sea recuperable para uso de la administración en el servicio al ciudadano y como fuente de la historia”.</t>
  </si>
  <si>
    <t>Gestión de Recursos Administrativos
(Gestión Documental)
Gestión de Recursos Administrativos
(Sistemas)
Producción de Contenidos
Gestión Técnica para la producción, realización, emisión y circulación de contenidos. 
Diseño y ejecución de la estrategia de circulación de contenidos.</t>
  </si>
  <si>
    <t>Se encuentran falencia en la gestión de los documentos para su gestión y conservación según las TRD y los avances en el módulo de Gestión Documental en el ERP no han finalizado.</t>
  </si>
  <si>
    <t>Concluir el diseño del módulo de gestión documental del ERP para presentarlo a aprobación del CIGD y formular un cronograma de implementación.</t>
  </si>
  <si>
    <t>11.6.</t>
  </si>
  <si>
    <t>Se evidenciaron debilidades por parte de la primera (Gestión documental) y segunda línea (Área Planeación) de defensa del Canal, así: 1) En cuanto al control de documentos, 2) En cuanto al componente estratégico de la Política de Gestión Documental: para el producto Articulación de la Gestión Documental y el MIPG y 3) En cuanto al componente estratégico de la Política de Gestión Documental: para el producto Indicadores de gestión.</t>
  </si>
  <si>
    <t>Verificar los reportes en gestión documental 2023 del FURAG y del Plan de Acción y realizar reportes precisos para la vigencia 2024 con base en los avances ciertos y los soportes adecuados sobre los logros.</t>
  </si>
  <si>
    <t>Revisar y si es el caso actualizar el documento EPLE-MN-002 MANUAL PARA EL CONTROL DE DOCUMENTOS INSTITUCIONALES y socializar a través de correo electrónico para su aplicación.</t>
  </si>
  <si>
    <t>Verificar los soportes y evidencias en los documentos, reportes e indicadores que presenta el área de gestión documental.</t>
  </si>
  <si>
    <t xml:space="preserve">Falta de revisión, análisis y seguimiento a la información y evidencias para los reportes de los indicadores.
Falta de revisión, análisis y seguimiento a la información y evidencias para los reportes del FURAG.
El equipo de planeación publica los documentos conforme las solicitudes de las áreas requirentes, en materia de gestión documental este aspecto ha presentado limitaciones debido a exigencias del área en materia de aprobación y publicación de documentos. </t>
  </si>
  <si>
    <t>Seguimiento a la Gestión del Riesgo I - 2024</t>
  </si>
  <si>
    <t>7.2.4.</t>
  </si>
  <si>
    <t>Inexistencia de lineamientos para la identificación de actividades de control del plan de tratamiento de riesgos en el Manual Metodológico para la Administración del Riesgo de Capital</t>
  </si>
  <si>
    <t xml:space="preserve">Falta de información complementaria que permita el análisis de las redacción de las acciones del Plan de Manejo de riesgos dentro del Manual Metodológico para la Administración del Riesgo. </t>
  </si>
  <si>
    <t xml:space="preserve">Revisar y actualizar el documento EPLE-MN-003. MANUAL METODOLOGICO PARA LA ADMINISTRACIÓN DEL RIESGO en lo correspondiente con la formulación de acciones asociadas al Plan de Manejo de Riesgos. </t>
  </si>
  <si>
    <t xml:space="preserve">Documento revisado y ajustado en lo atinente al tema / documento pendiente por revisar </t>
  </si>
  <si>
    <t>7.5.</t>
  </si>
  <si>
    <t>Incumplimiento de los criterios de la aplicación de la ruta de manejo de riesgos materializados, respecto a la no identificación de las acciones preventivas y de mejora que puedan implementarse y revisar los riesgos del proceso – Actualizar el mapa de riesgo.</t>
  </si>
  <si>
    <t>Planeación Estratégica
Servicio al Ciudadano
Gestión de Recursos Administrativos
(Servicios Administrativos)</t>
  </si>
  <si>
    <t xml:space="preserve">Adelantar dos (2) capacitaciones en materia de gestión del riesgos y ruta de atención a riesgos materializados. </t>
  </si>
  <si>
    <t xml:space="preserve">Capacitaciones realizadas / capacitaciones programadas </t>
  </si>
  <si>
    <t>1. Solicitar al área de Sistemas evaluar la posibilidad de incluir un registro de medición de tiempo de espera y atención en este canal.
2. Realizar la implementación en caso de que la respuesta por parte del operador telefónico sea positiva y los recursos financieros del Canal así lo permitan.
3. Documentar los resultados de la gestión.</t>
  </si>
  <si>
    <r>
      <rPr>
        <sz val="8"/>
        <rFont val="Tahoma"/>
        <family val="2"/>
      </rPr>
      <t>Origen Interno</t>
    </r>
  </si>
  <si>
    <r>
      <rPr>
        <sz val="8"/>
        <rFont val="Tahoma"/>
        <family val="2"/>
      </rPr>
      <t>Evaluación a la Gestión del Sistema de Seguridad y Salud en el Trabajo - SG- SST.</t>
    </r>
  </si>
  <si>
    <r>
      <rPr>
        <sz val="8"/>
        <rFont val="Tahoma"/>
        <family val="2"/>
      </rPr>
      <t>11.2.</t>
    </r>
  </si>
  <si>
    <r>
      <rPr>
        <sz val="8"/>
        <rFont val="Tahoma"/>
        <family val="2"/>
      </rPr>
      <t>Se identificaron debilidades en el marco de la ejecución de los requerimientos mínimos legales del Sistema de Seguridad y salud en el trabajo, respecto a la ejecución incompleta y/o inadecuada de requisitos como:
• 10. Inducción y reinducción, 16. Archivo y retención documental del Sistema de Gestión de SST, 17. Rendición de cuentas, 24. Actividades de medicina del trabajo y de prevención de la salud, 40. Ausentismo por causa médica, 44. Mediciones ambientales, 46. Aplicación de medidas de prevención y control por parte de los trabajadores, 48. Inspecciones a instalaciones, maquinaria o equipos, 49. Mantenimiento periódico de las instalaciones, equipo, máquinas y herramientas y 50. Entrega de los elementos de protección personal (EPP) y capacitación de uso adecuado.</t>
    </r>
  </si>
  <si>
    <r>
      <rPr>
        <sz val="8"/>
        <rFont val="Tahoma"/>
        <family val="2"/>
      </rPr>
      <t>Gestión de Talento Humano (Seguridad y Salud en el Trabajo)</t>
    </r>
  </si>
  <si>
    <r>
      <rPr>
        <sz val="8"/>
        <rFont val="Tahoma"/>
        <family val="2"/>
      </rPr>
      <t>La falta de una integración efectiva entre el Sistema de Gestión de Seguridad y Salud en el Trabajo (SST) y otra área de la entidad puede resultar en una implementación incompleta o deficiente de ciertos requisitos</t>
    </r>
  </si>
  <si>
    <r>
      <rPr>
        <sz val="8"/>
        <rFont val="Tahoma"/>
        <family val="2"/>
      </rPr>
      <t>Correctiva</t>
    </r>
  </si>
  <si>
    <r>
      <rPr>
        <sz val="8"/>
        <rFont val="Tahoma"/>
        <family val="2"/>
      </rPr>
      <t>(Número de actividades ejecutadas/ Número de actividades propuestas) *100</t>
    </r>
  </si>
  <si>
    <r>
      <rPr>
        <sz val="8"/>
        <rFont val="Tahoma"/>
        <family val="2"/>
      </rPr>
      <t>11.3.a.</t>
    </r>
  </si>
  <si>
    <r>
      <rPr>
        <sz val="8"/>
        <rFont val="Tahoma"/>
        <family val="2"/>
      </rPr>
      <t>Debilidades en el marco de la documentación que refleja la ejecución de los contratos suscritos, al observarse enlaces no funcionales, soportes faltantes que son indicados en el informe mensual de actividades, información incompleta, falta de publicación contractual en la plataforma SECOP II y reporte de información de obligaciones que no se encuentran en las minutas contractuales.</t>
    </r>
  </si>
  <si>
    <r>
      <rPr>
        <sz val="8"/>
        <rFont val="Tahoma"/>
        <family val="2"/>
      </rPr>
      <t>Gestión de Talento Humano (Seguridad y Salud en el Trabajo)
Gestión Técnica para la Producción, realización, emisión y circulación de contenidos
Gestión de recursos administrativos
(Servicios Administrativos)</t>
    </r>
  </si>
  <si>
    <r>
      <rPr>
        <sz val="8"/>
        <rFont val="Tahoma"/>
        <family val="2"/>
      </rPr>
      <t>Falta de seguimiento y control en la ejecución de los procedimientos establecidos.</t>
    </r>
  </si>
  <si>
    <r>
      <rPr>
        <sz val="8"/>
        <rFont val="Tahoma"/>
        <family val="2"/>
      </rPr>
      <t>1. Adelantar una revisión de cada uno de los expedientes referenciados,
garantizando que los mismo se encuentran organizados de acuerdo a lo solicitado en la Circular interna 10 de 2022 y la  Guía para el cargue de informes de actividades y/o facturas en el SECOP II.
2. Adelantar una reunión con los líderes del área técnica y servicios administrativos para establecer los parámetros que evidencien el cumplimiento de la obligación de uso de elementos de protección personal para los contratos bajo su supervisión.
3. Adelantar una reunión con la coordinación jurídica para trasladar los expedientes ajustados al expediente final.</t>
    </r>
  </si>
  <si>
    <r>
      <rPr>
        <sz val="8"/>
        <rFont val="Tahoma"/>
        <family val="2"/>
      </rPr>
      <t>Debilidades en la operación del sistema de gestión de seguridad y salud en el trabajo, respecto al uso adecuado de los elementos de protección personal en las áreas misionales, conductor del camión de apoyo, personal de aseo y mantenimiento (asignado y supervisado por Capital), así como de la identificación de Riesgos, peligros y Elementos de Protección Personal no identificados en la matriz de peligros, valoración de riesgos y elementos de protección personal de Capital V3.</t>
    </r>
  </si>
  <si>
    <r>
      <rPr>
        <sz val="8"/>
        <rFont val="Tahoma"/>
        <family val="2"/>
      </rPr>
      <t>De Mejora</t>
    </r>
  </si>
  <si>
    <t>11.3.b.</t>
  </si>
  <si>
    <t>Debilidad en los controles para la actualización de la información por diferencias detectadas en las conciliaciones de Activos fijos entre Contabilidad y Almacén (Analizar la pertinencia de establecer un tiempo límite para realizar los registros (de las partes).</t>
  </si>
  <si>
    <t xml:space="preserve">En los planes de mejoramiento de la rf se reverso  un valor el cual no debía ser ajustado por el área de servicios administrativos, por lo cual se realizo el ajuste contablemente antes de cerrar la vigencia. </t>
  </si>
  <si>
    <t xml:space="preserve">1. Actualizar el procedimiento de Estados Financieros, indicando el punto de control en las actividades de conciliaciones. 
2. Analizar las diferencias que se presenten en las diferentes conciliaciones entre áreas y revisar la pertinencia de realizar los ajustes en los dos periodos siguientes sin que pase de una vigencia a otra. </t>
  </si>
  <si>
    <t xml:space="preserve">Procedimiento Actualizado/1
Diferencias encontradas/Diferencias ajustadas. </t>
  </si>
  <si>
    <t>No se evidenciaron procesos de conciliación con el Área de Ventas y mercadeo, frente a los reportes de ventas según órdenes de compra efectivamente facturadas y la facturación realizada en la Subdirección Financiera. Lo anterior, con el fin de corroborar que la información presentada a los distintos usuarios (partes interesadas, ciudadanía, entes de control) sea consistente.</t>
  </si>
  <si>
    <t xml:space="preserve">Se realizara 1 reunión con el profesional y el financiero de ventas y mercadeo con el fin de clarificar los informes que se remiten semanal y mensualmente. </t>
  </si>
  <si>
    <t>REUNICION PROGRAMADA/REUNION REALIZADA</t>
  </si>
  <si>
    <t xml:space="preserve">No se actualizo el procedimiento Estados Financieros” AGFF-CO-PD-001 versión 15 con la normatividad actualizada remitida por la CGN. </t>
  </si>
  <si>
    <t>Actualizar el procedimiento de Estados Financieros” AGFF-CO-PD-001 versión 15</t>
  </si>
  <si>
    <t>Procedimiento Actualizado/1</t>
  </si>
  <si>
    <t xml:space="preserve">En verificación de la periodicidad y publicación de los Informes Financieros y Contables del Canal en la página web (link de Transparencia, numeral 4.2.1) para la vigencia 2023, se evidenció:
a. Numeral 3. Periodicidad de los informes financieros y contables: Se observó que el Canal está incumpliendo lo establecido en este numeral por cuanto siguen preparando y presentando informes mensuales. 
b. Numeral 4. Criterios para la preparación y presentación: Se evidenció la preparación y presentación de notas a los informes financieros y contables para el trimestre con corte a junio de 2023 y septiembre de 2023. Sin embargo, en las del corte a 31/03/2023 no se observó que se estuvieran revelando hechos económicos no recurrentes y que tuvieran un efecto material en la situación financiera del Canal (de acuerdo con el detalle de las mismas).
c. Numeral 5. Identificación y Contenido: No cumplió con lo establecido en la Resolución 356 de 2022 de la CGN respecto a los informes financieros y contables comparativos para los tres trimestres de 2023 evaluados y en que las notas a los estados financieros con corte a 31/12/2023, no fueron firmadas por el representante legal ni por la revisoría fiscal.
d. Numeral 6. Publicación: Se evidenció incumplimiento a lo establecido en este numeral de la Resolución 356 de 2022, frente a la publicación de los informes financieros y contables (…) “como máximo en el transcurso del mes siguiente al trimestre informado”.
</t>
  </si>
  <si>
    <t>Informes contables trimestrales / Publicaciones emitidos.
Notas explicativas trimestrales/ publicaciones emitidas
Consulta normatividad/1
Estados financieros contables / Publicaciones emitidas.</t>
  </si>
  <si>
    <t xml:space="preserve">Se evidenció incumplimiento de la característica fundamental de representación fiel de la información financiera, al encontrar en las notas a los estados financieros con corte a 31/12/2023 lo siguiente: 
a. La Nota 3.1 Juicios, en la que se presenta declaración de juicio hecho por la administración indicando: (…)”durante el proceso de aplicación de las políticas contables de la Entidad y que tienen un efecto significativo en los montos reconocidos en los estados financieros” se hace referencia a Impuestos diferidos sobre propiedades de inversión, sin que la entidad tenga reconocidas en sus Estados Financieros propiedades de inversión (estas no corresponden a la realidad del Canal), tal como lo revela en la nota 10.3 de Propiedad, planta y equipo.
b. La Nota 4, Resumen de políticas contables, literal c, se describe la política de Propiedades de inversión, inobservando lo establecido en el Anexo “Plantilla estructura Notas CGN”.
</t>
  </si>
  <si>
    <t>Debilidades en los puntos de control para la expedición de las notas a los Estados Financieros con corte a 31/12/2023, lo cual podría generar que no se revele la información adecuada y suficiente para la comprensión de los estados por parte de los usuarios y/o partes interesadas.</t>
  </si>
  <si>
    <t>Inefectividad de los controles del Comité de Sostenibilidad Contable, del área Contable (Secretaría técnica del Comité) y de la Subdirección Administrativa, al no ejecutar las decisiones tomadas por el Comité (de obligatorio cumplimiento), ni someter en este, los asuntos contables pendientes para garantizar la sostenibilidad de la información financiera y representar fielmente la situación económica del Canal en los estados financieros.</t>
  </si>
  <si>
    <t>Se identificó riesgo daño antijurídico debido al manejo inadecuado de firmas y denominación de jefe inmediato (de Técnico grado 2 de Servicios Administrativos) sobre personal que presta sus servicios en el Canal como contratista, en los formatos del proceso de Gestión de Recursos Administrativos/Servicios Administrativos.</t>
  </si>
  <si>
    <t>Falta de actualización de los formatos correspondientes al área de Servicios Administrativos</t>
  </si>
  <si>
    <t>Formato actualizado / Formato revisado</t>
  </si>
  <si>
    <t>Se evidenció que las salidas de almacén son firmadas en los espacios de: Quien entrega y recibe por el mismo funcionario: Técnico grado 2 de Servicios administrativos, lo que implica una inadecuada segregación de funciones dentro del proceso de gestión de los elementos de consumo y por tanto debilidad en los controles del proceso de gestión de inventarios del Canal.</t>
  </si>
  <si>
    <t>Falta de segregación de funciones por parte del equipo de Servicios Administrativos</t>
  </si>
  <si>
    <t>Realizar una capacitación con el equipo de Servicios Administrativos donde se indique y estipule las personas que deben recibir los elementos de consumo cuando son responsabilidad del área de Servicios Administrativos.</t>
  </si>
  <si>
    <t>Capacitación programada / capacitación realizada</t>
  </si>
  <si>
    <t>Para la vigencia 2023 no se evidenció la ejecución de procesos de deterioro de los bienes del Canal.</t>
  </si>
  <si>
    <t>Se detectaron debilidades en cuanto a los controles establecidos en el Instructivo Apertura y cancelación de cuentas tesorería AGFF-TE-IN-001 versión 3 de 2019 y normatividad derogada.</t>
  </si>
  <si>
    <t>1. Teniendo en cuenta que la normatividad del instructivo de apertura y cancelación de cuentas tiene normas derogadas.</t>
  </si>
  <si>
    <t>Instructivo  de apertura de cuentas bancarias actualizado.</t>
  </si>
  <si>
    <r>
      <t>No se consideró dentro del flujo de información</t>
    </r>
    <r>
      <rPr>
        <sz val="8"/>
        <color theme="1"/>
        <rFont val="Times New Roman"/>
        <family val="1"/>
      </rPr>
      <t xml:space="preserve"> </t>
    </r>
    <r>
      <rPr>
        <sz val="8"/>
        <color theme="1"/>
        <rFont val="Tahoma"/>
        <family val="2"/>
      </rPr>
      <t>del procedimiento “Estados Financieros” AGFF-CO-PD-001 versión 15, insumos de las áreas misionales y de Proyectos estratégicos y la normatividad actualizada de la Contaduría General de la Nación y por tanto la periodicidad de publicación establecida en esta (trimestral).</t>
    </r>
  </si>
  <si>
    <r>
      <t>Actualizar los formatos AGRI-SA-FT-008 FORMATO DE PEDIDO INSUMOS DE PAPELERÍA y AGRI-SA-FT-009 SOLICITUD DE ELEMENTOS DE ASEO Y CAFETERIA con el fin de incluir en firma de "jefe inmediato":</t>
    </r>
    <r>
      <rPr>
        <b/>
        <sz val="8"/>
        <color theme="1"/>
        <rFont val="Tahoma"/>
        <family val="2"/>
      </rPr>
      <t xml:space="preserve"> y/o firma supervisor de contrato</t>
    </r>
    <r>
      <rPr>
        <sz val="8"/>
        <color theme="1"/>
        <rFont val="Tahoma"/>
        <family val="2"/>
      </rPr>
      <t>.</t>
    </r>
  </si>
  <si>
    <t>Digital</t>
  </si>
  <si>
    <t xml:space="preserve">Gerente General </t>
  </si>
  <si>
    <t>Facturación</t>
  </si>
  <si>
    <t xml:space="preserve">Técnica
</t>
  </si>
  <si>
    <t>Comunicaciones</t>
  </si>
  <si>
    <t>Contratación</t>
  </si>
  <si>
    <t>Oficina de Control Disciplinario Interno</t>
  </si>
  <si>
    <t>Auditoría al proceso de Servicio a la ciudadanía - 2024</t>
  </si>
  <si>
    <t>11.1.
11.10.1</t>
  </si>
  <si>
    <r>
      <rPr>
        <b/>
        <sz val="8"/>
        <color theme="1"/>
        <rFont val="Tahoma"/>
        <family val="2"/>
      </rPr>
      <t>1.</t>
    </r>
    <r>
      <rPr>
        <sz val="8"/>
        <color theme="1"/>
        <rFont val="Tahoma"/>
        <family val="2"/>
      </rPr>
      <t xml:space="preserve"> Debilidades en la documentación y ejecución del procedimiento de atención y respuesta a requerimientos de la ciudadanía, teniendo en cuenta que: 
c. Debilidades de ejecución de las actividades 7, 8 y 9 teniendo en cuenta lo evidenciado respecto al manejo, oportunidad y aplicación del traslado de las peticiones registradas en la entidad. 
</t>
    </r>
    <r>
      <rPr>
        <b/>
        <sz val="8"/>
        <color theme="1"/>
        <rFont val="Tahoma"/>
        <family val="2"/>
      </rPr>
      <t xml:space="preserve">2. </t>
    </r>
    <r>
      <rPr>
        <sz val="8"/>
        <color theme="1"/>
        <rFont val="Tahoma"/>
        <family val="2"/>
      </rPr>
      <t>Se puede observar que el manejo y tramite de peticiones durante el primer semestre de 2024 no cumplió con los parámetros normativos de trámite para las peticiones conforme a:
• El traslado por competencia ordenado por el artículo 21 de la Ley 1437 de 2011, modificado por el artículo 01 de la Ley 1755 de 201,5 toda vez que no se dieron los traslados correspondientes a las autoridades competentes en los radicados 1023582024, 1143002024, 1387392024, 2160392024, 2557322024, 2631552024, 2718642024, 2846252024 y 2915352024
• La respuesta de la petición con radicado 1224222024 presentada por Capital a través del oficio 307 de 13 de marzo de 2024 no dio respuesta de fondo conforme lo establecido por el artículo 13 de la Ley 1437 de 2011 y modificado por el artículo 01 de la Ley 1755 de 2015 y por la guía para la atención de derechos de petición versión 02 del Distrito Capital.</t>
    </r>
  </si>
  <si>
    <t xml:space="preserve">Servicio a la ciudadanía </t>
  </si>
  <si>
    <t xml:space="preserve">No se contempla en el procedimiento las actividades que se deben llevar a cabo para el traslado de peticiones de acuerdo a lo establecido en el artículo 21 de la Ley 1437 de 2011, modificado por el artículo 01 de la Ley 1755 de 2015.
De igual manera no se encuentra descrito en el lineamiento para la recepción, radicación y trámite para la respuesta de todo tipo de PQRSD como deben realizarse los traslados de peticiones ciudadanas en caso de no ser competencia del Canal.
</t>
  </si>
  <si>
    <t>1. Revisión y/o actualización del procedimiento  AAUT-PD-001 ATENCIÓN Y RESPUESTA A REQUERIMIENTOS DE LA CIUDADANÍA
2. Revisión y actualización del documento AAUT-GU-001  lineamiento para la recepción, radicación y trámite para la respuesta de todo tipo de PQRSD.
3. Solicitar o incluir en el Plan Institucional de Capacitaciones una socialización sobre traslados de peticiones.</t>
  </si>
  <si>
    <t xml:space="preserve">Debilidades en la identificación de acciones para la adaptación del modelo de relacionamiento con el ciudadano, específicamente respecto a la creación de una Mesa Técnica de apoyo de relacionamiento con la ciudadanía, como un espacio de articulación con las áreas involucradas en las políticas de relación Estado – Ciudadanía. </t>
  </si>
  <si>
    <t>Debido a diversas situaciones coyunturales como el cambio de administración y los procesos de adecuación del equipo humano, para la fecha de evaluación no se contaba con la mesa técnica definida de apoyo de relacionamiento con la ciudadanía.</t>
  </si>
  <si>
    <t xml:space="preserve">1. Definir roles y responsabilidades para la creación de la mesa técnica. (Planeación y Atención al Ciudadano)
2. Socialización, con las áreas competentes, de la mesa técnica de apoyo para el relacionamiento con la ciudadanía.  (Planeación y Atención al Ciudadano)
3. Aprobación de la mesa técnica de apoyo por parte del Comité de gestión y desempeño. </t>
  </si>
  <si>
    <t>11.4.</t>
  </si>
  <si>
    <t xml:space="preserve">Identificación errónea de los riesgos del proceso, teniendo en cuenta que no se adelanta la redacción adecuada del impacto, causas inmediatas que son causas raíz y la causa raíz puede constituir la/las causas inmediatas. </t>
  </si>
  <si>
    <t>No se ha realizado revisión y/o actualización de los riesgos de gestión y corrupción asociados al proceso de Servicio a la Ciudadanía teniendo en cuenta las recomendaciones que surgen de la auditoria del Dec 371 de 2010 de 2023.</t>
  </si>
  <si>
    <t>1. Revisión y/o actualización de los riesgos de gestión y corrupción asociados al proceso. (Planeación y Atención al Ciudadano)</t>
  </si>
  <si>
    <t>Riesgos revisados y actualizados / 1</t>
  </si>
  <si>
    <t>No. Mesas de trabajo realizadas /8</t>
  </si>
  <si>
    <t>Debido a que el área digital no cuenta con los recursos/ herramientas tecnológicas (Hardware y Software) indispensables para ejecutar las  actividades relacionas con su objeto misional, se incluyeron en el plan de adquisiciones del área Técnica.</t>
  </si>
  <si>
    <t>Realizar una revisión mensual del directorio activo para dar cumplimiento a la política 5.9 Política Uso de Estaciones de Trabajo del MANUAL DE POLÍTICAS COMPLEMENTARIAS DE SEGURIDAD DE LA INFORMACIÓN y de la Guía de Alistamiento de Equipos de Cómputo establecido por la entidad, dentro y fuera del dominio. Esta actividad será realizada por el administrador encargado.</t>
  </si>
  <si>
    <t>1. Identificar los riesgos de Lavado de Activos y Financiación del Terrorismo de la entidad. 
2. Incluir dentro del monitoreo de riesgos 2024 el componentes de riesgos de LA/FT incluyendo mayor claridad frente a las matrices analizadas y su respectiva versión y vigencia.</t>
  </si>
  <si>
    <t xml:space="preserve"> Un (1) documento elaborado, publicado y socializado. </t>
  </si>
  <si>
    <t>Elaborar un documento con lineamientos para la gestión del Sistema de administración de riesgos de lavado de activos y financiación del terrorismo al interior de Canal Capital, que incluya los requisitos normativos y socializarlo a nivel interno y externo.</t>
  </si>
  <si>
    <t>1. Adelantar mesa de trabajo con el área de Sistemas para la validación e identificación de los equipos y la tecnología disponible en la entidad orientados a  la digitalización documental.
2. Elaborar el procedimiento de digitalización de documentos físicos de Canal Capital.
3. Presentar el procedimiento para aprobación del área de Sistemas y del Subdirector Administrativo.
4. Enviar documento para aprobación por parte del área de Planeación
5. Socializar el documento contentivo del procedimiento de digitalización de documentos físicos de Canal Capital (a los colaboradores que aplique).</t>
  </si>
  <si>
    <t>d. Revisar y actualizar la guía de documentos electrónicos AGRI-GD-GU-001, guía de lineamientos para el uso y almacenamiento de documentos digitales y/o electrónicos en canal capital AGRI-GD-GU-002 y el manual para la organización y almacenamiento de documentos digitales y/o electrónicos AGRI-GD-MN-001.</t>
  </si>
  <si>
    <t>11.1.
Intermedio</t>
  </si>
  <si>
    <t>Se presentan oportunidades de mejora respecto a la construcción de las herramientas y estrategias de administración de archivos en Capital, seguimiento, monitoreo continuo y definición de acciones que permitan robustecer los procesos, teniendo en cuenta las necesidades, normatividad aplicable vigente y contexto de la entidad, en lo relacionado con los aspectos: 
a. Componente estratégico: Programa de Gestión Documental, Plan Institucional de Archivos, Matriz de Riesgos en Gestión Documental, Articulación de la Gestión Documental y el MIPG e informes de gestión.  
b.Componente de administración de archivos: Capacitación en Gestión Documental y Aseguramiento de las condiciones de trabajo. 
b.Componente documental: Diseño y creación de documentos, Documentos especiales, Tablas de Retención Documental, Tablas de Valoración Documental, Medios y técnicas de producción, Plan de transferencias documentales, Eliminación de documentos. 
d. Componente tecnológico: Modelo de requisitos para la gestión de documentos electrónicos, Articulación con Políticas de Seguridad de la Información, Copias de Seguridad y político – Legal. 
e. Componente cultural: Redes culturales y Plan Institucional de Gestión Ambiental.</t>
  </si>
  <si>
    <t>Gestión de Recursos Administrativos
(Gestión Documental)
Planeación Estratégica
Gestión de Recursos Administrativos
(Sistemas)
Producción de Contenidos
Gestión Técnica para la producción, realización, emisión y circulación de contenidos. 
Diseño y ejecución de la estrategia de circulación de contenidos.
Gestión Jurídica y Contractual</t>
  </si>
  <si>
    <t>Falta de articulación con las áreas para la actualización e implementación de los instrumentos archivísticos.
No contar con personal permanente que garantice la continuidad de los procesos que se adelantan en materia de gestión documental.
No atender los requerimientos externos dentro de los tiempos estipulados, lo que genera reprocesos en los avances de la gestión documental.</t>
  </si>
  <si>
    <t xml:space="preserve">e. Incluir una obligación específica en el contrato del custodio documental: "Acreditar el informe de mantenimiento y preservación, con la respectiva certificación de disposición final de los materiales usados que puedan generar impacto ambiental". </t>
  </si>
  <si>
    <t>b. Solicitar al área de Recursos Humanos dos (2) sensibilizaciones del uso de EPP's requeridos al grupo de trabajo de gestión documental.</t>
  </si>
  <si>
    <t>d. Coordinar dos (2) capacitaciones enfocadas a la implementación de los lineamientos de seguridad de la información en la gestión documental con el área de Sistemas.</t>
  </si>
  <si>
    <t>RESUMEN SEGUNDO SEGUIMIENTO 2024</t>
  </si>
  <si>
    <t>Avance promedio de la Auditoría</t>
  </si>
  <si>
    <t>(Promedio de las acciones formuladas)</t>
  </si>
  <si>
    <t>VERSIÓN: 13</t>
  </si>
  <si>
    <t>FECHA DE APROBACIÓN: 30/09/2024</t>
  </si>
  <si>
    <t>RESPONSABLE: OFICINA DE CONTROL INTERNO</t>
  </si>
  <si>
    <t>1. Solicitar a Planeación la inclusión del MSPI en la Política de Planeación Institucional.
2.  Solicitar a Planeación el manual de MIPG para ser incluido el alcance del MSPI en el mismo.
3. Formular resolución que adopte la Política de Seguridad y Privacidad de la Información para ser aprobada por el CIGD.
4. Revisar y actualizar la guía de AGRI-SI-GU-001-GUIA PARA EL INVENTARIO Y LA CLASIFICACIÓN DE ACTIVOS DE INFORMACIÓN frente a la guía de gestión de activos del MINTIC.
5. Actualizar el plan de tratamiento de riesgos de seguridad y privacidad de la información y aprobarlo a través del CIGD.
6. Realizar mesas de trabajo con Jurídica para la definición de la responsabilidad de la entidad en materia de seguridad de la información en las minutas contractuales.
7. Formular herramienta de seguimiento del plan de sensibilización del SGSI.
8. Revisar y actualizar el plan de seguridad y privacidad de la información, donde se incluya la actividad de implementación de controles administrativos y técnicos del MSPI.
9. Elaborar informe con la evaluación y medición de la efectividad de la implementación de los controles definidos en el plan de tratamiento de riesgos de seguridad de la información.
10.Solicitar a control interno la inclusión de la auditoria al MSPI de manera periódica.
11. Solicitar la inclusión de la revisión del MSPI por parte del CGDI el cual contempla el dominio de la Política de Seguridad de la Información
12. Incluir en el plan de trabajo del área de sistemas del 2024 la revisión y seguimiento al plan de mejoramiento del MSPI.}
13. Actualizar el Manual de Políticas Complementarias de Seguridad de la Información articulado con las áreas involucradas en los controles.</t>
  </si>
  <si>
    <t>TERCER SEGUIMIENTO DE 2024</t>
  </si>
  <si>
    <t>* Solicitud publicación_Numeral 1.13 - Botón de transparencia
* Solicitud apoyo revisión comités Canal Capital</t>
  </si>
  <si>
    <t xml:space="preserve">No se adelanto reporte de avances y soportes para el presente seguimiento </t>
  </si>
  <si>
    <t>* Enlace de reporte de soportes: https://drive.google.com/drive/folders/1FEQRyvePyb1WVoE3WQSZjrgKtSsgN4c7</t>
  </si>
  <si>
    <t xml:space="preserve">Incumplimiento en  lo requerido para la integración de planes institucionales al plan de acción institucional (Decreto 612-2018). Con el fin de dar cumplimiento de lo requerido para la integración de planes institucionales al plan de acción institucional (Decreto 612-2018), la entidad incluye dentro de las mediciones requeridas en el PAI un indicador general, cuyo objetivo sea el seguimiento a los avances en materia de implementación de cada uno de los planes a cargo. 
Para este caso particular, el Plan de Acción Institucional 2023 cuenta con los siguientes indicadores en lo competente a sistemas: • 3.7.4. - Cumplimiento de actividades de la hoja de ruta del Plan Estratégico de Tecnologías de la Información - PETI 2023. • 3.7.5. -  Cumplimiento de actividades del Plan de seguridad y privacidad de la información 2023. • 3.7.6. - Cumplimiento de actividades del Plan de tratamiento de riesgos de seguridad y privacidad de la información 2023.
En complemento, en el plan de acción se cuenta con un anexo descriptivo para cada uno de los planes, que contiene de manera general la actividad, responsable, indicador o producto esperado, meta y ponderación proyectados. Si bien el anexo incluido en el plan de acción NO CORRESPONDE con el plan, este establece un parámetro base sobre el cual verificar si los avances del período son consecuentes con lo indicado en el mismo, anexo que además se sugiere a los procesos responsables que se tenga en consideración al momento de reportar los avances correspondientes al seguimiento y reporte trimestral. </t>
  </si>
  <si>
    <t>* 20250110_ Acta Reunión SARLAFT</t>
  </si>
  <si>
    <t>* 3_CONDICIONES CONTRACTUALES - GLORIA BLANDON</t>
  </si>
  <si>
    <t>* Indicador _ Producción
* Revisión Indicador y reporte Producción
* Revisión y Definición Indicador Producción_ - 2024/12/26 09:00 GMT-05:00 - Recording
* Sesión  PAI Equipo Producción</t>
  </si>
  <si>
    <t>1. Revisar, actualizar (si es el caso) y socializar el documento EPLE-MN-002 MANUAL PARA EL CONTROL DE DOCUMENTOS INSTITUCIONALES a través de los canales de comunicación interna de la entidad.
2. Revisar y actualizar los indicadores institucionales asociados a los temas de comunicaciones a la luz de la visión estratégica de la gerencia.</t>
  </si>
  <si>
    <t>* 2024.08.27-Acta CIGD MIPG sesión 3 (2)
* 2024.12.17-Acta CIGD MIPG sesión 4 (1)</t>
  </si>
  <si>
    <r>
      <t xml:space="preserve">Reporte G. Documental: </t>
    </r>
    <r>
      <rPr>
        <sz val="8"/>
        <color theme="1"/>
        <rFont val="Tahoma"/>
        <family val="2"/>
      </rPr>
      <t xml:space="preserve">Teniendo en cuenta la fecha de inicio de está acción aún no se han documentado actividades.
</t>
    </r>
    <r>
      <rPr>
        <b/>
        <sz val="8"/>
        <color theme="1"/>
        <rFont val="Tahoma"/>
        <family val="2"/>
      </rPr>
      <t xml:space="preserve">Análisis OCI: </t>
    </r>
    <r>
      <rPr>
        <sz val="8"/>
        <color theme="1"/>
        <rFont val="Tahoma"/>
        <family val="2"/>
      </rPr>
      <t xml:space="preserve">Teniendo en cuenta el reporte adelantado por el área, así como las fechas de ejecución se califica la acción </t>
    </r>
    <r>
      <rPr>
        <b/>
        <sz val="8"/>
        <color theme="1"/>
        <rFont val="Tahoma"/>
        <family val="2"/>
      </rPr>
      <t>"Sin Iniciar"</t>
    </r>
    <r>
      <rPr>
        <sz val="8"/>
        <color theme="1"/>
        <rFont val="Tahoma"/>
        <family val="2"/>
      </rPr>
      <t xml:space="preserve">, y, se recomienda efectuar autoevaluaciones periódicas de las actividades pendientes con el fin de dar cabal cumplimiento a lo programado. </t>
    </r>
  </si>
  <si>
    <t xml:space="preserve">1. Acta de reunión PMP G. DOCUMENTAL 20241029 </t>
  </si>
  <si>
    <r>
      <t xml:space="preserve">Reporte G. Documental: </t>
    </r>
    <r>
      <rPr>
        <sz val="8"/>
        <color theme="1"/>
        <rFont val="Tahoma"/>
        <family val="2"/>
      </rPr>
      <t>Frente a la acción programada se realizó la siguiente actividad: 1. Se solicitó el cierre de la acción y se consolida con la acción formulada en el Plan de Mejoramiento producto de la auditoría de la vigencia 2024.</t>
    </r>
    <r>
      <rPr>
        <b/>
        <sz val="8"/>
        <color theme="1"/>
        <rFont val="Tahoma"/>
        <family val="2"/>
      </rPr>
      <t xml:space="preserve">
Análisis OCI:</t>
    </r>
    <r>
      <rPr>
        <sz val="8"/>
        <color theme="1"/>
        <rFont val="Tahoma"/>
        <family val="2"/>
      </rPr>
      <t xml:space="preserve"> Teniendo en cuenta lo indicado en el acta de la reunión sostenida el 29 de octubre de 2024, se acuerda el cierre de la acción y se consolida con la acción formulada en el Plan de Mejoramiento producto de la auditoría de la vigencia 2024 por lo que se adelantará el monitoreo desde la ejecución de dichas acciones. Teniendo en cuenta lo indicado previamente, se adelanta el cierre de la actividad con </t>
    </r>
    <r>
      <rPr>
        <b/>
        <sz val="8"/>
        <color theme="1"/>
        <rFont val="Tahoma"/>
        <family val="2"/>
      </rPr>
      <t>"Terminada Extemporánea"</t>
    </r>
    <r>
      <rPr>
        <sz val="8"/>
        <color theme="1"/>
        <rFont val="Tahoma"/>
        <family val="2"/>
      </rPr>
      <t xml:space="preserve">. </t>
    </r>
  </si>
  <si>
    <t xml:space="preserve">Se adelantará monitoreo desde la ejecución de las acciones formuladas en a auditoría de 2024. </t>
  </si>
  <si>
    <r>
      <t xml:space="preserve">Reporte G. Documental: </t>
    </r>
    <r>
      <rPr>
        <sz val="8"/>
        <color theme="1"/>
        <rFont val="Tahoma"/>
        <family val="2"/>
      </rPr>
      <t>Frente a la acción programada se realizó la siguiente actividad: 1. Se solicitó el cierre de la acción y se consolida con la acción formulada en el Plan de Mejoramiento producto de la auditoría de la vigencia 2024</t>
    </r>
    <r>
      <rPr>
        <b/>
        <sz val="8"/>
        <color theme="1"/>
        <rFont val="Tahoma"/>
        <family val="2"/>
      </rPr>
      <t xml:space="preserve">
Análisis OCI:</t>
    </r>
    <r>
      <rPr>
        <sz val="8"/>
        <color theme="1"/>
        <rFont val="Tahoma"/>
        <family val="2"/>
      </rPr>
      <t xml:space="preserve"> Teniendo en cuenta lo indicado en el acta de la reunión sostenida el 29 de octubre de 2024, se acuerda el cierre de la acción y se consolida con la acción formulada en el Plan de Mejoramiento producto de la auditoría de la vigencia 2024 por lo que se adelantará el monitoreo desde la ejecución de dichas acciones. Teniendo en cuenta lo indicado previamente, se adelanta el cierre de la actividad con </t>
    </r>
    <r>
      <rPr>
        <b/>
        <sz val="8"/>
        <color theme="1"/>
        <rFont val="Tahoma"/>
        <family val="2"/>
      </rPr>
      <t>"Terminada Extemporánea"</t>
    </r>
    <r>
      <rPr>
        <sz val="8"/>
        <color theme="1"/>
        <rFont val="Tahoma"/>
        <family val="2"/>
      </rPr>
      <t xml:space="preserve">. </t>
    </r>
  </si>
  <si>
    <t>1.Memorando 1163 - Solicitud de modificación de acciones y fechas del Plan de Mejoramiento 2024 de Gestión Documental.</t>
  </si>
  <si>
    <r>
      <t xml:space="preserve">Reporte G. Documental: </t>
    </r>
    <r>
      <rPr>
        <sz val="8"/>
        <color theme="1"/>
        <rFont val="Tahoma"/>
        <family val="2"/>
      </rPr>
      <t xml:space="preserve">Frente a la acción programada se realizó la siguiente actividad: 1. Se solicitó ampliación de los plazo para el cumplimiento de la acción, por lo anterior para el periodo evaluado no se tiene compromisos. 
</t>
    </r>
    <r>
      <rPr>
        <b/>
        <sz val="8"/>
        <color theme="1"/>
        <rFont val="Tahoma"/>
        <family val="2"/>
      </rPr>
      <t xml:space="preserve">Análisis OCI: </t>
    </r>
    <r>
      <rPr>
        <sz val="8"/>
        <color theme="1"/>
        <rFont val="Tahoma"/>
        <family val="2"/>
      </rPr>
      <t xml:space="preserve">Teniendo en cuenta la reunión sostenida el 29 de octubre de 2024, así como lo indicado en el memorando 1163 del 18 de diciembre de 2024, se adelanta el ajuste de las acciones y las fechas de ejecución de la acción, por lo que el área deberá adelantar las acciones pendientes con el fin de dar cabal cumplimiento a lo programado en el plan de mejoramiento. Teniendo en cuenta lo anterior, se califica la acción </t>
    </r>
    <r>
      <rPr>
        <b/>
        <sz val="8"/>
        <color theme="1"/>
        <rFont val="Tahoma"/>
        <family val="2"/>
      </rPr>
      <t>"Sin Iniciar"</t>
    </r>
    <r>
      <rPr>
        <sz val="8"/>
        <color theme="1"/>
        <rFont val="Tahoma"/>
        <family val="2"/>
      </rPr>
      <t xml:space="preserve">. </t>
    </r>
  </si>
  <si>
    <t>"1. Correo electrónico de entrega del informe de Gestión Documental (2021)
2. Información Gestión Documental 2021 
3. Correo electrónico de entrega de Información de Gestión Documental (2023)
4. Información Gestión Documental 2023
5. Correo electrónico solicitando evidencia incluyendo la del informe de rendición de cuentas (2023) 
6 Acta de Comité Institucional de Gestión y Desempeño "</t>
  </si>
  <si>
    <t xml:space="preserve">1. Realizar mesa de trabajo con el área y en este espacio se apoyó en:
1.3 Acta de reunión socializando la ruta de almacenamiento para la Información
1.2 Acta de reunión socializando las series y subseries de acuerdo a la TRD del área 
1. Acta de reunión seguimiento 
2. y 4. Acta de la transferencia documental donde se verifica el diligenciamiento del FUID del área 
3. y 4 Grabación de reunión con Control Interno y el área para socializar los avances de las acciones </t>
  </si>
  <si>
    <t>Se adelantan las acciones formuladas en el plan de mejoramiento.</t>
  </si>
  <si>
    <t>Pendiente adelantar el traslado al área de Planeación</t>
  </si>
  <si>
    <t xml:space="preserve">1. Actas de socialización de series y subseries 
2. Acta de socialización lineamientos de Gestión Documental 
3. Acta de Transferencia documental 
4. Acta de revisión de organización de expediente. 
5. Acta de seguimiento de expedientes </t>
  </si>
  <si>
    <t>Se realizó lo formulado en el plan de mejoramiento.</t>
  </si>
  <si>
    <t>"1. Acta de seguimiento 27 de noviembre 
2. Acta de transferencias documental 
3. FUID - SISTEMAS "</t>
  </si>
  <si>
    <t xml:space="preserve">1. Convenio Interadministrativo 4213000-1267-2024 con numeración interna CV- 002-2024 entre Canal Capital y SECRETARÍA GENERAL DE LA ALCALDÍA MAYOR DE BOGOTÁ D.C.- DIRECCIÓN DISTRITAL DE ARCHIVO DE BOGOTÁ
2 Correo de informativo de firma del convenio </t>
  </si>
  <si>
    <r>
      <t xml:space="preserve">Reporte G. Documental: </t>
    </r>
    <r>
      <rPr>
        <sz val="8"/>
        <color theme="1"/>
        <rFont val="Tahoma"/>
        <family val="2"/>
      </rPr>
      <t xml:space="preserve">Frente a la actividad programada se elaboró la programación de las transferencias secundarias a través de las actividades establecidas en el convenio firmado entre el Archivo de Bogotá y Canal Capital. 
</t>
    </r>
    <r>
      <rPr>
        <b/>
        <sz val="8"/>
        <color theme="1"/>
        <rFont val="Tahoma"/>
        <family val="2"/>
      </rPr>
      <t xml:space="preserve">Análisis OCI: </t>
    </r>
    <r>
      <rPr>
        <sz val="8"/>
        <color theme="1"/>
        <rFont val="Tahoma"/>
        <family val="2"/>
      </rPr>
      <t xml:space="preserve">Se adelanta la remisión del Memorando 789 del 19 de septiembre de 2024 "Solicitud Trámite Contractual – Convenio Interadministrativo Secretaría General de la Alcaldía Mayor De Bogotá D.C.- Dirección Distrital De Archivo De Bogotá" en el que se comunica la necesidad de efectuar la suscripción de un convenio para revisión y entrega del archivo almacenado en el Archivo de Bogotá. Sin embargo, se recomienda al área efectuar la remisión de los soportes de la presentación de la necesidad sobre el Fondo Acumulado con el que se cuenta de manera tercerizada por un custodio documental. Teniendo en cuenta lo anterior, así como la fecha de terminación se califica la acción </t>
    </r>
    <r>
      <rPr>
        <b/>
        <sz val="8"/>
        <color theme="1"/>
        <rFont val="Tahoma"/>
        <family val="2"/>
      </rPr>
      <t>"En Proceso"</t>
    </r>
    <r>
      <rPr>
        <sz val="8"/>
        <color theme="1"/>
        <rFont val="Tahoma"/>
        <family val="2"/>
      </rPr>
      <t xml:space="preserve">. </t>
    </r>
  </si>
  <si>
    <t xml:space="preserve">1. Actas de reunión entre sistemas y Gestión Documental
2. Solicitud concepto técnico Archivo de Bogotá 
3. Acta del CIGD de la última sesión del 2024  </t>
  </si>
  <si>
    <t>1. Solicitud de socialización técnica sobre el anexo 6 Archivos relativos a los derechos humanos y la Ley 1448 de 2011. 
1.1 Listado de asistencia a la socialización en el Archivo de Bogotá el día 02 de octubre de 2024.</t>
  </si>
  <si>
    <t>1. Actas de mesas de trabajo
2. Grabación de sesión de mesa de trabajo</t>
  </si>
  <si>
    <t xml:space="preserve">1. Las evidencias se encuentran en el portal del Secop </t>
  </si>
  <si>
    <t xml:space="preserve">1. Manual de Gestión Documental </t>
  </si>
  <si>
    <t xml:space="preserve">1. Diagnóstico Integral de Archivo 
2. Acta del Comité Institucional de Gestión y Desempeño está pendiente la firma para versionar el documento y publicar </t>
  </si>
  <si>
    <r>
      <t xml:space="preserve">Reporte G. Documental: </t>
    </r>
    <r>
      <rPr>
        <sz val="8"/>
        <color theme="1"/>
        <rFont val="Tahoma"/>
        <family val="2"/>
      </rPr>
      <t xml:space="preserve">Frente a la actividad programada se realizó la siguiente actividad: 1. Se elaboró la programación de las transferencias secundarias a través de las actividades establecidas en el convenio firmado entre el Archivo de Bogotá y Canal Capital. 
</t>
    </r>
    <r>
      <rPr>
        <b/>
        <sz val="8"/>
        <color theme="1"/>
        <rFont val="Tahoma"/>
        <family val="2"/>
      </rPr>
      <t xml:space="preserve">Análisis OCI: </t>
    </r>
    <r>
      <rPr>
        <sz val="8"/>
        <color theme="1"/>
        <rFont val="Tahoma"/>
        <family val="2"/>
      </rPr>
      <t xml:space="preserve">Se adelanta la remisión del Memorando 789 del 19 de septiembre de 2024 "Solicitud Trámite Contractual – Convenio Interadministrativo Secretaría General de la Alcaldía Mayor De Bogotá D.C.- Dirección Distrital De Archivo De Bogotá" en el que se comunica la necesidad de efectuar la suscripción de un convenio para revisión y entrega del archivo almacenado en el Archivo de Bogotá. Dentro de este, se integra el cronograma de ejecución en el cual se programan dos (2) transferencias para las vigencias 2026 y 2028 respectivamente. Teniendo en cuenta lo previo, hace falta la presentación de lo formulado para aprobación al Comité Institucional de Gestión y Desempeño, de conformidad con lo formulado. Dado lo mencionado se califica la acción </t>
    </r>
    <r>
      <rPr>
        <b/>
        <sz val="8"/>
        <color theme="1"/>
        <rFont val="Tahoma"/>
        <family val="2"/>
      </rPr>
      <t>"En Proceso"</t>
    </r>
    <r>
      <rPr>
        <sz val="8"/>
        <color theme="1"/>
        <rFont val="Tahoma"/>
        <family val="2"/>
      </rPr>
      <t>.</t>
    </r>
  </si>
  <si>
    <t>Se encuentra pendiente la revisión del seguimiento a las actividades formuladas en el cronograma diseñado.</t>
  </si>
  <si>
    <t xml:space="preserve">1. Formato de Cuadro de Clasificación Documental </t>
  </si>
  <si>
    <t xml:space="preserve">1.Actas de reunión de sesiones de trabajo </t>
  </si>
  <si>
    <t xml:space="preserve">1. Cuadro comparativo FURAG 2023 Y 2024 
2. Plan de Fortalecimiento Institucional 2025 </t>
  </si>
  <si>
    <r>
      <t xml:space="preserve">Reporte G. Documental: </t>
    </r>
    <r>
      <rPr>
        <sz val="8"/>
        <color theme="1"/>
        <rFont val="Tahoma"/>
        <family val="2"/>
      </rPr>
      <t xml:space="preserve">Frente a la actividad programada se realizó la siguientes actividad: 1. Se adelantaron sesiones de pruebas de los módulos del ERP.
</t>
    </r>
    <r>
      <rPr>
        <b/>
        <sz val="8"/>
        <color theme="1"/>
        <rFont val="Tahoma"/>
        <family val="2"/>
      </rPr>
      <t xml:space="preserve">Análisis OCI: </t>
    </r>
    <r>
      <rPr>
        <sz val="8"/>
        <color theme="1"/>
        <rFont val="Tahoma"/>
        <family val="2"/>
      </rPr>
      <t xml:space="preserve">Se procede a la revisión del soporte entregado por el área, dentro de lo cual se observa un acta de reunión con fecha del 27 de noviembre de 2024 respecto al avance de la construcción del ERP; sin embargo, a la fecha no se cuenta con la construcción del cronograma de implementación formulado en el plan de mejoramiento. Teniendo en cuenta lo anterior, así como la fecha de terminación se calificó la acción </t>
    </r>
    <r>
      <rPr>
        <b/>
        <sz val="8"/>
        <color theme="1"/>
        <rFont val="Tahoma"/>
        <family val="2"/>
      </rPr>
      <t>"En Proceso"</t>
    </r>
    <r>
      <rPr>
        <sz val="8"/>
        <color theme="1"/>
        <rFont val="Tahoma"/>
        <family val="2"/>
      </rPr>
      <t xml:space="preserve">. </t>
    </r>
  </si>
  <si>
    <t>Se encuentra pendiente la verificación de implementación de las actividades formuladas en el Plan de Fortalecimiento Institucional.</t>
  </si>
  <si>
    <r>
      <t xml:space="preserve">Reporte G. Documental: </t>
    </r>
    <r>
      <rPr>
        <sz val="8"/>
        <color theme="1"/>
        <rFont val="Tahoma"/>
        <family val="2"/>
      </rPr>
      <t xml:space="preserve">Frente a la actividad programada se realizó la siguientes actividad: 1. Se adelantó la revisión y verificación del reporte 2023 del FURAG, frente a las actividades adelantadas durante el 2024. 2. Se realizó la inclusión de actividades dentro del  Plan de Fortalecimiento Institucional 2025. 
</t>
    </r>
    <r>
      <rPr>
        <b/>
        <sz val="8"/>
        <color theme="1"/>
        <rFont val="Tahoma"/>
        <family val="2"/>
      </rPr>
      <t xml:space="preserve">Análisis OCI: </t>
    </r>
    <r>
      <rPr>
        <sz val="8"/>
        <color theme="1"/>
        <rFont val="Tahoma"/>
        <family val="2"/>
      </rPr>
      <t xml:space="preserve">Se adelanta la revisión de los soportes entregados por parte del área de Gestión Documental, dentro de los cuales se encuentra la revisión del reporte adelantado en el FURAG para la evaluación de la vigencia 2023 requerida en 2024 con los comentarios sobre debilidades y avances obtenidos; de igual manera, teniendo en cuenta las debilidades encontradas, así como lo remitido por parte del área de Planeación se efectuó la formulación de acciones en el Plan de Fortalecimiento Institucional que permitan robustecer la gestión del área. Teniendo en cuenta lo anterior, se califica la acción como </t>
    </r>
    <r>
      <rPr>
        <b/>
        <sz val="8"/>
        <color theme="1"/>
        <rFont val="Tahoma"/>
        <family val="2"/>
      </rPr>
      <t>"Terminada"</t>
    </r>
    <r>
      <rPr>
        <sz val="8"/>
        <color theme="1"/>
        <rFont val="Tahoma"/>
        <family val="2"/>
      </rPr>
      <t xml:space="preserve"> con estado </t>
    </r>
    <r>
      <rPr>
        <b/>
        <sz val="8"/>
        <color theme="1"/>
        <rFont val="Tahoma"/>
        <family val="2"/>
      </rPr>
      <t>"Abierta"</t>
    </r>
    <r>
      <rPr>
        <sz val="8"/>
        <color theme="1"/>
        <rFont val="Tahoma"/>
        <family val="2"/>
      </rPr>
      <t xml:space="preserve"> de manera que se pueda verificar la ejecución de lo programado en dicho documento. </t>
    </r>
  </si>
  <si>
    <t xml:space="preserve">1. Acta 23 de octubre de 2024
2. Acta 29 de octubre de 2024
3. Agendamiento reunión de solicitud de orientación a Control Interno
4. Grabación reunión con Control Interno 25 de noviembre
https://drive.google.com/file/d/1yl7AglNTuZSiYRYinWRsRVQMlFhnPo--/view
5. Correo electrónico de envío de actas a Control Interno </t>
  </si>
  <si>
    <t>1. Agendamiento reunión del 19 de noviembre de 2024.
2. Agendamiento reunión del 20 de noviembre de 2024.
3. Agendamiento reunión del 23 de noviembre de 2024.
4. Agendamiento reunión del 26de noviembre de 2024.
Grabación de la reunión con Planeación: https://drive.google.com/file/d/1ctqa5_5eY3Uu0iPYc-SvMZKovRWDX4xw/view
Enlace dispuesto por Planeación para redactar las Fichas Técnicas del indicador
https://docs.google.com/spreadsheets/d/1NXCoxMBtMRkkYJERsuT5zwV_ZJw081a4/edit?gid=652289901#gid=65228990</t>
  </si>
  <si>
    <t>* Plan de acción 2024 actualizado.</t>
  </si>
  <si>
    <t xml:space="preserve">Se adelantó el ajuste de la formulación del indicador formulado. </t>
  </si>
  <si>
    <t>Matriz borrador construida por el área de Recursos Humanos</t>
  </si>
  <si>
    <r>
      <t xml:space="preserve">Reporte T. Humano: </t>
    </r>
    <r>
      <rPr>
        <sz val="8"/>
        <color theme="1"/>
        <rFont val="Tahoma"/>
        <family val="2"/>
      </rPr>
      <t xml:space="preserve">El área Jurídica aun no ha socializado  los lineamientos necesarios para poder acogerlos e implementarlos según el debido proceso.
</t>
    </r>
    <r>
      <rPr>
        <b/>
        <sz val="8"/>
        <color theme="1"/>
        <rFont val="Tahoma"/>
        <family val="2"/>
      </rPr>
      <t xml:space="preserve">Análisis OCI: </t>
    </r>
    <r>
      <rPr>
        <sz val="8"/>
        <color theme="1"/>
        <rFont val="Tahoma"/>
        <family val="2"/>
      </rPr>
      <t xml:space="preserve">Teniendo en cuenta el reporte del área no se cuentan con avances de ejecución de lo formulado, por lo que teniendo en cuenta la fecha de terminación se califica la acción como </t>
    </r>
    <r>
      <rPr>
        <b/>
        <sz val="8"/>
        <color theme="1"/>
        <rFont val="Tahoma"/>
        <family val="2"/>
      </rPr>
      <t>"Sin Iniciar"</t>
    </r>
    <r>
      <rPr>
        <sz val="8"/>
        <color theme="1"/>
        <rFont val="Tahoma"/>
        <family val="2"/>
      </rPr>
      <t xml:space="preserve">, y, se recomienda al área adelantar la coordinación del desarrollo de lo programado en el plan de mejoramiento. </t>
    </r>
  </si>
  <si>
    <t xml:space="preserve">* 20241211_SA _ ACTA DE REUNIÓN PLAN DE MEJORAMIENTO Sg-SST. acta servicios administrativos
* 20241211_TECNICA ACTA DE REUNIÓN PLAN DE MEJORAMIENTO Sg-SST. acta técnica
* 20241213_Pro ACTA DE REUNIÓN PLAN DE MEJORAMIENTO Sg-SST. acta producción
* AGTH-PD-019 INSPECCIONES PLANEADAS. actualizado
* MATRIZ DE PELIGROS, VALORACIÓN DE RIESGOS Y DETERMINACIÓN DE CONTROLES - SST 2024 actualizada
* 20241120 INSPECCION RIESGO QUÍMICO
* 20240930 INPECCION RIESGO FÍSICO
* 20241120 AGTH-FT-007 CONTROL DE ASISTENCIA A EVENTOS. Reinducción SST
* 20241202_GD- ACTA DE REUNIÓN PLAN DE MEJORAMIENTO Sg-SST
* 20241223_Memo 1214_COPASST a Gerencia_Rendición de cuentas del SG-SST 2024 2024119_Hábitos de vida saludable en Canal Capital </t>
  </si>
  <si>
    <t>* 20241211_SA _ ACTA DE REUNIÓN PLAN DE MEJORAMIENTO Sg-SST. acta servicios administrativos
* 20241211_TECNICA ACTA DE REUNIÓN PLAN DE MEJORAMIENTO Sg-SST. acta técnica
* 20241213_Pro ACTA DE REUNIÓN PLAN DE MEJORAMIENTO Sg-SST. acta producción
* AGTH-PD-019 INSPECCIONES PLANEADAS. actualizado
* MATRIZ DE PELIGROS, VALORACIÓN DE RIESGOS Y DETERMINACIÓN DE CONTROLES - SST 2024 actualizada</t>
  </si>
  <si>
    <t>Como soporte de la realización de este plan de mejoramiento se cuenta con los siguientes soportes:
1. Acta de reunión realizada el 20 de diciembre de 2024
2. Correo electrónico enviado a Gestión Documental.</t>
  </si>
  <si>
    <t>1. Contrato de prestación de servicios No. 499 de 2024.</t>
  </si>
  <si>
    <r>
      <rPr>
        <b/>
        <sz val="8"/>
        <color theme="1"/>
        <rFont val="Tahoma"/>
        <family val="2"/>
      </rPr>
      <t>Reporte Jurídica:</t>
    </r>
    <r>
      <rPr>
        <sz val="8"/>
        <color theme="1"/>
        <rFont val="Tahoma"/>
        <family val="2"/>
      </rPr>
      <t xml:space="preserve"> Se presenta como evidencia el contrato de prestación de servicios No. 499 de 2024, mediante el cual se contrató el apoyo profesional para el desarrollo y seguimiento de actividades relacionadas con el Sistema de Administración de Riesgos de Lavado de Activos y Financiación del Terrorismo (SARLAFT) y el Plan de Cumplimiento Normativo de Canal Capital, en el marco del Decreto Distrital 610 de 2022 que adoptó el MGJA. Las funciones específicas, relacionadas con la función de oficial de cumplimiento de la entidad están detalladas en el numeral 5 de la cláusula sexta. Dado que se han gestionado los recursos financieros y la contratación correspondiente.
</t>
    </r>
    <r>
      <rPr>
        <b/>
        <sz val="8"/>
        <color theme="1"/>
        <rFont val="Tahoma"/>
        <family val="2"/>
      </rPr>
      <t>Análisis OCI:</t>
    </r>
    <r>
      <rPr>
        <sz val="8"/>
        <color theme="1"/>
        <rFont val="Tahoma"/>
        <family val="2"/>
      </rPr>
      <t xml:space="preserve"> Se adelanta la verificación del soporte remitido observando que la contratista en mención cuenta con la obligación:</t>
    </r>
    <r>
      <rPr>
        <i/>
        <sz val="8"/>
        <color theme="1"/>
        <rFont val="Tahoma"/>
        <family val="2"/>
      </rPr>
      <t xml:space="preserve"> "5. Elaborar un informe diagnóstico del Sistema de Administración de Riesgos de Lavado de Activos y Financiación del Terrorismo – SARLAFT en el Canal, así como de las situaciones que puedan generar riesgo de LA/FT en las operaciones que realiza la entidad, de tal forma que se documente las actividades a cargo del oficial de cumplimiento"</t>
    </r>
    <r>
      <rPr>
        <sz val="8"/>
        <color theme="1"/>
        <rFont val="Tahoma"/>
        <family val="2"/>
      </rPr>
      <t>, sin embargo, no se remiten soportes complementarios que permitan evidenciar la gestión de los recursos financieros para la contratación del oficial de cumplimiento formulado. Teniendo en cuenta lo anterior, se adelanta la ampliación del plazo de terminación y se mantiene la calificación</t>
    </r>
    <r>
      <rPr>
        <b/>
        <sz val="8"/>
        <color theme="1"/>
        <rFont val="Tahoma"/>
        <family val="2"/>
      </rPr>
      <t xml:space="preserve"> "En Proceso"</t>
    </r>
    <r>
      <rPr>
        <sz val="8"/>
        <color theme="1"/>
        <rFont val="Tahoma"/>
        <family val="2"/>
      </rPr>
      <t xml:space="preserve">. </t>
    </r>
  </si>
  <si>
    <t>1. Acta reunión del 31 de octubre de 2024 de tema "Mesa de trabajo sobre reporte trimestral gestión de riesgos. Actividad establecida en el plan de mejoramiento de procesos en el hallazgo 98"</t>
  </si>
  <si>
    <t xml:space="preserve">1. Acuerdo No. 01 de 2024 por medio del cual se adopta la política de prevención del daño antijurídico de Canal Capital, en conjunto con la política de prevención del daño antijurídico. </t>
  </si>
  <si>
    <t>Se anexan las actas de reuniones efectuadas  el 31 de septiembre, el 17 de octubre y 24 de octubre de 2024, respectivamente.</t>
  </si>
  <si>
    <t>Se anexan las actas de las reuniones realizadas el 17 de junio, 3 de julio  de 2024  5 de septiembre y 23 de octubre de 2024.-</t>
  </si>
  <si>
    <t>Como soporte de la realización de esta actividad de suministra:
1. Agendamiento 15 de Noviembre de 2024
2. Agendamiento 22 de Noviembre de 2024
3. Agendamiento 6 de Diciembre de 2024
4. Acta de reunión del 15 y 22 de Noviembre de 2024
5. Acta de reunión del 6 de Diciembre de 2024</t>
  </si>
  <si>
    <t>Ninguna</t>
  </si>
  <si>
    <t>Minuta del contrato de la bodega - Anexo Técnico</t>
  </si>
  <si>
    <t>TERMINADA</t>
  </si>
  <si>
    <t>Formatos actualizados.</t>
  </si>
  <si>
    <t>Se evidencia el cumplimiento de las 3 actividades formuladas en el plan de mejoramiento.</t>
  </si>
  <si>
    <t>Se evidencia el cumplimiento de las 2 actividades formuladas en el plan de mejoramiento.</t>
  </si>
  <si>
    <t>Acta de reunión.</t>
  </si>
  <si>
    <t>Se evidencia el cumplimiento de la  actividad formulada en el plan de mejoramiento.</t>
  </si>
  <si>
    <r>
      <t xml:space="preserve">Análisis OCI: </t>
    </r>
    <r>
      <rPr>
        <sz val="8"/>
        <color theme="1"/>
        <rFont val="Tahoma"/>
        <family val="2"/>
      </rPr>
      <t xml:space="preserve">Teniendo en cuenta que para el presente seguimiento no se adelantó reporte de avances ni soportes, y, que teniendo en cuenta que la fecha de ejecución se programó para 31 de diciembre de 2024, se califica la acción con alerta </t>
    </r>
    <r>
      <rPr>
        <b/>
        <sz val="8"/>
        <color theme="1"/>
        <rFont val="Tahoma"/>
        <family val="2"/>
      </rPr>
      <t>"Incumplida"</t>
    </r>
    <r>
      <rPr>
        <sz val="8"/>
        <color theme="1"/>
        <rFont val="Tahoma"/>
        <family val="2"/>
      </rPr>
      <t xml:space="preserve">. Se recomienda que se adelante el reporte correspondiente en los seguimientos posteriores con el fin de dar terminación a lo formulado. </t>
    </r>
  </si>
  <si>
    <r>
      <t xml:space="preserve">Análisis OCI: </t>
    </r>
    <r>
      <rPr>
        <sz val="8"/>
        <color theme="1"/>
        <rFont val="Tahoma"/>
        <family val="2"/>
      </rPr>
      <t xml:space="preserve">Teniendo en cuenta que para el presente seguimiento no se adelantó reporte de avances ni soportes, y, que teniendo en cuenta que la fecha de ejecución se programó para 31 de agosto de 2025, se califica la acción como </t>
    </r>
    <r>
      <rPr>
        <b/>
        <sz val="8"/>
        <color theme="1"/>
        <rFont val="Tahoma"/>
        <family val="2"/>
      </rPr>
      <t>"Sin Iniciar"</t>
    </r>
    <r>
      <rPr>
        <sz val="8"/>
        <color theme="1"/>
        <rFont val="Tahoma"/>
        <family val="2"/>
      </rPr>
      <t xml:space="preserve">. Se recomienda al responsable que se adelante la ejecución y reporte correspondiente en los seguimientos posteriores con el fin de dar cabal cumplimiento a lo formulado. </t>
    </r>
  </si>
  <si>
    <t>1. Agendamientos mesas de trabajo.
2. Pantallazos ejecución de reuniones. 
3. Asimismo, se crea una carpeta individual con los soportes de actas de reunión, documentos en edición, y correos electrónicos de la gestión desarrollada.
A. CARACTERIZACIÓN 
B. PROCEDIMIENTOS
C. INSTRUCTIVOS, GUIAS Y FORMATOS
D. PLAN DE CONTINUIDAD DE NEGOCIO
    Acceso carpetas Técnica:  https://drive.google.com/drive/folders/1EYmAAYHZxHdcF4WhVTcEDLbNk9oKdbEb?usp=drive_link.
F. MESAS DE TRABAJO ÁREA TÉCNICA.</t>
  </si>
  <si>
    <t xml:space="preserve">Se adelantaron de manera extemporánea las tres (3) reuniones de revisión de la gestión documental del proceso con el área de Gestión Documental. </t>
  </si>
  <si>
    <t>1. Correo electrónico e informe del reporte correspondiente al mes de septiembre de 2024.
2. Correo electrónico e informe del reporte correspondiente al mes de octubre de 2024.
3. Correo electrónico e informe del reporte correspondiente al mes de noviembre de 2024. 
4. Correo electrónico e informe del reporte correspondiente al mes de diciembre de 2024.</t>
  </si>
  <si>
    <r>
      <t xml:space="preserve">Reporte Técnica: </t>
    </r>
    <r>
      <rPr>
        <sz val="8"/>
        <color theme="1"/>
        <rFont val="Tahoma"/>
        <family val="2"/>
      </rPr>
      <t xml:space="preserve">Durante el tercer cuatrimestre del año 2024, el Ing.Jeferson González realizó la revisión mensual de los equipos fuera de dominio pertenecientes al área técnica y realizó la entrega de los reportes e informes correspondientes a los meses de septiembre, octubre, noviembre y diciembre al Ing.José Miguel Ayala Coordinador del área técnica.
</t>
    </r>
    <r>
      <rPr>
        <b/>
        <sz val="8"/>
        <color theme="1"/>
        <rFont val="Tahoma"/>
        <family val="2"/>
      </rPr>
      <t xml:space="preserve">Análisis OCI: </t>
    </r>
    <r>
      <rPr>
        <sz val="8"/>
        <color theme="1"/>
        <rFont val="Tahoma"/>
        <family val="2"/>
      </rPr>
      <t xml:space="preserve">Teniendo en cuenta la información reportada, se toma para evaluación los informes entregados de septiembre, octubre y noviembre (dado el periodo de seguimiento), dentro de los cuales se observa que se dio continuidad a la revisión mensual de los equipos fuera del dominio a cargo del área Técnica. Teniendo en cuenta lo indicado previamente, se califica la acción como </t>
    </r>
    <r>
      <rPr>
        <b/>
        <sz val="8"/>
        <color theme="1"/>
        <rFont val="Tahoma"/>
        <family val="2"/>
      </rPr>
      <t>"Terminada"</t>
    </r>
    <r>
      <rPr>
        <sz val="8"/>
        <color theme="1"/>
        <rFont val="Tahoma"/>
        <family val="2"/>
      </rPr>
      <t>.</t>
    </r>
    <r>
      <rPr>
        <b/>
        <sz val="8"/>
        <color theme="1"/>
        <rFont val="Tahoma"/>
        <family val="2"/>
      </rPr>
      <t xml:space="preserve"> </t>
    </r>
    <r>
      <rPr>
        <sz val="8"/>
        <color theme="1"/>
        <rFont val="Tahoma"/>
        <family val="2"/>
      </rPr>
      <t>Se recomienda al área adelantar la entrega de estos durante la revisión de uso de software a adelantar por parte de la Oficina de Control Interno durante la vigencia 2025.</t>
    </r>
  </si>
  <si>
    <t xml:space="preserve">Se dio cabal cumplimiento a las acciones formuladas en el Plan de Mejoramiento por Procesos. </t>
  </si>
  <si>
    <t xml:space="preserve">Pendiente verificar la asignación y control de licencias en el marco del seguimiento de uso de software de 2025. </t>
  </si>
  <si>
    <r>
      <rPr>
        <b/>
        <sz val="8"/>
        <color theme="1"/>
        <rFont val="Tahoma"/>
        <family val="2"/>
      </rPr>
      <t>Reporte Sistemas:</t>
    </r>
    <r>
      <rPr>
        <sz val="8"/>
        <color theme="1"/>
        <rFont val="Tahoma"/>
        <family val="2"/>
      </rPr>
      <t xml:space="preserve">  Desde enero, se ha llevado a cabo mesas de trabajo (documentadas con actas) con las áreas de Financiera y Jurídica. Durante estas reuniones, hemos trabajado en el PAA (CDP's y RP's) y en el presupuesto, con el objetivo de integrarlo al módulo de contratos. Esto nos permitirá generar las minutas y contar con los insumos básicos para emitir las órdenes de pago a los contratistas de manera más eficiente. Actualmente, el módulo de contratos permite crear plantillas de minutas y asignarlas a los contratistas. El martes 3 de septiembre, tuvimos una reunión con el área Jurídica, donde se solicitaron nuevos requerimientos. Ellos han propuesto agendar otra reunión para revisar las plantillas y continuar avanzando en el proceso.
</t>
    </r>
    <r>
      <rPr>
        <b/>
        <sz val="8"/>
        <color theme="1"/>
        <rFont val="Tahoma"/>
        <family val="2"/>
      </rPr>
      <t>Reporte Sub. Financiera:</t>
    </r>
    <r>
      <rPr>
        <sz val="8"/>
        <color theme="1"/>
        <rFont val="Tahoma"/>
        <family val="2"/>
      </rPr>
      <t xml:space="preserve"> El pasado 19 de julio de 2024 se realizó reunión con el área de Sistemas para revisar los avances del ERP que se está implementando.
</t>
    </r>
    <r>
      <rPr>
        <b/>
        <sz val="8"/>
        <color theme="1"/>
        <rFont val="Tahoma"/>
        <family val="2"/>
      </rPr>
      <t>Análisis OCI:</t>
    </r>
    <r>
      <rPr>
        <sz val="8"/>
        <color theme="1"/>
        <rFont val="Tahoma"/>
        <family val="2"/>
      </rPr>
      <t xml:space="preserve"> Se remiten actas de reunión en las que se evidencia que el módulo aún está en desarrollo.  Teniendo en cuenta lo anterior y el plazo pactado, se califica como </t>
    </r>
    <r>
      <rPr>
        <b/>
        <sz val="8"/>
        <color theme="1"/>
        <rFont val="Tahoma"/>
        <family val="2"/>
      </rPr>
      <t>"Incumplida"</t>
    </r>
    <r>
      <rPr>
        <sz val="8"/>
        <color theme="1"/>
        <rFont val="Tahoma"/>
        <family val="2"/>
      </rPr>
      <t xml:space="preserve"> y se inicia proceso de aplicación de la Circular 04 de 2024 para reformular.</t>
    </r>
  </si>
  <si>
    <r>
      <t xml:space="preserve">Análisis OCI: </t>
    </r>
    <r>
      <rPr>
        <sz val="8"/>
        <color theme="1"/>
        <rFont val="Tahoma"/>
        <family val="2"/>
      </rPr>
      <t xml:space="preserve">Teniendo en cuenta que no se adelantó reporte de avances ni soportes por parte del área de Sistemas, se toma el reporte del área de Gestión Documental, con la cual se adelantó una reunión el 29 de octubre de 2024, así como lo indicado en el memorando 1163 del 18 de diciembre de 2024, efectuando un ajuste de las acciones y las fechas de ejecución, por lo que el área deberá coordinar la manera de adelantar las acciones pendientes con el fin de dar cabal cumplimiento a lo programado en el plan de mejoramiento. Teniendo en cuenta lo anterior, se califica la acción </t>
    </r>
    <r>
      <rPr>
        <b/>
        <sz val="8"/>
        <color theme="1"/>
        <rFont val="Tahoma"/>
        <family val="2"/>
      </rPr>
      <t>"Sin Iniciar"</t>
    </r>
    <r>
      <rPr>
        <sz val="8"/>
        <color theme="1"/>
        <rFont val="Tahoma"/>
        <family val="2"/>
      </rPr>
      <t xml:space="preserve">. </t>
    </r>
  </si>
  <si>
    <r>
      <rPr>
        <b/>
        <sz val="8"/>
        <color theme="1"/>
        <rFont val="Tahoma"/>
        <family val="2"/>
      </rPr>
      <t>Análisis OCI:</t>
    </r>
    <r>
      <rPr>
        <sz val="8"/>
        <color theme="1"/>
        <rFont val="Tahoma"/>
        <family val="2"/>
      </rPr>
      <t xml:space="preserve"> Teniendo en cuenta que no se adelantó reporte de avances ni soportes por parte del área de Sistemas, se toma el reporte del área de Gestión Documental, evidenciando las actas de reunión con el área de Sistemas del 29 de octubre y 27 de noviembre de 2024, así mismo, el concepto del Archivo de Bogotá del 6 de noviembre de 2024 respecto a la solicitud de asistencia sobre el ERP que se construye para Gestión Documental en la entidad: sin embargo, no se observa en el acta del Comité Institucional de Gestión y Desempeño - CIGD del 17 de diciembre de 2024 la socialización definida sobre los resultados de la respuesta del ente, por lo que el área deberá remitir el soporte idóneo que permita evidenciar el cabal cumplimiento a lo formulado. Teniendo en cuenta lo anterior, así como la fecha de terminación se califica la acción con alerta </t>
    </r>
    <r>
      <rPr>
        <b/>
        <sz val="8"/>
        <color theme="1"/>
        <rFont val="Tahoma"/>
        <family val="2"/>
      </rPr>
      <t>"Incumplida"</t>
    </r>
    <r>
      <rPr>
        <sz val="8"/>
        <color theme="1"/>
        <rFont val="Tahoma"/>
        <family val="2"/>
      </rPr>
      <t xml:space="preserve">. </t>
    </r>
  </si>
  <si>
    <t>Enlace soportes: https://drive.google.com/drive/folders/18o_FuufYYksJnioRJhbqbmR_L2Y25RQo?usp=sharing</t>
  </si>
  <si>
    <t>Enlaces de consulta soportes: 
*https://docs.google.com/spreadsheets/d/13ky2ZhkSqrx3FM3Z1G0POHxr-76utnxm/edit?usp=drive_link&amp;ouid=110494843013416532841&amp;rtpof=true&amp;sd=true
*https://drive.google.com/drive/folders/13wlJY3YYSydIP0K7ZuL46Kt9qcgK17mM?usp=sharing</t>
  </si>
  <si>
    <t>Enlace soportes: https://drive.google.com/drive/folders/1a4aW-1UihkQ_G6bhzBAmaeqGfaRqKaGM?usp=drive_link</t>
  </si>
  <si>
    <t>Correo de envío y respuesta.
https://drive.google.com/file/d/17YDVzXLI63K3CIQfaRkgxOuIs3n9Wt7G/view</t>
  </si>
  <si>
    <r>
      <t xml:space="preserve">Análisis OCI: </t>
    </r>
    <r>
      <rPr>
        <sz val="8"/>
        <color theme="1"/>
        <rFont val="Tahoma"/>
        <family val="2"/>
      </rPr>
      <t xml:space="preserve">Teniendo en cuenta que el área no reporta avances sobre lo formulado, y, que se adelantó cargué de soportes que no guardan relación con lo formulado, se procede a tomar el reporte adelantado por parte del área de Atención al Ciudadano, evidenciando que se adelantó la presentación de la Mesa Técnica de Relacionamiento en la que se mencionan las responsabilidades de la mesa técnica, así como reuniones del 1 de octubre y 12 de noviembre, y, acta (borrador) del Comité Institucional de Gestión y Desempeño del 17 de diciembre de 2024, se califica la acción como </t>
    </r>
    <r>
      <rPr>
        <b/>
        <sz val="8"/>
        <color theme="1"/>
        <rFont val="Tahoma"/>
        <family val="2"/>
      </rPr>
      <t>"En Proceso"</t>
    </r>
    <r>
      <rPr>
        <sz val="8"/>
        <color theme="1"/>
        <rFont val="Tahoma"/>
        <family val="2"/>
      </rPr>
      <t xml:space="preserve"> y, se adelantará verificación del acto administrativo resultante, al igual que las versiones finales del acta pendiente para proceder al cierre de la acción. </t>
    </r>
  </si>
  <si>
    <r>
      <t xml:space="preserve">Reporte At. Ciudadano: </t>
    </r>
    <r>
      <rPr>
        <sz val="8"/>
        <color theme="1"/>
        <rFont val="Tahoma"/>
        <family val="2"/>
      </rPr>
      <t xml:space="preserve">1. Se definieron los roles y responsabilidades para la creación de la mesa técnica. 
2. Se socializó con las áreas competentes la mesa técnica de apoyo para el relacionamiento con la ciudadanía.  
3. Se aprobó el 17 de diciembre la mesa técnica de apoyo por parte del Comité de gestión y desempeño. </t>
    </r>
    <r>
      <rPr>
        <b/>
        <sz val="8"/>
        <color theme="1"/>
        <rFont val="Tahoma"/>
        <family val="2"/>
      </rPr>
      <t xml:space="preserve">
Análisis OCI: </t>
    </r>
    <r>
      <rPr>
        <sz val="8"/>
        <color theme="1"/>
        <rFont val="Tahoma"/>
        <family val="2"/>
      </rPr>
      <t>Teniendo en cuenta lo reportado por el área, se evalúa y se evidencia que se adelantó la presentación de la Mesa Técnica de Relacionamiento en la que se mencionan las responsabilidades de la mesa técnica, así como reuniones del 1 de octubre y 12 de noviembre, y, acta (borrador) del Comité Institucional de Gestión y Desempeño del 17 de diciembre de 2024, se califica la acción como</t>
    </r>
    <r>
      <rPr>
        <b/>
        <sz val="8"/>
        <color theme="1"/>
        <rFont val="Tahoma"/>
        <family val="2"/>
      </rPr>
      <t xml:space="preserve"> "En Proceso" </t>
    </r>
    <r>
      <rPr>
        <sz val="8"/>
        <color theme="1"/>
        <rFont val="Tahoma"/>
        <family val="2"/>
      </rPr>
      <t xml:space="preserve">y, se adelantará verificación del acto administrativo resultante, al igual que las versiones finales del acta pendiente para proceder al cierre de la acción. </t>
    </r>
  </si>
  <si>
    <r>
      <t xml:space="preserve">Análisis OCI: </t>
    </r>
    <r>
      <rPr>
        <sz val="8"/>
        <color theme="1"/>
        <rFont val="Tahoma"/>
        <family val="2"/>
      </rPr>
      <t xml:space="preserve">Teniendo en cuenta que el área no adelanta reporte de avances ni soportes, se toma el reporte adelantado por el área de Atención al Ciudadano, en el cual se observa la remisión de la actualización de los riesgos del proceso durante noviembre de 2024, con respuesta del área de Planeación el 25 de noviembre de 2024, en la cual se indica que se adelantará la publicación  respectiva, lo cual al corte del presente seguimiento no se ha adelantado por parte del área. Por lo anterior, y, dada la fecha de terminación se califica </t>
    </r>
    <r>
      <rPr>
        <b/>
        <sz val="8"/>
        <color theme="1"/>
        <rFont val="Tahoma"/>
        <family val="2"/>
      </rPr>
      <t>"En Proceso"</t>
    </r>
    <r>
      <rPr>
        <sz val="8"/>
        <color theme="1"/>
        <rFont val="Tahoma"/>
        <family val="2"/>
      </rPr>
      <t xml:space="preserve">. Se recomienda al área finalizar la ejecución de las actividades formuladas. </t>
    </r>
  </si>
  <si>
    <t>"Como soporte de este plan de mejoramiento se cuenta con:
Acta de la reunión"</t>
  </si>
  <si>
    <r>
      <t xml:space="preserve">Reporte Digital: </t>
    </r>
    <r>
      <rPr>
        <sz val="8"/>
        <color theme="1"/>
        <rFont val="Tahoma"/>
        <family val="2"/>
      </rPr>
      <t>Sobre el plan de mejoramiento asignado al área de comunicaciones y conforme el alcance de las actividades establecidas para su tratamiento, el equipo Digital ha realizado acciones acorde al alcance y limite de su participación que le ha sido asignada, a continuación se relacionan las acciones emprendidas desde el equipo Digital: 1. Reunión interna para la revisión y lectura de los documentos que posiblemente tengan relación con el equipo Digital.</t>
    </r>
    <r>
      <rPr>
        <b/>
        <sz val="8"/>
        <color theme="1"/>
        <rFont val="Tahoma"/>
        <family val="2"/>
      </rPr>
      <t xml:space="preserve">
Análisis OCI: </t>
    </r>
    <r>
      <rPr>
        <sz val="8"/>
        <color theme="1"/>
        <rFont val="Tahoma"/>
        <family val="2"/>
      </rPr>
      <t xml:space="preserve">Se adelanta la revisión del soporte remitido por el área DIgital en el cual se observa un acta del 6 de diciembre de 2024 en la cual se verificaron los documentos relacionados en la acción formulada; sin embargo, una vez verificada la intranet no se encuentran los documentos relacionados con el equipo digital, aún cuando en el listado maestro de documentos del 20 de marzo de 2024 aparecen como vigentes. Dado lo indicado, se recomienda al área adelantar la verificación de la depuración de los documentos con el área de Planeación y remitir en el próximo seguimiento los soportes correspondientes con el fin de dar cabal cumplimiento a lo formulado. Por lo anterior, se califica la acción </t>
    </r>
    <r>
      <rPr>
        <b/>
        <sz val="8"/>
        <color theme="1"/>
        <rFont val="Tahoma"/>
        <family val="2"/>
      </rPr>
      <t>"En Proceso"</t>
    </r>
    <r>
      <rPr>
        <sz val="8"/>
        <color theme="1"/>
        <rFont val="Tahoma"/>
        <family val="2"/>
      </rPr>
      <t>.</t>
    </r>
  </si>
  <si>
    <t>1. Se revisó y ajustó la matriz de riesgos de gestión para el año 2025, de acuerdo con la solicitud: https://docs.google.com/spreadsheets/d/1pEjuYCjpN6acCcbEOQI7RgdOKVsBwScu/edit?gid=286083560#gid=286083560
2. Se formularon los nuevos indicadores, acorde con las metas y objetivos estratégicos del área:
https://docs.google.com/spreadsheets/d/1NXCoxMBtMRkkYJERsuT5zwV_ZJw081a4/edit?usp=drive_link&amp;ouid=110834112398920658653&amp;rtpof=true&amp;sd=true</t>
  </si>
  <si>
    <r>
      <t xml:space="preserve">Análisis OCI: </t>
    </r>
    <r>
      <rPr>
        <sz val="8"/>
        <color theme="1"/>
        <rFont val="Tahoma"/>
        <family val="2"/>
      </rPr>
      <t xml:space="preserve">Si bien el área no adelantó reporte de avances, se remite una matriz de riesgos de gestión del proceso, así como la hoja de vida del indicador construido en 2024 con reporte a septiembre de 2024; sin embargo, a la fecha no se cuenta con la publicación de la matriz en la intranet o espacio determinado por el área de Planeación, de igual manera, no se observa la remisión de los riesgos al área de Planeación, actas de reunión u otro soporte que permita determinar la cabal ejecución de lo formulado. Dado lo indicado, se califica la acción </t>
    </r>
    <r>
      <rPr>
        <b/>
        <sz val="8"/>
        <color theme="1"/>
        <rFont val="Tahoma"/>
        <family val="2"/>
      </rPr>
      <t>"En Proceso"</t>
    </r>
    <r>
      <rPr>
        <sz val="8"/>
        <color theme="1"/>
        <rFont val="Tahoma"/>
        <family val="2"/>
      </rPr>
      <t>.</t>
    </r>
  </si>
  <si>
    <r>
      <t xml:space="preserve">Reporte G. Documental: </t>
    </r>
    <r>
      <rPr>
        <sz val="8"/>
        <color theme="1"/>
        <rFont val="Tahoma"/>
        <family val="2"/>
      </rPr>
      <t xml:space="preserve">Frente a está acción se adelantó la siguientes acciones: 1. Se realizó la verificación del cumplimiento de las obligaciones de las OPS del grupo de Gestión Documental durante es último cuatrimestre del 2024. 360_2024 JEMY PATRICIA ESPINOSA ORJUELA - 387_2024_JUAN SEBASTIAN URQUIJO ESPINOSA - 390_2024_ROCIO OLIVARES - 400_2024_LEIDY CAROLINA CUBILLOS RIVAS - 513_2024_MARIA ANGELICA ESGUERRA VARGAS - 517_2024 DANIELA MEDINA ORTIZ - 530_2024 JOSE LUIS AREVALO BELTRAN.
</t>
    </r>
    <r>
      <rPr>
        <b/>
        <sz val="8"/>
        <color theme="1"/>
        <rFont val="Tahoma"/>
        <family val="2"/>
      </rPr>
      <t xml:space="preserve">Análisis OCI: </t>
    </r>
    <r>
      <rPr>
        <sz val="8"/>
        <color theme="1"/>
        <rFont val="Tahoma"/>
        <family val="2"/>
      </rPr>
      <t xml:space="preserve">Se adelanta la verificación de los expedientes en la página de SECOP II respecto a los expedientes relacionados por el área, observando que la mayoría de los pagos enviados a la entidad se encuentran con estado </t>
    </r>
    <r>
      <rPr>
        <b/>
        <sz val="8"/>
        <color theme="1"/>
        <rFont val="Tahoma"/>
        <family val="2"/>
      </rPr>
      <t>"PAGADO"</t>
    </r>
    <r>
      <rPr>
        <sz val="8"/>
        <color theme="1"/>
        <rFont val="Tahoma"/>
        <family val="2"/>
      </rPr>
      <t xml:space="preserve">, así como la relación del enlace en el que se consolida el repositorio de ejecución de las obligaciones. Teniendo en cuenta lo evidenciado, así como la fecha de terminación de las acciones se califica como </t>
    </r>
    <r>
      <rPr>
        <b/>
        <sz val="8"/>
        <color theme="1"/>
        <rFont val="Tahoma"/>
        <family val="2"/>
      </rPr>
      <t>"En Proceso"</t>
    </r>
    <r>
      <rPr>
        <sz val="8"/>
        <color theme="1"/>
        <rFont val="Tahoma"/>
        <family val="2"/>
      </rPr>
      <t xml:space="preserve">. </t>
    </r>
  </si>
  <si>
    <t>No se remiten avances ni soportes para el presente seguimiento.</t>
  </si>
  <si>
    <t>Informe Control interno contable 2023</t>
  </si>
  <si>
    <r>
      <t xml:space="preserve">
</t>
    </r>
    <r>
      <rPr>
        <b/>
        <sz val="8"/>
        <color theme="1"/>
        <rFont val="Tahoma"/>
        <family val="2"/>
      </rPr>
      <t>Análisis OCI:</t>
    </r>
    <r>
      <rPr>
        <sz val="8"/>
        <color theme="1"/>
        <rFont val="Tahoma"/>
        <family val="2"/>
      </rPr>
      <t xml:space="preserve"> De acuerdo con el anterior seguimiento y teniendo en cuenta que en el Informe Control interno contable 2023 se verificaron las partidas conciliatorias entre Almacén y Contabilidad y que la debilidad persiste, se realizó observación No. 1 para la cual ya existe acción de mejora. Por lo cual se procede a recomendar el cierre de esta acción para realizar seguimiento a la mencionada, establecida en 2024. De acuerdo con el plazo, esta acción se califica como </t>
    </r>
    <r>
      <rPr>
        <b/>
        <sz val="8"/>
        <color theme="1"/>
        <rFont val="Tahoma"/>
        <family val="2"/>
      </rPr>
      <t>"Terminada extemporánea".</t>
    </r>
  </si>
  <si>
    <r>
      <rPr>
        <b/>
        <sz val="8"/>
        <color theme="1"/>
        <rFont val="Tahoma"/>
        <family val="2"/>
      </rPr>
      <t>Análisis OCI:</t>
    </r>
    <r>
      <rPr>
        <sz val="8"/>
        <color theme="1"/>
        <rFont val="Tahoma"/>
        <family val="2"/>
      </rPr>
      <t xml:space="preserve"> No se remiten soportes por parte de las áreas responsables, por lo que, en el marco de los lineamiento determinados de la Circular 04 de 2024 </t>
    </r>
    <r>
      <rPr>
        <i/>
        <sz val="8"/>
        <color theme="1"/>
        <rFont val="Tahoma"/>
        <family val="2"/>
      </rPr>
      <t xml:space="preserve">"Lineamientos para la formulación, modificación y seguimiento a los Planes de Mejoramiento (Institucional y por Procesos), Mapas de Riesgos (tipologías identificadas) y al Programa de Transparencia y Ética Pública - PTEP" </t>
    </r>
    <r>
      <rPr>
        <sz val="8"/>
        <color theme="1"/>
        <rFont val="Tahoma"/>
        <family val="2"/>
      </rPr>
      <t xml:space="preserve">el área deberá evaluar las actividades formuladas de manera que se efectúen las acciones dentro de los plazos establecidos. Teniendo en cuenta lo mencionado, así como la fecha programada de la acción se califica </t>
    </r>
    <r>
      <rPr>
        <b/>
        <sz val="8"/>
        <color theme="1"/>
        <rFont val="Tahoma"/>
        <family val="2"/>
      </rPr>
      <t>"Sin Iniciar".</t>
    </r>
  </si>
  <si>
    <t>1. Entrega corte 31 de julio 2024_Secop II.</t>
  </si>
  <si>
    <t xml:space="preserve">1. Conciliaciones de Junio a octubre.
2. Procedimiento de Estados Financieros actualizado. </t>
  </si>
  <si>
    <t xml:space="preserve">1. Citación a reunión </t>
  </si>
  <si>
    <t>1. Procedimiento de Estados Financieros Actualizado.</t>
  </si>
  <si>
    <t>a. Pantallazo de publicación de Informes Financieros Contables. 
b. Se reportan los tres informes trimestrales vigencia 2024.
c. Se remiten correos de las publicaciones de los tres trimestres.</t>
  </si>
  <si>
    <t>1. Procedimiento de Estados Financieros Actualizado.
2. Resolución 158 de 2024</t>
  </si>
  <si>
    <r>
      <t xml:space="preserve">Reporte Sub. Financiera: </t>
    </r>
    <r>
      <rPr>
        <sz val="8"/>
        <color theme="1"/>
        <rFont val="Tahoma"/>
        <family val="2"/>
      </rPr>
      <t xml:space="preserve">De acuerdo al reporte emitido por la Contratista Martha Suárez realizó entrega de Secop II con información cargada hasta el 31 de julio de 2024.  A la fecha la información correspondiente a el cargue de las órdenes pago en el Secop II con la marcación de pagado se encuentra hasta el día 30 de noviembre, el mes de diciembre esta en proceso. Se adjunta procedimiento de Estados Financieros actualizado. 
</t>
    </r>
    <r>
      <rPr>
        <b/>
        <sz val="8"/>
        <color theme="1"/>
        <rFont val="Tahoma"/>
        <family val="2"/>
      </rPr>
      <t xml:space="preserve">Análisis OCI:  </t>
    </r>
    <r>
      <rPr>
        <sz val="8"/>
        <color theme="1"/>
        <rFont val="Tahoma"/>
        <family val="2"/>
      </rPr>
      <t xml:space="preserve">Teniendo en cuenta el reporte efectuado por la Subdirección Financiera, así como las fechas de ejecución, se califica la acción </t>
    </r>
    <r>
      <rPr>
        <b/>
        <sz val="8"/>
        <color theme="1"/>
        <rFont val="Tahoma"/>
        <family val="2"/>
      </rPr>
      <t xml:space="preserve">"En Proceso". </t>
    </r>
    <r>
      <rPr>
        <sz val="8"/>
        <color theme="1"/>
        <rFont val="Tahoma"/>
        <family val="2"/>
      </rPr>
      <t xml:space="preserve">Se recomienda a las demás áreas revisar las demás acciones y reportar los soportes de cumplimiento ya que a la fecha se encuentran sin iniciar. </t>
    </r>
  </si>
  <si>
    <r>
      <t xml:space="preserve">Reporte Sub. Financiera: </t>
    </r>
    <r>
      <rPr>
        <sz val="8"/>
        <color theme="1"/>
        <rFont val="Tahoma"/>
        <family val="2"/>
      </rPr>
      <t xml:space="preserve">Se adjunta procedimiento de Estados Financieros actualizado. </t>
    </r>
    <r>
      <rPr>
        <b/>
        <sz val="8"/>
        <color theme="1"/>
        <rFont val="Tahoma"/>
        <family val="2"/>
      </rPr>
      <t xml:space="preserve">
</t>
    </r>
    <r>
      <rPr>
        <sz val="8"/>
        <color theme="1"/>
        <rFont val="Tahoma"/>
        <family val="2"/>
      </rPr>
      <t xml:space="preserve">
</t>
    </r>
    <r>
      <rPr>
        <b/>
        <sz val="8"/>
        <color theme="1"/>
        <rFont val="Tahoma"/>
        <family val="2"/>
      </rPr>
      <t xml:space="preserve">Análisis OCI: </t>
    </r>
    <r>
      <rPr>
        <sz val="8"/>
        <color theme="1"/>
        <rFont val="Tahoma"/>
        <family val="2"/>
      </rPr>
      <t xml:space="preserve">Se verificó actualización del procedimiento en su versión 16 del 18/12/2024 en el que se observa actualización del normograma de acuerdo con la normatividad vigente. Por lo anterior se califica como </t>
    </r>
    <r>
      <rPr>
        <b/>
        <sz val="8"/>
        <color theme="1"/>
        <rFont val="Tahoma"/>
        <family val="2"/>
      </rPr>
      <t>"Terminada".</t>
    </r>
  </si>
  <si>
    <r>
      <t xml:space="preserve">Reporte Sub. Financiera: </t>
    </r>
    <r>
      <rPr>
        <sz val="8"/>
        <color theme="1"/>
        <rFont val="Tahoma"/>
        <family val="2"/>
      </rPr>
      <t xml:space="preserve">Se adjunta procedimiento de Estados Financieros actualizado. </t>
    </r>
    <r>
      <rPr>
        <b/>
        <sz val="8"/>
        <color theme="1"/>
        <rFont val="Tahoma"/>
        <family val="2"/>
      </rPr>
      <t xml:space="preserve">
</t>
    </r>
    <r>
      <rPr>
        <sz val="8"/>
        <color theme="1"/>
        <rFont val="Tahoma"/>
        <family val="2"/>
      </rPr>
      <t xml:space="preserve">
</t>
    </r>
    <r>
      <rPr>
        <b/>
        <sz val="8"/>
        <color theme="1"/>
        <rFont val="Tahoma"/>
        <family val="2"/>
      </rPr>
      <t xml:space="preserve">Análisis OCI: </t>
    </r>
    <r>
      <rPr>
        <sz val="8"/>
        <color theme="1"/>
        <rFont val="Tahoma"/>
        <family val="2"/>
      </rPr>
      <t>Se verificó actualización del procedimiento en su versión 16 del 18/12/2024 en el que se observa actualización de actividad de expedición de estados y notas. Por lo anterior se califica como</t>
    </r>
    <r>
      <rPr>
        <b/>
        <sz val="8"/>
        <color theme="1"/>
        <rFont val="Tahoma"/>
        <family val="2"/>
      </rPr>
      <t xml:space="preserve"> "Terminada".</t>
    </r>
  </si>
  <si>
    <t>1. Se adjunta correo electrónico de enero 2025.</t>
  </si>
  <si>
    <t>1. Cuadro de relación de formatos y documentos 
2. relación de correos de solicitud de eliminación y actualización de documentos y formatos
3. Acta del Comité Institucional de Gestión y Desempeño 
4. Manual de Gestión Documental
5. Programa de Gestión Documental versión preliminar</t>
  </si>
  <si>
    <r>
      <t xml:space="preserve">Reporte G. Documental: </t>
    </r>
    <r>
      <rPr>
        <sz val="8"/>
        <color theme="1"/>
        <rFont val="Tahoma"/>
        <family val="2"/>
      </rPr>
      <t xml:space="preserve">Frente a la acción programada se realizó la siguiente actividad. Con relación a la actualización de los documentos de Gestión Documental se realizó la revisión de documentos y formato que hacen parte del proceso de los cuales de actualizaron 22, se eliminaron 3 quedando pendiente 5 documentos con fecha anterior a la del periodo de auditado (2021). 
</t>
    </r>
    <r>
      <rPr>
        <b/>
        <sz val="8"/>
        <color theme="1"/>
        <rFont val="Tahoma"/>
        <family val="2"/>
      </rPr>
      <t xml:space="preserve">Análisis OCI: </t>
    </r>
    <r>
      <rPr>
        <sz val="8"/>
        <color theme="1"/>
        <rFont val="Tahoma"/>
        <family val="2"/>
      </rPr>
      <t xml:space="preserve">Teniendo en cuenta lo reportado por el área, así como la verificación de la carpeta del área en la intranet de Capital, y, teniendo en cuenta los resultados de la auditoría adelantada durante la vigencia de 2024, se adelantará la actualización de los documentos pendientes en el marco de la actualización del Programa de Gestión Documental y sus derivados, se procede al cierre de la acción, con el fin de monitorear la actualización de estos desde las acciones formuladas en el año 2024. Teniendo en cuenta lo anterior, así como la fecha de terminación se califica la acción como </t>
    </r>
    <r>
      <rPr>
        <b/>
        <sz val="8"/>
        <color theme="1"/>
        <rFont val="Tahoma"/>
        <family val="2"/>
      </rPr>
      <t>"Terminada Extemporánea"</t>
    </r>
    <r>
      <rPr>
        <sz val="8"/>
        <color theme="1"/>
        <rFont val="Tahoma"/>
        <family val="2"/>
      </rPr>
      <t xml:space="preserve">. </t>
    </r>
  </si>
  <si>
    <r>
      <t xml:space="preserve">Reporte G. Documental: </t>
    </r>
    <r>
      <rPr>
        <sz val="8"/>
        <color theme="1"/>
        <rFont val="Tahoma"/>
        <family val="2"/>
      </rPr>
      <t xml:space="preserve">Frente a la acción programada se realizó la siguiente actividad: 1. Se adelantó la actualización del PGD en donde se incluye los procesos de planeación y producción documental, está en versión preliminar y listo para presentar en la primera sesión del CIGD del 2025  </t>
    </r>
    <r>
      <rPr>
        <b/>
        <sz val="8"/>
        <color theme="1"/>
        <rFont val="Tahoma"/>
        <family val="2"/>
      </rPr>
      <t xml:space="preserve">
Análisis OCI:</t>
    </r>
    <r>
      <rPr>
        <sz val="8"/>
        <color theme="1"/>
        <rFont val="Tahoma"/>
        <family val="2"/>
      </rPr>
      <t xml:space="preserve"> Teniendo en cuenta lo indicado en el acta de la reunión sostenida el 29 de octubre de 2024, se acuerda el cierre de la acción y se consolida con la acción formulada en el Plan de Mejoramiento producto de la auditoría de la vigencia 2024 por lo que se adelantará el monitoreo desde la ejecución de dichas acciones. Teniendo en cuenta lo indicado previamente, se adelanta el cierre de la actividad con </t>
    </r>
    <r>
      <rPr>
        <b/>
        <sz val="8"/>
        <color theme="1"/>
        <rFont val="Tahoma"/>
        <family val="2"/>
      </rPr>
      <t>"Terminada Extemporánea"</t>
    </r>
    <r>
      <rPr>
        <sz val="8"/>
        <color theme="1"/>
        <rFont val="Tahoma"/>
        <family val="2"/>
      </rPr>
      <t xml:space="preserve">. </t>
    </r>
  </si>
  <si>
    <r>
      <t xml:space="preserve">Reporte T. Humano: </t>
    </r>
    <r>
      <rPr>
        <sz val="8"/>
        <color theme="1"/>
        <rFont val="Tahoma"/>
        <family val="2"/>
      </rPr>
      <t xml:space="preserve">Dentro de la nueva planeación estratégica del Canal, el plan de acción del área cambio notablemente, al punto que se integro en un solo indicador el PETH a medida de prueba para el 2024. Por lo anterior, se cumple con la acción.
</t>
    </r>
    <r>
      <rPr>
        <b/>
        <sz val="8"/>
        <color theme="1"/>
        <rFont val="Tahoma"/>
        <family val="2"/>
      </rPr>
      <t xml:space="preserve">Análisis OCI: </t>
    </r>
    <r>
      <rPr>
        <sz val="8"/>
        <color theme="1"/>
        <rFont val="Tahoma"/>
        <family val="2"/>
      </rPr>
      <t xml:space="preserve">Se verifica el soporte remitido por el área, así como el reporte de ejecución observando que se adelantó la identificación de la hoja de vida del indicador de </t>
    </r>
    <r>
      <rPr>
        <i/>
        <sz val="8"/>
        <color theme="1"/>
        <rFont val="Tahoma"/>
        <family val="2"/>
      </rPr>
      <t>"Plan estratégico de recursos humanos"</t>
    </r>
    <r>
      <rPr>
        <sz val="8"/>
        <color theme="1"/>
        <rFont val="Tahoma"/>
        <family val="2"/>
      </rPr>
      <t xml:space="preserve">, así como el reporte y medición hasta septiembre de 2024. Teniendo en cuenta lo anterior, así como la fecha de terminación de lo formulado, se califica la acción como </t>
    </r>
    <r>
      <rPr>
        <b/>
        <sz val="8"/>
        <color theme="1"/>
        <rFont val="Tahoma"/>
        <family val="2"/>
      </rPr>
      <t>"Terminada Extemporánea"</t>
    </r>
    <r>
      <rPr>
        <sz val="8"/>
        <color theme="1"/>
        <rFont val="Tahoma"/>
        <family val="2"/>
      </rPr>
      <t xml:space="preserve"> y se procede al cierre de esta. </t>
    </r>
  </si>
  <si>
    <r>
      <t xml:space="preserve">Reporte G. Documental: </t>
    </r>
    <r>
      <rPr>
        <sz val="8"/>
        <color theme="1"/>
        <rFont val="Tahoma"/>
        <family val="2"/>
      </rPr>
      <t xml:space="preserve">Frente a la acción programada se realizó la siguiente actividad: 1. Respecto a las actividades asignadas a Gestión Documental se deja evidencia del envió de la información relacionada a los avance de Gestión Documental por vigencia, pero no ha sido incluida dentro de los informes de rendición de cuentas. Con relación a la actividad dos se deja como evidencia la remisión de la Información envía al área de Planeación para el Informe de Rendición de Cuentas del 2021, que hace referencia al periodo auditado.
Igualmente se remite la  evidencia del envió de la Información del 2023 al área de Planeación, con el fin de que sean incluida en el informe de Rendición de Cuentas 2023. Se presentaron temas de Gestión Documenta en la última sesión del CIGD.
</t>
    </r>
    <r>
      <rPr>
        <b/>
        <sz val="8"/>
        <color theme="1"/>
        <rFont val="Tahoma"/>
        <family val="2"/>
      </rPr>
      <t xml:space="preserve">Análisis OCI: </t>
    </r>
    <r>
      <rPr>
        <sz val="8"/>
        <color theme="1"/>
        <rFont val="Tahoma"/>
        <family val="2"/>
      </rPr>
      <t xml:space="preserve">Se adelanta la verificación de la información remitida, respecto a lo cual se reitera la recomendación al área de remitir a información correspondiente al corte del seguimiento; sin embargo, teniendo en cuenta que se ha efectuado la remisión de información al área de Planeación sobre la rendición de cuentas, y, que a la fecha se viene consolidando la información de la rendición de la vigencia 2024, se adelantará el traslado de la acción al área de Planeación, con el fin de verificar la inclusión amplia de la información entregada. Teniendo en cuenta lo anterior, se califica con alerta </t>
    </r>
    <r>
      <rPr>
        <b/>
        <sz val="8"/>
        <color theme="1"/>
        <rFont val="Tahoma"/>
        <family val="2"/>
      </rPr>
      <t>"Incumplida".</t>
    </r>
  </si>
  <si>
    <t>a. Realizar una (1) mesa de trabajo para revisar la caracterización del proceso, en cuanto al formato vigente, el nombre del proceso y los elementos que se encuentran sin incluir, con el fin de realizar su actualización. 
B. Realizar una (1) mesa de trabajo para revisar los procedimientos derivados de la caracterización del proceso y en caso de que haya lugar realizar su actualización. 
C. Realizar una (1) mesa de trabajo para revisar los instructivos, guías y formatos a cargo del área técnica y en caso de que haya lugar realizar su actualización.
D. Realizar una (1) mesa de trabajo con el equipo de ingenieros y técnicos para revisar MECN-PL-001 PLAN DE CONTINUIDAD DE NEGOCIO y en caso de que haya lugar realizar su actualización. 
F. Realizar (4) mesas de trabajo internas con equipo técnico y administrativo del área técnica con el fin de revisar y actualizar  la documentación de las actividades ejecutadas al interior del proceso, así como la determinación de responsables y puntos de control.</t>
  </si>
  <si>
    <r>
      <t xml:space="preserve">Reporte Técnica: </t>
    </r>
    <r>
      <rPr>
        <sz val="8"/>
        <color theme="1"/>
        <rFont val="Tahoma"/>
        <family val="2"/>
      </rPr>
      <t xml:space="preserve">Durante el tercer cuatrimestre de 2024 el Equipo del Área Técnica sostuvo una mesa de trabajo con el equipo de control interno para llevar a cabo la reformulación de las acciones a ejecutar para el hallazgo 11.1 teniendo en cuenta su incumplimiento. Asimismo, durante el periodo en mención se llevo acabo mesas de trabajo para la actualización de los documentos y se adjunta  como soportes los agendamientos de las reuniones, pantallazos reuniones, los documentos en edición, y correos electrónicos de la gestión desarrollada. </t>
    </r>
    <r>
      <rPr>
        <b/>
        <sz val="8"/>
        <color theme="1"/>
        <rFont val="Tahoma"/>
        <family val="2"/>
      </rPr>
      <t xml:space="preserve">
Análisis OCI: </t>
    </r>
    <r>
      <rPr>
        <sz val="8"/>
        <color theme="1"/>
        <rFont val="Tahoma"/>
        <family val="2"/>
      </rPr>
      <t>Teniendo en cuenta la reunión sostenida entre el área Técnica y la Oficina de Control Interno, se adelantó la reformulación de las acciones de la observación 11.1. de la Auditoría adelantada al proceso de la gestión técnica del Canal; sobre las actividades reformuladas para el presente seguimiento se adelantaron:
1.  Reuniones con el área de Planeación para adelantar la actualización de la Caracterización del proceso durante octubre y noviembre de 2024, registrando citaciones y pantallazos de estas; sin embargo, se recomienda que se adelante el levantamiento de las actas de reunión requeridas con el fin de verificar la trazabilidad de las actividades efectuadas.
2. No se observan las mesas de trabajo realizadas para revisión de procedimientos derivados de la caracterización, así como tampoco de la revisión de guías, instructivos, guías y formatos requeridos (Acciones B. y C).
3. Se observa una citación del 8 de octubre de 2024 para revisión del plan de contingencia; sin embargo, no se hace entrega de las actas suscritas entre los asistentes. 
4. Se observan las citaciones a mesas de trabajo entre el profesional del área y colaboradores administrativas durante septiembre y noviembre; sin embargo, no se adelanta la remisión de las actas de reunión suscritas entre los asistentes. 
Teniendo en cuenta lo anterior, se recomienda al área adelantar la entrega de las respectivas actas de reunión y demás soportes, de conformidad con lo definido en la  Circular 04 de 2024</t>
    </r>
    <r>
      <rPr>
        <i/>
        <sz val="8"/>
        <color theme="1"/>
        <rFont val="Tahoma"/>
        <family val="2"/>
      </rPr>
      <t xml:space="preserve"> "Lineamientos para la formulación, modificación y seguimiento a los Planes de Mejoramiento (Institucional y por Procesos), Mapas de Riesgos (tipologías identificadas) y al Programa de Transparencia y Ética Pública - PTEP"</t>
    </r>
    <r>
      <rPr>
        <sz val="8"/>
        <color theme="1"/>
        <rFont val="Tahoma"/>
        <family val="2"/>
      </rPr>
      <t xml:space="preserve">, por lo que para el presente reporte se consigna el reporte resumido para efectuar la evaluación requerida. Por lo anterior, así como la fecha de terminación la acción se califica </t>
    </r>
    <r>
      <rPr>
        <b/>
        <sz val="8"/>
        <color theme="1"/>
        <rFont val="Tahoma"/>
        <family val="2"/>
      </rPr>
      <t>"En Proceso"</t>
    </r>
    <r>
      <rPr>
        <sz val="8"/>
        <color theme="1"/>
        <rFont val="Tahoma"/>
        <family val="2"/>
      </rPr>
      <t xml:space="preserve">. </t>
    </r>
  </si>
  <si>
    <t>Punto E.
1. Agendamiento reunión 11 de octubre 2024- Levantamiento de información para la actualización del diagnóstico integral de archivos.
2. Acta de reunión mesa de trabajo 11 de octubre 2024- Levantamiento de información para la actualización del diagnóstico integral de archivos.
3. Agendamiento reunión 29 de noviembre 2024 - Seguimiento hallazgo 11.7 y 11.2.3 - Repositorio Documental Técnica.
4. Acta de reunión mesa de trabajo 29 de noviembre 2024 - Revisión y seguimiento Hallazgo 11.7 y 11.2.3-Repositorio Documental Plan de mejoramiento por proceso del Área Técnica.
5. Agendamiento reunión 05 de diciembre 2024 - Revisión Repositorio Técnica Hallazgo 11.7 y 11.2.3
6. Acta de reunión mesa de trabajo 05 de diciembre 2024- Revisión actualización repositorio  310. DIRECCIÓN OPERATIVA de acuerdo con las TRD el Área técnica -Hallazgo 11.7 y 11.2.3 Plan de mejoramiento.
7. Agendamiento reunión 19 de diciembre 2024 - Cierre Hallazgo 11.7 y 11.2.3- Repositorio Documental Área Técnica.
8. Acta de reunión mesa de trabajo 19 de diciembre 2024 - Revisión actualización repositorio  310. DIRECCIÓN OPERATIVA de acuerdo con las TRD el Área técnica -Hallazgo 11.7 y 11.2.3 Plan de mejoramiento.
9. Pantallazos evidencias mesas de trabajo virtuales.</t>
  </si>
  <si>
    <r>
      <t xml:space="preserve">Reporte Técnica: </t>
    </r>
    <r>
      <rPr>
        <sz val="8"/>
        <color theme="1"/>
        <rFont val="Tahoma"/>
        <family val="2"/>
      </rPr>
      <t xml:space="preserve">Punto E. Durante el tercer cuatrimestre de 2024 se realizaron dos (4) mesas de trabajo con el equipo de Gestión documental en las fechas en relación. 
</t>
    </r>
    <r>
      <rPr>
        <b/>
        <sz val="8"/>
        <color theme="1"/>
        <rFont val="Tahoma"/>
        <family val="2"/>
      </rPr>
      <t xml:space="preserve">Análisis OCI: </t>
    </r>
    <r>
      <rPr>
        <sz val="8"/>
        <color theme="1"/>
        <rFont val="Tahoma"/>
        <family val="2"/>
      </rPr>
      <t xml:space="preserve">Teniendo en cuenta los soportes y reporte de actividades adelantada por el área Técnica, se adelanta la evaluación de la información observando que se adelantaron mesas de revisión durante el 11 de octubre, 29 de noviembre y 19 de diciembre respectivamente, y, en cumplimiento de lo acordado en la reunión de revisión de Plan de Mejoramiento por Procesos entre el proceso de Técnica y la Oficina de Control Interno. De igual manera, se reitera la recomendación al área de remitir reportes concretos y cortos que permitan la identificación de la ejecución de las actividades de manera precisa por parte del equipo de la Oficina de Control Interno, teniendo en cuenta lo indicado en la Circular 04 de 2024 </t>
    </r>
    <r>
      <rPr>
        <i/>
        <sz val="8"/>
        <color theme="1"/>
        <rFont val="Tahoma"/>
        <family val="2"/>
      </rPr>
      <t xml:space="preserve">"Lineamientos para la formulación, modificación y seguimiento a los Planes de Mejoramiento (Institucional y por Procesos), Mapas de Riesgos (tipologías identificadas) y al Programa de Transparencia y Ética Pública - PTEP". </t>
    </r>
    <r>
      <rPr>
        <sz val="8"/>
        <color theme="1"/>
        <rFont val="Tahoma"/>
        <family val="2"/>
      </rPr>
      <t xml:space="preserve">Por lo indicado, así como la fecha de terminación se califica la acción como </t>
    </r>
    <r>
      <rPr>
        <b/>
        <sz val="8"/>
        <color theme="1"/>
        <rFont val="Tahoma"/>
        <family val="2"/>
      </rPr>
      <t>"Terminada Extemporánea"</t>
    </r>
    <r>
      <rPr>
        <sz val="8"/>
        <color theme="1"/>
        <rFont val="Tahoma"/>
        <family val="2"/>
      </rPr>
      <t xml:space="preserve"> y se procede al cierre de esta.</t>
    </r>
  </si>
  <si>
    <t xml:space="preserve">1. (a-e-d) Actas de reunión de capacitaciones de lineamiento en materia de Gestión documental.
2. (b-e) Actas de reuniones de sesiones de trabajo de verificación de cumplimiento de los lineamientos en Gestión Documental
3. (c) Acta de reunió de mesa de trabajo con las áreas involucradas para verificar lo correspondiente a la acción. </t>
  </si>
  <si>
    <r>
      <t xml:space="preserve">Reporte G. Documental: </t>
    </r>
    <r>
      <rPr>
        <sz val="8"/>
        <color theme="1"/>
        <rFont val="Tahoma"/>
        <family val="2"/>
      </rPr>
      <t xml:space="preserve">Frente a la acciones programadas se realizaron la siguientes actividades: 1. (a-e-d) Se realización capacitaciones de lineamiento en materia de Gestión documental. 2. (b-e) Se realizaron sesiones de trabajo de verificación de cumplimiento de los lineamientos en Gestión Documental 3. (c) Se realizaron mesa de trabajo con las áreas involucradas para verificar lo correspondiente a la acción.
</t>
    </r>
    <r>
      <rPr>
        <b/>
        <sz val="8"/>
        <color theme="1"/>
        <rFont val="Tahoma"/>
        <family val="2"/>
      </rPr>
      <t xml:space="preserve">Análisis OCI: </t>
    </r>
    <r>
      <rPr>
        <sz val="8"/>
        <color theme="1"/>
        <rFont val="Tahoma"/>
        <family val="2"/>
      </rPr>
      <t xml:space="preserve">Se adelanta la verificación de la información remitida, respecto a lo cual se reitera la recomendación al área de remitir a información correspondiente al corte del seguimiento; sin embargo, se observa que se realizaron tres (3) reuniones adicionales durante el 29 de noviembre, 5 de diciembre y 19 de diciembre de 2024 en las cuales se socializaron los principios de proceso de gestión documental y verificaciones por parte del área de Gestión documental (sin que fueran en la periodicidad indicada, dado, el cambio de administración y colaboradores asignados al área de G. Documental). Con lo anterior, respecto a los literales A - D- E  y E se observa la ejecución de las actividades faltantes. Teniendo en cuenta lo anterior, se califica la acción como </t>
    </r>
    <r>
      <rPr>
        <b/>
        <sz val="8"/>
        <color theme="1"/>
        <rFont val="Tahoma"/>
        <family val="2"/>
      </rPr>
      <t xml:space="preserve">"Terminada Extemporánea". </t>
    </r>
  </si>
  <si>
    <r>
      <t xml:space="preserve">Reporte G. Documental: </t>
    </r>
    <r>
      <rPr>
        <sz val="8"/>
        <color theme="1"/>
        <rFont val="Tahoma"/>
        <family val="2"/>
      </rPr>
      <t xml:space="preserve">Frente a la acciones programadas se realizaron la siguientes actividades: 1. Se realizaron capacitaciones al área sobre los lineamientos en materias de Gestión Documental 2. Se realizó la verificación de  la implementación de los lineamiento de Gestión Documental Incluyendo la el diligenciamiento del FUID del área a través de la transferencia documental. 3 Se realizó la sesión de seguimiento con Control Interno y el área para socializar los avances de las acciones https://drive.google.com/file/d/1yl7AglNTuZSiYRYinWRsRVQMlFhnPo--/view 4. Se realizó el seguimiento del segundo semestre a través de la Transferencia documental de área.
</t>
    </r>
    <r>
      <rPr>
        <b/>
        <sz val="8"/>
        <color theme="1"/>
        <rFont val="Tahoma"/>
        <family val="2"/>
      </rPr>
      <t xml:space="preserve">Análisis OCI: </t>
    </r>
    <r>
      <rPr>
        <sz val="8"/>
        <color theme="1"/>
        <rFont val="Tahoma"/>
        <family val="2"/>
      </rPr>
      <t xml:space="preserve">Se adelanta la verificación de la información remitida, respecto a lo cual se reitera la recomendación al área de remitir a información correspondiente al corte del seguimiento; sin embargo, teniendo en cuenta la trazabilidad de los seguimientos, así como la reunión sostenida con las áreas durante 2024, al igual que el acta de transferencia adelantada por el área el 18 de septiembre de 2024 en la que se consigna la información del FUID y los parámetros de transferencia, se dan por terminadas las acciones pendientes en materia de revisión de la gestión documental realizada por Proyectos Estratégicos. Teniendo en cuenta lo anterior, se califica la acción como </t>
    </r>
    <r>
      <rPr>
        <b/>
        <sz val="8"/>
        <color theme="1"/>
        <rFont val="Tahoma"/>
        <family val="2"/>
      </rPr>
      <t>"Terminada Extemporánea"</t>
    </r>
    <r>
      <rPr>
        <sz val="8"/>
        <color theme="1"/>
        <rFont val="Tahoma"/>
        <family val="2"/>
      </rPr>
      <t xml:space="preserve"> y se procede al cierre de la misma. </t>
    </r>
  </si>
  <si>
    <t>Como soporte de la realización de este plan de mejoramiento se cuenta con los siguientes soportes:
1. Correo electrónico del 23 de octubre de 2024
2. Agendamiento reunión del 5 de noviembre de 2024
3. Correo electrónico del 31 de diciembre de 2024
4. Agendamiento reunión del 20 de diciembre
5. Acta de reunión del 20 de diciembre</t>
  </si>
  <si>
    <r>
      <t xml:space="preserve">Reporte G. Documental: </t>
    </r>
    <r>
      <rPr>
        <sz val="8"/>
        <color theme="1"/>
        <rFont val="Tahoma"/>
        <family val="2"/>
      </rPr>
      <t xml:space="preserve">De las dos acciones a ejecutar por parte de Gestión Documental se realizaron las siguientes acciones finalizando así las acciones programadas para el PMP 1. Se realizó mesa de trabajo con el área de Atención al Ciudadano para la socialización de lineamiento de Gestión Documental 4. Se realizó la verificación por parte de Gestión Documental de los lineamientos socializados. 
</t>
    </r>
    <r>
      <rPr>
        <b/>
        <sz val="8"/>
        <color theme="1"/>
        <rFont val="Tahoma"/>
        <family val="2"/>
      </rPr>
      <t xml:space="preserve">Análisis OCI: </t>
    </r>
    <r>
      <rPr>
        <sz val="8"/>
        <color theme="1"/>
        <rFont val="Tahoma"/>
        <family val="2"/>
      </rPr>
      <t xml:space="preserve">Se adelanta la verificación de la información remitida, respecto a lo cual se reitera la recomendación al área de remitir a información correspondiente al corte del seguimiento; sin embargo, se observa que se efectuaron las reuniones faltantes el 6 de septiembre y el 8 de noviembre de 2024, dándole cumplimiento a lo formulado en el Plan de mejoramiento. Teniendo en cuenta lo evidenciado se califica la acción como </t>
    </r>
    <r>
      <rPr>
        <b/>
        <sz val="8"/>
        <color theme="1"/>
        <rFont val="Tahoma"/>
        <family val="2"/>
      </rPr>
      <t>"Terminada Extemporánea"</t>
    </r>
    <r>
      <rPr>
        <sz val="8"/>
        <color theme="1"/>
        <rFont val="Tahoma"/>
        <family val="2"/>
      </rPr>
      <t xml:space="preserve"> y se procede al cierre de esta.</t>
    </r>
  </si>
  <si>
    <r>
      <rPr>
        <b/>
        <sz val="8"/>
        <color theme="1"/>
        <rFont val="Tahoma"/>
        <family val="2"/>
      </rPr>
      <t xml:space="preserve">Reporte At. Ciudadano: </t>
    </r>
    <r>
      <rPr>
        <sz val="8"/>
        <color theme="1"/>
        <rFont val="Tahoma"/>
        <family val="2"/>
      </rPr>
      <t xml:space="preserve">Se viene almacenando la documentación de conformidad con lo establecido en la mesa de trabajo con el área de Gestión Documental.
</t>
    </r>
    <r>
      <rPr>
        <b/>
        <sz val="8"/>
        <color theme="1"/>
        <rFont val="Tahoma"/>
        <family val="2"/>
      </rPr>
      <t xml:space="preserve">Análisis OCI: </t>
    </r>
    <r>
      <rPr>
        <sz val="8"/>
        <color theme="1"/>
        <rFont val="Tahoma"/>
        <family val="2"/>
      </rPr>
      <t xml:space="preserve"> Los soportes presentados por el área dan cuenta de las actividades formuladas aunque el reporte presentado no detalle ni relacione los soportes con las actividades formuladas. Se cuenta con soporte de las cuatro actividades propuestas, lo que permite calificar la acción como "</t>
    </r>
    <r>
      <rPr>
        <b/>
        <sz val="8"/>
        <color theme="1"/>
        <rFont val="Tahoma"/>
        <family val="2"/>
      </rPr>
      <t xml:space="preserve">terminada extemporánea" </t>
    </r>
    <r>
      <rPr>
        <sz val="8"/>
        <color theme="1"/>
        <rFont val="Tahoma"/>
        <family val="2"/>
      </rPr>
      <t xml:space="preserve">y con estado </t>
    </r>
    <r>
      <rPr>
        <b/>
        <sz val="8"/>
        <color theme="1"/>
        <rFont val="Tahoma"/>
        <family val="2"/>
      </rPr>
      <t xml:space="preserve">"cerrado" </t>
    </r>
    <r>
      <rPr>
        <sz val="8"/>
        <color theme="1"/>
        <rFont val="Tahoma"/>
        <family val="2"/>
      </rPr>
      <t xml:space="preserve"> sin embargo se exhorta al área a continuar con la gestión del archivo bajo los parámetros establecidos al interior de Canal Capital. 
</t>
    </r>
  </si>
  <si>
    <r>
      <t xml:space="preserve">Análisis OCI: </t>
    </r>
    <r>
      <rPr>
        <sz val="8"/>
        <color theme="1"/>
        <rFont val="Tahoma"/>
        <family val="2"/>
      </rPr>
      <t xml:space="preserve">Teniendo en cuenta que el área no adelantó reporte de avances ni soportes de ejecución de lo formulado, y, que no atendió a las recomendaciones dadas de reformulación o solicitud de ampliación para la presente actividad, se mantiene el porcentaje de avance en 50%; sin embargo, se recomienda al área efectuar el reporte correspondiente de lo programado y finalizar el desarrollo de lo mencionado. Dado lo indicado, así como la fecha de terminación se mantiene la calificación de la acción </t>
    </r>
    <r>
      <rPr>
        <b/>
        <sz val="8"/>
        <color theme="1"/>
        <rFont val="Tahoma"/>
        <family val="2"/>
      </rPr>
      <t>"En Proceso"</t>
    </r>
    <r>
      <rPr>
        <sz val="8"/>
        <color theme="1"/>
        <rFont val="Tahoma"/>
        <family val="2"/>
      </rPr>
      <t>.</t>
    </r>
  </si>
  <si>
    <r>
      <t xml:space="preserve">Análisis OCI: </t>
    </r>
    <r>
      <rPr>
        <sz val="8"/>
        <color theme="1"/>
        <rFont val="Tahoma"/>
        <family val="2"/>
      </rPr>
      <t>Teniendo en cuenta que el área de Sistemas no adelanta reporte de información, así como tampoco soportes para el presente seguimiento, se toma el reporte del área Jurídica para las acciones compartidas, para lo cual solo se aportaron como evidencias una cadena de correos electrónicos entre el área de sistemas y jurídica. En dichos correos se revisa la posibilidad de actualizar las minutas contractuales para que se incluya obligaciones relacionadas con el cumplimiento de la política de información y la integridad de la información. No es posible evidenciar que dichas adiciones e hayan materializado toda vez que no se aportaron los documentos que de lo demuestren. 
De igual manera, no es posible determinar el cumplimiento de las actividades asignadas al área de Sistemas para el presente corte; por lo tanto, y dada la fecha de terminación se califica la actividad</t>
    </r>
    <r>
      <rPr>
        <b/>
        <sz val="8"/>
        <color theme="1"/>
        <rFont val="Tahoma"/>
        <family val="2"/>
      </rPr>
      <t xml:space="preserve"> "En Proceso"</t>
    </r>
    <r>
      <rPr>
        <sz val="8"/>
        <color theme="1"/>
        <rFont val="Tahoma"/>
        <family val="2"/>
      </rPr>
      <t>.</t>
    </r>
  </si>
  <si>
    <r>
      <rPr>
        <b/>
        <sz val="8"/>
        <color theme="1"/>
        <rFont val="Tahoma"/>
        <family val="2"/>
      </rPr>
      <t xml:space="preserve">Reporte área jurídica: </t>
    </r>
    <r>
      <rPr>
        <sz val="8"/>
        <color theme="1"/>
        <rFont val="Tahoma"/>
        <family val="2"/>
      </rPr>
      <t>Se remite cruce de correos entre el área de contratación y de Sistemas de la Entidad.</t>
    </r>
  </si>
  <si>
    <r>
      <t xml:space="preserve">Reporte área jurídica: </t>
    </r>
    <r>
      <rPr>
        <sz val="8"/>
        <color theme="1"/>
        <rFont val="Tahoma"/>
        <family val="2"/>
      </rPr>
      <t xml:space="preserve">Se adelantó reunión entre las áreas de Sistemas y de contratación de la Secretaría General sobre la definición de la responsabilidad de la entidad en materia de seguridad de la información en las minutas contractuales e igualmente, se adelantó un cruce de correos electrónicos sobre la revisión de inclusión de cláusulas u obligaciones en las minutas contractuales.
</t>
    </r>
    <r>
      <rPr>
        <b/>
        <sz val="8"/>
        <color theme="1"/>
        <rFont val="Tahoma"/>
        <family val="2"/>
      </rPr>
      <t xml:space="preserve">Análisis OCI: </t>
    </r>
    <r>
      <rPr>
        <sz val="8"/>
        <color theme="1"/>
        <rFont val="Tahoma"/>
        <family val="2"/>
      </rPr>
      <t xml:space="preserve">De acuerdo al anterior seguimiento seguían pendientes las actividades </t>
    </r>
    <r>
      <rPr>
        <b/>
        <sz val="8"/>
        <color theme="1"/>
        <rFont val="Tahoma"/>
        <family val="2"/>
      </rPr>
      <t xml:space="preserve">01, 02, 03, 06, 10, 11 y 12. </t>
    </r>
    <r>
      <rPr>
        <sz val="8"/>
        <color theme="1"/>
        <rFont val="Tahoma"/>
        <family val="2"/>
      </rPr>
      <t xml:space="preserve">A continuación se analiza el reporte de cada actividad:
</t>
    </r>
    <r>
      <rPr>
        <b/>
        <sz val="8"/>
        <color theme="1"/>
        <rFont val="Tahoma"/>
        <family val="2"/>
      </rPr>
      <t xml:space="preserve">Actividad 06: </t>
    </r>
    <r>
      <rPr>
        <sz val="8"/>
        <color theme="1"/>
        <rFont val="Tahoma"/>
        <family val="2"/>
      </rPr>
      <t xml:space="preserve"> El área jurídica reporta reuniones y correos electrónicos. Sin embargo solo se aportaron como evidencias una cadena de correos electrónicos entre el área de sistemas y jurídica. En dichos correos se revisa la posibilidad de actualizar las minutas contractuales para que se incluya obligaciones relacionadas con el cumplimiento de la política de información y la integridad de la información. No es posible evidenciar que dichas adiciones e hayan materializado toda vez que no se aportaron los documentos que de lo demuestren. Por lo tanto, y dada la fecha de terminación se califica la actividad </t>
    </r>
    <r>
      <rPr>
        <b/>
        <sz val="8"/>
        <color theme="1"/>
        <rFont val="Tahoma"/>
        <family val="2"/>
      </rPr>
      <t>"En Proceso".</t>
    </r>
  </si>
  <si>
    <r>
      <t xml:space="preserve">Análisis OCI: </t>
    </r>
    <r>
      <rPr>
        <sz val="8"/>
        <color theme="1"/>
        <rFont val="Tahoma"/>
        <family val="2"/>
      </rPr>
      <t xml:space="preserve">Teniendo en cuenta que el área no adelantó reporte de avances ni soportes de ejecución de lo formulado, y, que no atendió a las recomendaciones dadas de reformulación o solicitud de ampliación para la presente actividad, se mantiene el porcentaje de avance en 33%; sin embargo, se recomienda al área efectuar el reporte correspondiente de lo programado y finalizar el desarrollo de lo mencionado. Dado lo indicado, así como la fecha de terminación se mantiene la calificación de la acción </t>
    </r>
    <r>
      <rPr>
        <b/>
        <sz val="8"/>
        <color theme="1"/>
        <rFont val="Tahoma"/>
        <family val="2"/>
      </rPr>
      <t>"En Proceso"</t>
    </r>
    <r>
      <rPr>
        <sz val="8"/>
        <color theme="1"/>
        <rFont val="Tahoma"/>
        <family val="2"/>
      </rPr>
      <t>.</t>
    </r>
  </si>
  <si>
    <r>
      <t xml:space="preserve">Análisis OCI: </t>
    </r>
    <r>
      <rPr>
        <sz val="8"/>
        <color theme="1"/>
        <rFont val="Tahoma"/>
        <family val="2"/>
      </rPr>
      <t xml:space="preserve">Teniendo en cuenta que el área no adelantó reporte de avances ni soportes de ejecución de lo formulado, y, que no atendió a las recomendaciones dadas de reformulación o solicitud de ampliación para la presente actividad, se mantiene el porcentaje de avance en 67%; sin embargo, se recomienda al área efectuar el reporte correspondiente de lo programado y finalizar el desarrollo de lo mencionado. Dado lo indicado, así como la fecha de terminación se mantiene la calificación de la acción </t>
    </r>
    <r>
      <rPr>
        <b/>
        <sz val="8"/>
        <color theme="1"/>
        <rFont val="Tahoma"/>
        <family val="2"/>
      </rPr>
      <t>"En Proceso"</t>
    </r>
    <r>
      <rPr>
        <sz val="8"/>
        <color theme="1"/>
        <rFont val="Tahoma"/>
        <family val="2"/>
      </rPr>
      <t>.</t>
    </r>
  </si>
  <si>
    <r>
      <t xml:space="preserve">Análisis OCI: </t>
    </r>
    <r>
      <rPr>
        <sz val="8"/>
        <color theme="1"/>
        <rFont val="Tahoma"/>
        <family val="2"/>
      </rPr>
      <t xml:space="preserve">El área no adelantó reporte de avances y soportes respecto a la acción formulada, por lo que se recomienda realizar jornadas de autoevaluación que permitan determinar las actividades faltantes en la materia, de manera que se dé cumplimiento a lo formulado. Lo indicado, teniendo en cuenta la solicitud efectuada mediante Memorando 1213 del 23 de diciembre de 2024 y remisión de información al área de Planeación el 27 de diciembre de 2024. Teniendo en cuenta lo anterior, se mantiene la calificación de la acción </t>
    </r>
    <r>
      <rPr>
        <b/>
        <sz val="8"/>
        <color theme="1"/>
        <rFont val="Tahoma"/>
        <family val="2"/>
      </rPr>
      <t>"En Proceso"</t>
    </r>
    <r>
      <rPr>
        <sz val="8"/>
        <color theme="1"/>
        <rFont val="Tahoma"/>
        <family val="2"/>
      </rPr>
      <t xml:space="preserve"> y se recomienda efectuar la ejecución de lo pendiente de manera coordinada con el área de apoyo respectiva. </t>
    </r>
  </si>
  <si>
    <t>* 20250108 -Correo- GER -Lineamientos Reporte Plan de Acción 2024 y Construcción 2025
* 20250108 Reunión revisión para actualización Lineamientos de publicación (1)
* EPLE-GU-002 LINEAMIENTOS PARA PUBLICACIÓN DE INFORMACIÓN SEDE ELECTRÓNICA (2) (1)</t>
  </si>
  <si>
    <r>
      <t xml:space="preserve">Análisis OCI: </t>
    </r>
    <r>
      <rPr>
        <sz val="8"/>
        <color theme="1"/>
        <rFont val="Tahoma"/>
        <family val="2"/>
      </rPr>
      <t xml:space="preserve">Teniendo en cuenta que el área no adelantó reporte de avances ni soportes de ejecución de lo formulado, y, que no atendió a las recomendaciones dadas de reformulación o solicitud de ampliación para la presente actividad, se mantiene el porcentaje de avance en 17%; sin embargo, se recomienda al área efectuar el reporte correspondiente de lo programado y finalizar el desarrollo de lo mencionado. Dado lo indicado, así como la fecha de terminación se mantiene la calificación de la acción </t>
    </r>
    <r>
      <rPr>
        <b/>
        <sz val="8"/>
        <color theme="1"/>
        <rFont val="Tahoma"/>
        <family val="2"/>
      </rPr>
      <t>"En Proceso"</t>
    </r>
    <r>
      <rPr>
        <sz val="8"/>
        <color theme="1"/>
        <rFont val="Tahoma"/>
        <family val="2"/>
      </rPr>
      <t>.</t>
    </r>
  </si>
  <si>
    <r>
      <t xml:space="preserve">Análisis OCI: </t>
    </r>
    <r>
      <rPr>
        <sz val="8"/>
        <color theme="1"/>
        <rFont val="Tahoma"/>
        <family val="2"/>
      </rPr>
      <t xml:space="preserve">El área no adelantó reporte de avances y soportes respecto a la acción formulada, por lo que se recomienda realizar jornadas de autoevaluación que permitan determinar las actividades faltantes en la materia, de manera que se dé cumplimiento a lo programado en las fechas determinadas. Teniendo en cuenta lo anterior, así como la fecha de terminación se califica la acción como </t>
    </r>
    <r>
      <rPr>
        <b/>
        <sz val="8"/>
        <color theme="1"/>
        <rFont val="Tahoma"/>
        <family val="2"/>
      </rPr>
      <t>"Sin Iniciar"</t>
    </r>
    <r>
      <rPr>
        <sz val="8"/>
        <color theme="1"/>
        <rFont val="Tahoma"/>
        <family val="2"/>
      </rPr>
      <t xml:space="preserve">. </t>
    </r>
  </si>
  <si>
    <r>
      <t xml:space="preserve">Reporte G. Documental: </t>
    </r>
    <r>
      <rPr>
        <sz val="8"/>
        <color theme="1"/>
        <rFont val="Tahoma"/>
        <family val="2"/>
      </rPr>
      <t xml:space="preserve">De las acciones programada se realizaron las siguientes actividades: 1. Se realizó el seguimiento a:
-Revisión de repositorio del área de Sistemas
-Seguimiento y acompañamiento a la conformación de los archivos de gestión del área de Sistemas
-Indicaciones y lineamientos para continuar con la conformación de expedientes por parte de Gestión Documental. 2. Se realizó la verificación del diligenciamiento del formato único de Inventario documental - FUID, a través del la transferencia Documental.
</t>
    </r>
    <r>
      <rPr>
        <b/>
        <sz val="8"/>
        <color theme="1"/>
        <rFont val="Tahoma"/>
        <family val="2"/>
      </rPr>
      <t xml:space="preserve">Análisis OCI: </t>
    </r>
    <r>
      <rPr>
        <sz val="8"/>
        <color theme="1"/>
        <rFont val="Tahoma"/>
        <family val="2"/>
      </rPr>
      <t xml:space="preserve">Se adelanta la revisión de los soportes entregados, observando que se adelantó la reunión el 27 de noviembre de 2024, así como una transferencia documental el 1 de octubre de 2024; respecto a la reunión sostenida en noviembre se estableció el compromiso de dar continuidad a la organización de los documentos. Teniendo en cuenta lo anterior, así como la fecha de terminación se califica la acción </t>
    </r>
    <r>
      <rPr>
        <b/>
        <sz val="8"/>
        <color theme="1"/>
        <rFont val="Tahoma"/>
        <family val="2"/>
      </rPr>
      <t>"En Proceso"</t>
    </r>
    <r>
      <rPr>
        <sz val="8"/>
        <color theme="1"/>
        <rFont val="Tahoma"/>
        <family val="2"/>
      </rPr>
      <t xml:space="preserve"> y se recomienda efectuar la verificación faltante para proceder al cierre de esta.  </t>
    </r>
  </si>
  <si>
    <r>
      <t xml:space="preserve">Reporte Planeación: </t>
    </r>
    <r>
      <rPr>
        <sz val="8"/>
        <color theme="1"/>
        <rFont val="Tahoma"/>
        <family val="2"/>
      </rPr>
      <t>En noviembre 2024 se vinculó el profesional que adelantará la formulación de este documento con el apoyo de Planeación y se realizó una mesa de trabajo conjunta para definir el cronograma. Se solicitó modificar plazo hasta el 30 de mayo de 2025.</t>
    </r>
    <r>
      <rPr>
        <b/>
        <sz val="8"/>
        <color theme="1"/>
        <rFont val="Tahoma"/>
        <family val="2"/>
      </rPr>
      <t xml:space="preserve">
Análisis OCI: </t>
    </r>
    <r>
      <rPr>
        <sz val="8"/>
        <color theme="1"/>
        <rFont val="Tahoma"/>
        <family val="2"/>
      </rPr>
      <t xml:space="preserve">Se remite por parte del área un acta de reunión del 10 de enero de 2025, lo cual, de conformidad con los lineamientos establecidos en la Circular 04 de 2024 </t>
    </r>
    <r>
      <rPr>
        <i/>
        <sz val="8"/>
        <color theme="1"/>
        <rFont val="Tahoma"/>
        <family val="2"/>
      </rPr>
      <t xml:space="preserve">"Lineamientos para la formulación, modificación y seguimiento a los Planes de Mejoramiento (Institucional y por Procesos), Mapas de Riesgos (tipologías identificadas) y al Programa de Transparencia y Ética Pública - PTEP" </t>
    </r>
    <r>
      <rPr>
        <sz val="8"/>
        <color theme="1"/>
        <rFont val="Tahoma"/>
        <family val="2"/>
      </rPr>
      <t xml:space="preserve">, se debe adelantar el reporte del periodo identificado para el seguimiento, lo que para el caso del presente es del 1 de septiembre al 31 de diciembre de 2024, por lo que no se evalúa el soporte remitido. Teniendo en cuenta lo mencionado, se ajusta la fecha de terminación y se califica </t>
    </r>
    <r>
      <rPr>
        <b/>
        <sz val="8"/>
        <color theme="1"/>
        <rFont val="Tahoma"/>
        <family val="2"/>
      </rPr>
      <t>"Sin Iniciar"</t>
    </r>
    <r>
      <rPr>
        <sz val="8"/>
        <color theme="1"/>
        <rFont val="Tahoma"/>
        <family val="2"/>
      </rPr>
      <t>.</t>
    </r>
  </si>
  <si>
    <t>* Programa de Transparencia y Ética Publica -PTEP. (PAAC) 2025 Versión 0 20251401</t>
  </si>
  <si>
    <r>
      <t xml:space="preserve">Reporte Planeación: </t>
    </r>
    <r>
      <rPr>
        <sz val="8"/>
        <color theme="1"/>
        <rFont val="Tahoma"/>
        <family val="2"/>
      </rPr>
      <t>En la versión 0 del PTEP 2025 se incluyeron temas de capacitación en temas SARLAFT. Se solicitó modificar plazo hasta el 30 de mayo de 2025.</t>
    </r>
    <r>
      <rPr>
        <b/>
        <sz val="8"/>
        <color theme="1"/>
        <rFont val="Tahoma"/>
        <family val="2"/>
      </rPr>
      <t xml:space="preserve">
Análisis OCI: </t>
    </r>
    <r>
      <rPr>
        <sz val="8"/>
        <color theme="1"/>
        <rFont val="Tahoma"/>
        <family val="2"/>
      </rPr>
      <t>Se remite por parte del área de Planeación el PTEP en su versión 0 de 2025, lo cual, no tiene relación con lo formulado, y, de manera adicional, de conformidad con los lineamientos establecidos en la Circular 04 de 2024</t>
    </r>
    <r>
      <rPr>
        <i/>
        <sz val="8"/>
        <color theme="1"/>
        <rFont val="Tahoma"/>
        <family val="2"/>
      </rPr>
      <t xml:space="preserve"> "Lineamientos para la formulación, modificación y seguimiento a los Planes de Mejoramiento (Institucional y por Procesos), Mapas de Riesgos (tipologías identificadas) y al Programa de Transparencia y Ética Pública - PTEP</t>
    </r>
    <r>
      <rPr>
        <sz val="8"/>
        <color theme="1"/>
        <rFont val="Tahoma"/>
        <family val="2"/>
      </rPr>
      <t xml:space="preserve">" , se debe adelantar el reporte del periodo identificado para el seguimiento, lo que para el caso del presente es del 1 de septiembre al 31 de diciembre de 2024. Teniendo en cuenta lo mencionado, se ajusta la fecha de terminación y se califica </t>
    </r>
    <r>
      <rPr>
        <b/>
        <sz val="8"/>
        <color theme="1"/>
        <rFont val="Tahoma"/>
        <family val="2"/>
      </rPr>
      <t>"Sin Iniciar".</t>
    </r>
  </si>
  <si>
    <r>
      <t xml:space="preserve">Reporte Planeación: </t>
    </r>
    <r>
      <rPr>
        <sz val="8"/>
        <color theme="1"/>
        <rFont val="Tahoma"/>
        <family val="2"/>
      </rPr>
      <t xml:space="preserve">En el mes de diciembre se vinculó la contratista Gloria Blandón quien estará a cargo de atender los temas de diagnóstico e implementación del SARLAFT. Se solicitó modificar plazo hasta el 30 de mayo de 2025.
</t>
    </r>
    <r>
      <rPr>
        <b/>
        <sz val="8"/>
        <color theme="1"/>
        <rFont val="Tahoma"/>
        <family val="2"/>
      </rPr>
      <t xml:space="preserve">Análisis OCI: </t>
    </r>
    <r>
      <rPr>
        <sz val="8"/>
        <color theme="1"/>
        <rFont val="Tahoma"/>
        <family val="2"/>
      </rPr>
      <t>Se adelanta la verificación del soporte remitido observando que la contratista en mención cuenta con la obligación: "</t>
    </r>
    <r>
      <rPr>
        <i/>
        <sz val="8"/>
        <color theme="1"/>
        <rFont val="Tahoma"/>
        <family val="2"/>
      </rPr>
      <t>5. Elaborar un informe diagnóstico del Sistema de Administración de Riesgos de Lavado de Activos y Financiación del Terrorismo – SARLAFT en el Canal, así como de las situaciones que puedan generar riesgo de LA/FT en las operaciones que realiza la entidad, de tal forma que se documente las actividades a cargo del oficial de cumplimiento"</t>
    </r>
    <r>
      <rPr>
        <sz val="8"/>
        <color theme="1"/>
        <rFont val="Tahoma"/>
        <family val="2"/>
      </rPr>
      <t xml:space="preserve">, sin embargo, no se remiten soportes complementarios que permitan evidenciar la gestión de </t>
    </r>
    <r>
      <rPr>
        <i/>
        <sz val="8"/>
        <color theme="1"/>
        <rFont val="Tahoma"/>
        <family val="2"/>
      </rPr>
      <t>los recursos financieros para la contratación del oficial de cumplimiento</t>
    </r>
    <r>
      <rPr>
        <sz val="8"/>
        <color theme="1"/>
        <rFont val="Tahoma"/>
        <family val="2"/>
      </rPr>
      <t xml:space="preserve"> formulado. Teniendo en cuenta lo anterior, se adelanta la ampliación del plazo de terminación y se mantiene la calificación </t>
    </r>
    <r>
      <rPr>
        <b/>
        <sz val="8"/>
        <color theme="1"/>
        <rFont val="Tahoma"/>
        <family val="2"/>
      </rPr>
      <t>"En Proceso"</t>
    </r>
    <r>
      <rPr>
        <sz val="8"/>
        <color theme="1"/>
        <rFont val="Tahoma"/>
        <family val="2"/>
      </rPr>
      <t xml:space="preserve">. </t>
    </r>
  </si>
  <si>
    <r>
      <t xml:space="preserve">Reporte Planeación: </t>
    </r>
    <r>
      <rPr>
        <sz val="8"/>
        <color theme="1"/>
        <rFont val="Tahoma"/>
        <family val="2"/>
      </rPr>
      <t xml:space="preserve">En el mes de diciembre se vinculó la contratista Gloria Blandón quien estará a cargo de atender los temas de diagnóstico e implementación del SARLAFT. Se solicitó modificar la acción 1 eliminando el verbo documentar, dejando la redacción de la siguiente manera: “Identificar y los riesgos de Lavado de Activos y Financiación del Terrorismo de la entidad”.
</t>
    </r>
    <r>
      <rPr>
        <b/>
        <sz val="8"/>
        <color theme="1"/>
        <rFont val="Tahoma"/>
        <family val="2"/>
      </rPr>
      <t xml:space="preserve">Análisis OCI: </t>
    </r>
    <r>
      <rPr>
        <sz val="8"/>
        <color theme="1"/>
        <rFont val="Tahoma"/>
        <family val="2"/>
      </rPr>
      <t xml:space="preserve">Se observan las condiciones contractuales de la contratista encargada de adelantar lo relacionado con SARLAFT en Capital; sin embargo, el soporte no es suficiente para evidenciar la ejecución de lo formulado. De igual manera, se adelanta el ajuste de la acción de conformidad con la solicitud adelantada por el área para el presente corte. Teniendo en cuenta lo anterior, se recomienda al área evaluar lo pendiente con el fin de dar cabal cumplimiento a lo programado. Teniendo en cuenta lo anterior, se califica la acción </t>
    </r>
    <r>
      <rPr>
        <b/>
        <sz val="8"/>
        <color theme="1"/>
        <rFont val="Tahoma"/>
        <family val="2"/>
      </rPr>
      <t>"Sin Iniciar"</t>
    </r>
    <r>
      <rPr>
        <sz val="8"/>
        <color theme="1"/>
        <rFont val="Tahoma"/>
        <family val="2"/>
      </rPr>
      <t xml:space="preserve">. </t>
    </r>
  </si>
  <si>
    <r>
      <t xml:space="preserve">Reporte Planeación: </t>
    </r>
    <r>
      <rPr>
        <sz val="8"/>
        <color theme="1"/>
        <rFont val="Tahoma"/>
        <family val="2"/>
      </rPr>
      <t xml:space="preserve">En el mes de diciembre se vinculó la contratista Gloria Blandón quien estará a cargo de atender los temas de diagnóstico e implementación del SARLAFT. Se solicitó modificar plazo hasta el 30 de mayo de 2025.
</t>
    </r>
    <r>
      <rPr>
        <b/>
        <sz val="8"/>
        <color theme="1"/>
        <rFont val="Tahoma"/>
        <family val="2"/>
      </rPr>
      <t xml:space="preserve">Análisis OCI: </t>
    </r>
    <r>
      <rPr>
        <sz val="8"/>
        <color theme="1"/>
        <rFont val="Tahoma"/>
        <family val="2"/>
      </rPr>
      <t xml:space="preserve">Se observan las condiciones contractuales de la contratista encargada de adelantar lo relacionado con SARLAFT en Capital; sin embargo, el soporte no es suficiente para evidenciar la ejecución de lo formulado. De igual manera, se adelanta el ajuste de la acción de conformidad con la solicitud adelantada por el área para el presente corte. Teniendo en cuenta lo anterior, se recomienda al área evaluar lo pendiente con el fin de dar cabal cumplimiento a lo programado. Teniendo en cuenta lo anterior, se califica la acción </t>
    </r>
    <r>
      <rPr>
        <b/>
        <sz val="8"/>
        <color theme="1"/>
        <rFont val="Tahoma"/>
        <family val="2"/>
      </rPr>
      <t>"Sin Iniciar"</t>
    </r>
    <r>
      <rPr>
        <sz val="8"/>
        <color theme="1"/>
        <rFont val="Tahoma"/>
        <family val="2"/>
      </rPr>
      <t xml:space="preserve">. </t>
    </r>
  </si>
  <si>
    <t>* Correo de fecha 27 de noviembre de 2024, mediante el  cual se solicita al área de planeación la actualización del procedimiento a través del   documento EPLE-FT-020. SOLICITUD CREACIÓN, ACTUALIZACIÓN O ELIMINACIÓN DE DOCUMENTOS.xls
* Correo de fecha 29 de noviembre de 2024, mediante el cual el área de planeación informa la publicación del procedimiento en la intranet de Canal Capital.</t>
  </si>
  <si>
    <r>
      <rPr>
        <b/>
        <sz val="8"/>
        <color theme="1"/>
        <rFont val="Tahoma"/>
        <family val="2"/>
      </rPr>
      <t xml:space="preserve">Reporte Control Interno Disciplinario: </t>
    </r>
    <r>
      <rPr>
        <sz val="8"/>
        <color theme="1"/>
        <rFont val="Tahoma"/>
        <family val="2"/>
      </rPr>
      <t xml:space="preserve">El día 29 de noviembre de 2024, se  publico en la intranet la actualización del  procedimiento interno de control disciplinario para adelantar las investigaciones internas a que haya lugar, por posibles conductas violatorias del sistema de gestión antisoborno, quedando así la  Versión 8:  actualización del glosario del procedimiento. Ruta de acceso Inicio &gt; Control Seguimiento y Evaluación &gt; 14. Control Disciplinario Interno &gt; Procedimiento. se incluyen la actualización del glosario 
Acuerdos restrictivos de la competencia
CELEBRACION INDEBIDA DE CONTRATOS
COHECHO PROPIO
COHECHO IMPROPIO
COHECHO POR DAR U OFRECER
CONCUSION
CORRUPCION
FINANCIACION AL TERRORISMO
INTERES INDEBIDO EN LA CELEBRACION DE CONTRATOS
IMPEDIMENTO
LAVADO DE ACTIVOS
MORALIDAD PÚBLICA
RIESGO
RIESGO DE CORRUPCION
SOBORNO
SOBORNO TRASNACIONAL
</t>
    </r>
    <r>
      <rPr>
        <b/>
        <sz val="8"/>
        <color theme="1"/>
        <rFont val="Tahoma"/>
        <family val="2"/>
      </rPr>
      <t xml:space="preserve">Análisis OCI: </t>
    </r>
    <r>
      <rPr>
        <sz val="8"/>
        <color theme="1"/>
        <rFont val="Tahoma"/>
        <family val="2"/>
      </rPr>
      <t xml:space="preserve">Se informa que se dio cumplimiento a la primera actividad de la acción propuesta. De esta manera se califica la acción como </t>
    </r>
    <r>
      <rPr>
        <b/>
        <sz val="8"/>
        <color theme="1"/>
        <rFont val="Tahoma"/>
        <family val="2"/>
      </rPr>
      <t xml:space="preserve">"Terminada". </t>
    </r>
    <r>
      <rPr>
        <sz val="8"/>
        <color theme="1"/>
        <rFont val="Tahoma"/>
        <family val="2"/>
      </rPr>
      <t xml:space="preserve">Se deja con estado </t>
    </r>
    <r>
      <rPr>
        <b/>
        <sz val="8"/>
        <color theme="1"/>
        <rFont val="Tahoma"/>
        <family val="2"/>
      </rPr>
      <t>Cerrada.</t>
    </r>
  </si>
  <si>
    <r>
      <t xml:space="preserve">Reporte Planeación: </t>
    </r>
    <r>
      <rPr>
        <sz val="8"/>
        <color theme="1"/>
        <rFont val="Tahoma"/>
        <family val="2"/>
      </rPr>
      <t xml:space="preserve">Se solicitó modificar plazo hasta el 30 de mayo de 2025.
</t>
    </r>
    <r>
      <rPr>
        <b/>
        <sz val="8"/>
        <color theme="1"/>
        <rFont val="Tahoma"/>
        <family val="2"/>
      </rPr>
      <t xml:space="preserve">Análisis OCI: </t>
    </r>
    <r>
      <rPr>
        <sz val="8"/>
        <color theme="1"/>
        <rFont val="Tahoma"/>
        <family val="2"/>
      </rPr>
      <t xml:space="preserve">El área no adelantó reporte de avances y soportes respecto a la acción formulada, por lo que se recomienda realizar jornadas de autoevaluación que permitan determinar las actividades faltantes en la materia, de manera que se dé cumplimiento a lo programado en las fechas determinadas. De igual manera, se adelanta el ajuste de la acción de conformidad con la solicitud adelantada por el área para el presente corte. Teniendo en cuenta lo anterior, se recomienda al área evaluar lo pendiente con el fin de dar cabal cumplimiento a lo programado. Teniendo en cuenta lo anterior, se califica la acción </t>
    </r>
    <r>
      <rPr>
        <b/>
        <sz val="8"/>
        <color theme="1"/>
        <rFont val="Tahoma"/>
        <family val="2"/>
      </rPr>
      <t>"Sin Iniciar"</t>
    </r>
    <r>
      <rPr>
        <sz val="8"/>
        <color theme="1"/>
        <rFont val="Tahoma"/>
        <family val="2"/>
      </rPr>
      <t xml:space="preserve">. </t>
    </r>
  </si>
  <si>
    <r>
      <t xml:space="preserve">Reporte Planeación: </t>
    </r>
    <r>
      <rPr>
        <sz val="8"/>
        <color theme="1"/>
        <rFont val="Tahoma"/>
        <family val="2"/>
      </rPr>
      <t xml:space="preserve">Modificar plazo hasta el 30 de mayo de 2025 y Cambiar la acción “Formular un manual de administración de riesgos de Lavado de Activos y Financiación del Terrorismo al interior de Capital y socializarlo a nivel interno y externo” por: “Elaborar un documento con lineamientos para la gestión del Sistema de administración de riesgos de lavado de activos y financiación del terrorismo al interior de Canal Capital, que incluya los requisitos normativos y socializarlo a nivel interno y externo.
</t>
    </r>
    <r>
      <rPr>
        <b/>
        <sz val="8"/>
        <color theme="1"/>
        <rFont val="Tahoma"/>
        <family val="2"/>
      </rPr>
      <t xml:space="preserve">Análisis OCI: </t>
    </r>
    <r>
      <rPr>
        <sz val="8"/>
        <color theme="1"/>
        <rFont val="Tahoma"/>
        <family val="2"/>
      </rPr>
      <t xml:space="preserve">El área no adelantó reporte de avances y soportes respecto a la acción formulada, por lo que se recomienda realizar jornadas de autoevaluación que permitan determinar las actividades faltantes en la materia, de manera que se dé cumplimiento a lo programado en las fechas determinadas. De igual manera, se adelanta el ajuste de la acción de conformidad con la solicitud adelantada por el área para el presente corte. Teniendo en cuenta lo anterior, se recomienda al área evaluar lo pendiente con el fin de dar cabal cumplimiento a lo programado. Teniendo en cuenta lo anterior, se califica la acción </t>
    </r>
    <r>
      <rPr>
        <b/>
        <sz val="8"/>
        <color theme="1"/>
        <rFont val="Tahoma"/>
        <family val="2"/>
      </rPr>
      <t>"Sin Iniciar"</t>
    </r>
    <r>
      <rPr>
        <sz val="8"/>
        <color theme="1"/>
        <rFont val="Tahoma"/>
        <family val="2"/>
      </rPr>
      <t xml:space="preserve">. </t>
    </r>
  </si>
  <si>
    <r>
      <t xml:space="preserve">Reporte Planeación: </t>
    </r>
    <r>
      <rPr>
        <sz val="8"/>
        <color theme="1"/>
        <rFont val="Tahoma"/>
        <family val="2"/>
      </rPr>
      <t xml:space="preserve">Se solicitó modificar plazo de las acciones 1 y 2 hasta el 30 de mayo de 2025.
</t>
    </r>
    <r>
      <rPr>
        <b/>
        <sz val="8"/>
        <color theme="1"/>
        <rFont val="Tahoma"/>
        <family val="2"/>
      </rPr>
      <t>Análisis OCI:</t>
    </r>
    <r>
      <rPr>
        <sz val="8"/>
        <color theme="1"/>
        <rFont val="Tahoma"/>
        <family val="2"/>
      </rPr>
      <t xml:space="preserve"> El área no adelantó reporte de avances y soportes respecto a la acción formulada, por lo que se recomienda realizar jornadas de autoevaluación que permitan determinar las actividades faltantes en la materia, de manera que se dé cumplimiento a lo programado en las fechas determinadas. De igual manera, se adelanta el ajuste de la acción de conformidad con la solicitud adelantada por el área para el presente corte. Teniendo en cuenta lo anterior, se recomienda al área evaluar lo pendiente con el fin de dar cabal cumplimiento a lo programado. Teniendo en cuenta lo anterior, se califica la acción</t>
    </r>
    <r>
      <rPr>
        <b/>
        <sz val="8"/>
        <color theme="1"/>
        <rFont val="Tahoma"/>
        <family val="2"/>
      </rPr>
      <t xml:space="preserve"> "Sin Iniciar"</t>
    </r>
    <r>
      <rPr>
        <sz val="8"/>
        <color theme="1"/>
        <rFont val="Tahoma"/>
        <family val="2"/>
      </rPr>
      <t xml:space="preserve">. </t>
    </r>
  </si>
  <si>
    <r>
      <t xml:space="preserve">Análisis OCI: </t>
    </r>
    <r>
      <rPr>
        <sz val="8"/>
        <color theme="1"/>
        <rFont val="Tahoma"/>
        <family val="2"/>
      </rPr>
      <t xml:space="preserve">El área no adelantó reporte de avances y soportes respecto a la acción formulada, por lo que se recomienda realizar jornadas de autoevaluación que permitan determinar las actividades faltantes en la materia, de manera que se dé cumplimiento a lo programado en las fechas determinadas. Teniendo en cuenta lo anterior, así como la fecha de terminación se califica la acción con alerta </t>
    </r>
    <r>
      <rPr>
        <b/>
        <sz val="8"/>
        <color theme="1"/>
        <rFont val="Tahoma"/>
        <family val="2"/>
      </rPr>
      <t>"Incumplida"</t>
    </r>
    <r>
      <rPr>
        <sz val="8"/>
        <color theme="1"/>
        <rFont val="Tahoma"/>
        <family val="2"/>
      </rPr>
      <t xml:space="preserve">. </t>
    </r>
  </si>
  <si>
    <t>* Matriz de seguimiento PAI2024 _V4 _ Control_Disiplinario_Reporte actualizada
* Se realiza el primer seguimiento, respecto al  Reporte tercer trimestre 2024 Plan de Acción, conforme a los ajustes realizados</t>
  </si>
  <si>
    <r>
      <rPr>
        <b/>
        <sz val="8"/>
        <color theme="1"/>
        <rFont val="Tahoma"/>
        <family val="2"/>
      </rPr>
      <t xml:space="preserve">Reporte Control interno disciplinario: </t>
    </r>
    <r>
      <rPr>
        <sz val="8"/>
        <color theme="1"/>
        <rFont val="Tahoma"/>
        <family val="2"/>
      </rPr>
      <t xml:space="preserve">Se ajusta de la hoja de vida del indicador del proceso "Gestión y trámite de procesos disciplinarios", en acompañamiento con el área de planeación, quedando así el código de la hoja de vida del indicador numero EPLE-FT-017, conforme los estándares definidos por la entidad, relacionado con los objetivos estratégicos. 
</t>
    </r>
    <r>
      <rPr>
        <b/>
        <sz val="8"/>
        <color theme="1"/>
        <rFont val="Tahoma"/>
        <family val="2"/>
      </rPr>
      <t xml:space="preserve">Análisis </t>
    </r>
    <r>
      <rPr>
        <sz val="8"/>
        <color theme="1"/>
        <rFont val="Tahoma"/>
        <family val="2"/>
      </rPr>
      <t xml:space="preserve">Revisado el reporte y soportes presentados por el área, se informa que se evidencia que se modifico y actualizo la hoja de vida del indicador. Por lo anterior se califica como </t>
    </r>
    <r>
      <rPr>
        <b/>
        <sz val="8"/>
        <color theme="1"/>
        <rFont val="Tahoma"/>
        <family val="2"/>
      </rPr>
      <t xml:space="preserve">"Terminada". </t>
    </r>
    <r>
      <rPr>
        <sz val="8"/>
        <color theme="1"/>
        <rFont val="Tahoma"/>
        <family val="2"/>
      </rPr>
      <t xml:space="preserve">
No obstante se evidencia que la formulación del indicador propuesto presenta debilidad toda vez que no refleja el seguimiento a temas relacionados con el objetivo del proceso. De acuerdo a la caracterización, el objetivo del proceso es  "adelantar las investigaciones disciplinarias de los servidores públicos y trabajadores oficiales vinculados a Canal Capital de acuerdo a la normatividad aplicable, con el fin de determinar la posible responsabilidad frente a la ocurrencia de conductas disciplinables". Adicional, el indicador no cumple con las características de simplicidad, pertinencia, confiabilidad y sensibilidad. 
Por lo anterior se mantiene con estado </t>
    </r>
    <r>
      <rPr>
        <b/>
        <sz val="8"/>
        <color theme="1"/>
        <rFont val="Tahoma"/>
        <family val="2"/>
      </rPr>
      <t xml:space="preserve">abierta </t>
    </r>
    <r>
      <rPr>
        <sz val="8"/>
        <color theme="1"/>
        <rFont val="Tahoma"/>
        <family val="2"/>
      </rPr>
      <t>para que en el próximo seguimiento se ajuste lo correspondiente.</t>
    </r>
  </si>
  <si>
    <t xml:space="preserve">1. Acta 17-12-2024 mediante el cual se aprobó el indicador de gestión jurídica. 
2. Mesa de trabajo 24 septiembre de 2024 sobre PAI indicadores
3. Hoja del indicador gestión jurídica </t>
  </si>
  <si>
    <r>
      <t xml:space="preserve">Reporte Jurídica: </t>
    </r>
    <r>
      <rPr>
        <sz val="8"/>
        <color theme="1"/>
        <rFont val="Tahoma"/>
        <family val="2"/>
      </rPr>
      <t xml:space="preserve">Se presenta como evidencia el cambio de indicador y su respectiva aprobación.
</t>
    </r>
    <r>
      <rPr>
        <b/>
        <sz val="8"/>
        <color theme="1"/>
        <rFont val="Tahoma"/>
        <family val="2"/>
      </rPr>
      <t xml:space="preserve">Análisis OCI: </t>
    </r>
    <r>
      <rPr>
        <sz val="8"/>
        <color theme="1"/>
        <rFont val="Tahoma"/>
        <family val="2"/>
      </rPr>
      <t>Se da cuenta del cambio del indicador de gestión jurídica y su aprobación en el Comité de gestión y desempeño. Por lo anterior se puede calificar como "</t>
    </r>
    <r>
      <rPr>
        <b/>
        <sz val="8"/>
        <color theme="1"/>
        <rFont val="Tahoma"/>
        <family val="2"/>
      </rPr>
      <t xml:space="preserve">terminada". </t>
    </r>
    <r>
      <rPr>
        <sz val="8"/>
        <color theme="1"/>
        <rFont val="Tahoma"/>
        <family val="2"/>
      </rPr>
      <t>De igual manera se deja con estado "</t>
    </r>
    <r>
      <rPr>
        <b/>
        <sz val="8"/>
        <color theme="1"/>
        <rFont val="Tahoma"/>
        <family val="2"/>
      </rPr>
      <t>cerrada"</t>
    </r>
  </si>
  <si>
    <r>
      <rPr>
        <b/>
        <sz val="8"/>
        <color theme="1"/>
        <rFont val="Tahoma"/>
        <family val="2"/>
      </rPr>
      <t xml:space="preserve">Reporte Jurídica: </t>
    </r>
    <r>
      <rPr>
        <sz val="8"/>
        <color theme="1"/>
        <rFont val="Tahoma"/>
        <family val="2"/>
      </rPr>
      <t xml:space="preserve">Se presenta como evidencia acá de reunión 31 de octubre de 2024 con el área de planeación sobre reporte trimestral gestión de riesgos, en la que se informó que la oficina jurídica no deberá hacer reporte de riesgos hasta tanto culminé la actualización de gestión de riesgos para toda la entidad.
</t>
    </r>
    <r>
      <rPr>
        <b/>
        <sz val="8"/>
        <color theme="1"/>
        <rFont val="Tahoma"/>
        <family val="2"/>
      </rPr>
      <t xml:space="preserve">Análisis OCI: </t>
    </r>
    <r>
      <rPr>
        <sz val="8"/>
        <color theme="1"/>
        <rFont val="Tahoma"/>
        <family val="2"/>
      </rPr>
      <t xml:space="preserve"> Del reporte presentado por el área junto con los soportes, se puede concluir que se dio cumplimiento a las dos actividades formuladas para la acción de mejora. Por lo anterior se califica como "</t>
    </r>
    <r>
      <rPr>
        <b/>
        <sz val="8"/>
        <color theme="1"/>
        <rFont val="Tahoma"/>
        <family val="2"/>
      </rPr>
      <t>Terminada"</t>
    </r>
    <r>
      <rPr>
        <sz val="8"/>
        <color theme="1"/>
        <rFont val="Tahoma"/>
        <family val="2"/>
      </rPr>
      <t xml:space="preserve"> y se deja con estado </t>
    </r>
    <r>
      <rPr>
        <b/>
        <sz val="8"/>
        <color theme="1"/>
        <rFont val="Tahoma"/>
        <family val="2"/>
      </rPr>
      <t>"cerrada"</t>
    </r>
  </si>
  <si>
    <t xml:space="preserve">1. Acta  de SOCIALIZACIÓN GUIA DE LINEAMIENTOS FUID-DESVINCULACIÓN
1.2. Acta 19 septiembre de 2024 sobre mesa de trabajo actualización TRD-Oficina jurídica
1.3. Acta de 30 de septiembre - MESA DE TRABAJO ACTUALIZACIÓN TRD - JURÍDICA
1.4. Acta 17 octubre de 2024 sobre diligenciamiento ficha Diagnóstico integral de archivo oficina jurídica 
1.5. Acta de reunión 21 de noviembre de 2024 de asunto socialización organización de series y subseries documentales comité de conciliación
2. Acta de transferencia documental - JURÍDICA </t>
  </si>
  <si>
    <r>
      <t xml:space="preserve">Reporte G. Documental: </t>
    </r>
    <r>
      <rPr>
        <sz val="8"/>
        <color theme="1"/>
        <rFont val="Tahoma"/>
        <family val="2"/>
      </rPr>
      <t xml:space="preserve">Frente a las acciones asignadas para Gestión Documental (1 y 2) se realizaron las siguientes actividades: 1. Mesas de trabajo para la socialización de lineamientos de Gestión documental e identificación de información. 2. verificación de la implementación de los lineamientos socializados a través de la transferencia documental.
</t>
    </r>
    <r>
      <rPr>
        <b/>
        <sz val="8"/>
        <color theme="1"/>
        <rFont val="Tahoma"/>
        <family val="2"/>
      </rPr>
      <t>Análisis OCI:</t>
    </r>
    <r>
      <rPr>
        <sz val="8"/>
        <color theme="1"/>
        <rFont val="Tahoma"/>
        <family val="2"/>
      </rPr>
      <t xml:space="preserve"> Se adelanta la verificación de la información remitida, respecto a lo cual se reitera la recomendación al área de remitir a información correspondiente al corte del seguimiento; sin embargo, se observa que se adelantaron cuatro (4) mesas de trabajo adicionales durante septiembre y noviembre de 2024 en las cuales se verificó la TRD, así como la constitución de series y subseries y la organización de los documentos del área. Teniendo en cuenta lo anterior, se califica para los numerales 1 y 2 de las acciones que corresponden al área de Gestión Documental </t>
    </r>
    <r>
      <rPr>
        <b/>
        <sz val="8"/>
        <color theme="1"/>
        <rFont val="Tahoma"/>
        <family val="2"/>
      </rPr>
      <t xml:space="preserve">"En Proceso" </t>
    </r>
    <r>
      <rPr>
        <sz val="8"/>
        <color theme="1"/>
        <rFont val="Tahoma"/>
        <family val="2"/>
      </rPr>
      <t>con el fin de adelantar la verificación semestral pendiente sobre la constitución de los expedientes.</t>
    </r>
  </si>
  <si>
    <t xml:space="preserve">1.Acta 17 octubre de 2024 sobre diligenciamiento ficha diagnostico integral de archivo oficina jurídica 
2.Acta 19 septiembre de 2024 sobre mesa de trabajo actualización TRD-Oficina jurídica
3. Acta de reunión 21 de noviembre de 2024 de asunto socialización organización de series y subseries documentales comité de conciliación 
4. Memorial No. 775 del 16 de septiembre de 2024. </t>
  </si>
  <si>
    <r>
      <t xml:space="preserve">Reporte Jurídica: </t>
    </r>
    <r>
      <rPr>
        <sz val="8"/>
        <color theme="1"/>
        <rFont val="Tahoma"/>
        <family val="2"/>
      </rPr>
      <t xml:space="preserve">1-2. Con el objetivo de asegurar el adecuado almacenamiento de toda la documentación relacionada con la gestión jurídica, se avanzó en la actualización de la TRD (Acta del 19 de septiembre de 2024) y se verificó el estado de madurez de los archivos de gestión, así como su diagnóstico (Acta del 17 de octubre de 2024). Además, se identificaron las series y subseries, y se definió la organización de la información (Acta del 21 de noviembre de 2024).
3. Debido a que la ejecución de esta acción supera la capacidad operativa de la entidad, se procederá a su reformulación conforme al memorando 775 del 16 de septiembre de 2024. 
</t>
    </r>
    <r>
      <rPr>
        <b/>
        <sz val="8"/>
        <color theme="1"/>
        <rFont val="Tahoma"/>
        <family val="2"/>
      </rPr>
      <t xml:space="preserve">Análisis OCI: </t>
    </r>
    <r>
      <rPr>
        <sz val="8"/>
        <color theme="1"/>
        <rFont val="Tahoma"/>
        <family val="2"/>
      </rPr>
      <t xml:space="preserve">Se encuentra avances en el cumplimiento de la acción. De las actas de reunión reportadas se evidencia que se han adelantado mesas de trabajo entre el área jurídica y gestión documental para dar cierre a la acción. Lo anterior y en atención al memorando 775 de 16 de septiembre de 2024, se califica la acción como </t>
    </r>
    <r>
      <rPr>
        <b/>
        <sz val="8"/>
        <color theme="1"/>
        <rFont val="Tahoma"/>
        <family val="2"/>
      </rPr>
      <t>"En Proceso"</t>
    </r>
  </si>
  <si>
    <r>
      <t xml:space="preserve">Reporte Sub. Financiera: </t>
    </r>
    <r>
      <rPr>
        <sz val="8"/>
        <color theme="1"/>
        <rFont val="Tahoma"/>
        <family val="2"/>
      </rPr>
      <t xml:space="preserve">El procedimiento esta en  proceso de actualización. </t>
    </r>
    <r>
      <rPr>
        <b/>
        <sz val="8"/>
        <color theme="1"/>
        <rFont val="Tahoma"/>
        <family val="2"/>
      </rPr>
      <t xml:space="preserve">
</t>
    </r>
    <r>
      <rPr>
        <sz val="8"/>
        <color theme="1"/>
        <rFont val="Tahoma"/>
        <family val="2"/>
      </rPr>
      <t xml:space="preserve">
</t>
    </r>
    <r>
      <rPr>
        <b/>
        <sz val="8"/>
        <color theme="1"/>
        <rFont val="Tahoma"/>
        <family val="2"/>
      </rPr>
      <t xml:space="preserve">Análisis OCI: </t>
    </r>
    <r>
      <rPr>
        <sz val="8"/>
        <color theme="1"/>
        <rFont val="Tahoma"/>
        <family val="2"/>
      </rPr>
      <t xml:space="preserve">Teniendo en cuenta el reporte efectuado por el área, así como las fechas de ejecución así como a que se incumplió compromiso de aplicación de la Circular 04 de 2024 para reformular las acciones (04/12/2024) se califica como </t>
    </r>
    <r>
      <rPr>
        <b/>
        <sz val="8"/>
        <color theme="1"/>
        <rFont val="Tahoma"/>
        <family val="2"/>
      </rPr>
      <t>"Incumplida".</t>
    </r>
  </si>
  <si>
    <t xml:space="preserve">1. Actas de reunión Sistemas - Gestión Documental 
2. Presentación PPTX </t>
  </si>
  <si>
    <t xml:space="preserve">1. Plan Institucional de Capacitaciones 
2. Listados de asistencias 
2.2 Grabaciones de Capacitaciones </t>
  </si>
  <si>
    <r>
      <t xml:space="preserve">Reporte G. Documental: </t>
    </r>
    <r>
      <rPr>
        <sz val="8"/>
        <color theme="1"/>
        <rFont val="Tahoma"/>
        <family val="2"/>
      </rPr>
      <t>Frente a las actividades programadas se realizaron las siguientes actividades: 1. Se realizaron mesas de trabajo entre el área de sistemas y Gestión Documental 2. Se solicitó de concepto técnico al archivo de Bogotá 3. Se presento ante el CIGD el Informe de Seguimiento realizado por el Archivo de Bogotá.</t>
    </r>
    <r>
      <rPr>
        <b/>
        <sz val="8"/>
        <color theme="1"/>
        <rFont val="Tahoma"/>
        <family val="2"/>
      </rPr>
      <t xml:space="preserve">
Análisis OCI: </t>
    </r>
    <r>
      <rPr>
        <sz val="8"/>
        <color theme="1"/>
        <rFont val="Tahoma"/>
        <family val="2"/>
      </rPr>
      <t xml:space="preserve">Se adelanta la remisión por parte del área las actas de reunión con el área de Sistemas del 29 de octubre y 27 de noviembre de 2024, así mismo el concepto del Archivo de Bogotá del 6 de noviembre de 2024 respecto a la solicitud de asistencia sobre el ERP que se construye para Gestión Documental en la entidad: sin embargo, no se observa en el acta del Comité Institucional de Gestión y Desempeño - CIGD del 17 de diciembre de 2024 la socialización definida sobre los resultados de la respuesta del ente, por lo que el área deberá remitir el soporte idóneo que permita evidenciar el cabal cumplimiento a lo formulado. Teniendo en cuenta lo anterior, así como la fecha de terminación se califica la acción con alerta </t>
    </r>
    <r>
      <rPr>
        <b/>
        <sz val="8"/>
        <color theme="1"/>
        <rFont val="Tahoma"/>
        <family val="2"/>
      </rPr>
      <t>"Incumplida"</t>
    </r>
    <r>
      <rPr>
        <sz val="8"/>
        <color theme="1"/>
        <rFont val="Tahoma"/>
        <family val="2"/>
      </rPr>
      <t xml:space="preserve">. </t>
    </r>
  </si>
  <si>
    <r>
      <t xml:space="preserve">Reporte G. Documental: </t>
    </r>
    <r>
      <rPr>
        <sz val="8"/>
        <color theme="1"/>
        <rFont val="Tahoma"/>
        <family val="2"/>
      </rPr>
      <t xml:space="preserve">Frente a las acciones programadas se tuvo avance en las siguientes actividades: 1. Solicitud de socialización técnica sobre el anexo 6 Archivos relativos a los derechos humanos y la Ley 1448 de 2011. 1.1 Se asistió a la socialización en el Archivo de Bogotá el día 02 de octubre de 2024.
</t>
    </r>
    <r>
      <rPr>
        <b/>
        <sz val="8"/>
        <color theme="1"/>
        <rFont val="Tahoma"/>
        <family val="2"/>
      </rPr>
      <t xml:space="preserve">Análisis OCI: </t>
    </r>
    <r>
      <rPr>
        <sz val="8"/>
        <color theme="1"/>
        <rFont val="Tahoma"/>
        <family val="2"/>
      </rPr>
      <t xml:space="preserve">Se observa dentro de los soportes remitidos la </t>
    </r>
    <r>
      <rPr>
        <i/>
        <sz val="8"/>
        <color theme="1"/>
        <rFont val="Tahoma"/>
        <family val="2"/>
      </rPr>
      <t>"CITACIÓN A MESA DE ASISTENCIA TÉCNICA - FORMULARIO DE SEGUIMIENTO ESTRATÉGICO ENFOQUE DE DOCUMENTACIÓN DE DERECHOS HUMANOS"</t>
    </r>
    <r>
      <rPr>
        <sz val="8"/>
        <color theme="1"/>
        <rFont val="Tahoma"/>
        <family val="2"/>
      </rPr>
      <t xml:space="preserve">, así como el listado de asistencia de la jornada adelantada el 2 de octubre de 2024 a los colaboradores del área de Gestión Documental; dado lo anterior, se encuentra pendiente la ejecución de la actividad No.2 respecto a la socialización de lo correspondiente a los interesados al interior del canal. Teniendo en cuenta lo mencionado, se califica la acción </t>
    </r>
    <r>
      <rPr>
        <b/>
        <sz val="8"/>
        <color theme="1"/>
        <rFont val="Tahoma"/>
        <family val="2"/>
      </rPr>
      <t>"En Proceso"</t>
    </r>
    <r>
      <rPr>
        <sz val="8"/>
        <color theme="1"/>
        <rFont val="Tahoma"/>
        <family val="2"/>
      </rPr>
      <t xml:space="preserve"> y se recomienda al área adelantar la jornada pendiente para dar cabal cumplimiento a lo formulado.</t>
    </r>
  </si>
  <si>
    <t xml:space="preserve">Se realizó reunión con el equipo de Control Interno en el cual, nuevamente se expresó la necesidad de reasignación de esta acción por cuanto no esta dentro del alcance de la Dirección Operativa la puesta en marcha de acciones asociadas a la administración de la sede electrónica ni de la parametrización de la página web. Derivado de esta reunión se concluyó que este tema se abordaría en el marco de una reunión con la gerencia.
Las acciones aportadas por el equipo Digital en esta materia están asociadas a la gestión de reunión con Control Interno. </t>
  </si>
  <si>
    <r>
      <t xml:space="preserve">Reporte OCI: </t>
    </r>
    <r>
      <rPr>
        <sz val="8"/>
        <color theme="1"/>
        <rFont val="Tahoma"/>
        <family val="2"/>
      </rPr>
      <t xml:space="preserve">Durante septiembre (24/09/2024) se adelantó la revisión y ajuste de a información contenida en el botón de transparencia respecto a la información de entes y autoridades que vigilan al canal, de igual manera en diciembre (13/12/2024) se adelantó la segunda revisión del botón de transparencia (numeral 1.13) realizando la consolidación de comités que se encuentran consolidados en la entidad, con la solicitud de la publicación respectiva en el botón de transparencia. Teniendo en cuenta lo anterior, se califica la acción como </t>
    </r>
    <r>
      <rPr>
        <b/>
        <sz val="8"/>
        <color theme="1"/>
        <rFont val="Tahoma"/>
        <family val="2"/>
      </rPr>
      <t>"Terminada"</t>
    </r>
    <r>
      <rPr>
        <sz val="8"/>
        <color theme="1"/>
        <rFont val="Tahoma"/>
        <family val="2"/>
      </rPr>
      <t xml:space="preserve">. </t>
    </r>
  </si>
  <si>
    <t>* Herramienta para recolectar información Digital EUREKA
* Participantes eureka 2024 (3)
* Reunión Planeación y Eureka 08012025</t>
  </si>
  <si>
    <r>
      <t xml:space="preserve">Reporte Planeación: </t>
    </r>
    <r>
      <rPr>
        <sz val="8"/>
        <color theme="1"/>
        <rFont val="Tahoma"/>
        <family val="2"/>
      </rPr>
      <t xml:space="preserve">La estrategia de caracterización de usuarios esta en proceso de actualización y para ello tuvimos una reunión con Eureka junto con ellos poder establecer los criterios de categorización de los NNA dentro de la herramienta, ya se cuentan con los insumos que podrán ayudar a establecer a un nuevo grupo de valor. Adiciona a ello desde el área Digital pudimos obtener ya una categorización de los usuarios de EUREKA que también deberán ser incluidos en el análisis.
</t>
    </r>
    <r>
      <rPr>
        <b/>
        <sz val="8"/>
        <color theme="1"/>
        <rFont val="Tahoma"/>
        <family val="2"/>
      </rPr>
      <t xml:space="preserve">Análisis OCI: </t>
    </r>
    <r>
      <rPr>
        <sz val="8"/>
        <color theme="1"/>
        <rFont val="Tahoma"/>
        <family val="2"/>
      </rPr>
      <t>Se adelantó durante 2024 un borrador de la Herramienta de recolección de información para la caracterización de usuarios; de igual manera, se adelantó una reunión el 8 de enero de 2025, lo cual, de conformidad con los lineamientos establecidos en la Circular 04 de 2024</t>
    </r>
    <r>
      <rPr>
        <i/>
        <sz val="8"/>
        <color theme="1"/>
        <rFont val="Tahoma"/>
        <family val="2"/>
      </rPr>
      <t xml:space="preserve"> "Lineamientos para la formulación, modificación y seguimiento a los Planes de Mejoramiento (Institucional y por Procesos), Mapas de Riesgos (tipologías identificadas) y al Programa de Transparencia y Ética Pública - PTEP"</t>
    </r>
    <r>
      <rPr>
        <sz val="8"/>
        <color theme="1"/>
        <rFont val="Tahoma"/>
        <family val="2"/>
      </rPr>
      <t xml:space="preserve"> , se debe adelantar el reporte del periodo identificado para el seguimiento, lo que para el caso del presente es del 1 de septiembre al 31 de diciembre de 2024, por lo que no se evalúa el soporte remitido. Teniendo en cuenta lo mencionado, así como la fecha de terminación se califica con alerta</t>
    </r>
    <r>
      <rPr>
        <b/>
        <sz val="8"/>
        <color theme="1"/>
        <rFont val="Tahoma"/>
        <family val="2"/>
      </rPr>
      <t xml:space="preserve"> "Incumplida".</t>
    </r>
  </si>
  <si>
    <r>
      <t xml:space="preserve">Reporte Planeación: </t>
    </r>
    <r>
      <rPr>
        <sz val="8"/>
        <color theme="1"/>
        <rFont val="Tahoma"/>
        <family val="2"/>
      </rPr>
      <t xml:space="preserve">La estrategia de caracterización de usuarios esta en proceso de actualización y para ello tuvimos una reunión con Eureka junto con ellos poder establecer los criterios de categorización de los NNA dentro de la herramienta, ya se cuentan con los insumos que podrán ayudar a establecer a un nuevo grupo de valor. Adiciona a ello desde el área Digital pudimos obtener ya una categorización de los usuarios de EUREKA que también deberán ser incluidos en el análisis.
</t>
    </r>
    <r>
      <rPr>
        <b/>
        <sz val="8"/>
        <color theme="1"/>
        <rFont val="Tahoma"/>
        <family val="2"/>
      </rPr>
      <t xml:space="preserve">Análisis OCI: </t>
    </r>
    <r>
      <rPr>
        <sz val="8"/>
        <color theme="1"/>
        <rFont val="Tahoma"/>
        <family val="2"/>
      </rPr>
      <t>Se adelantó la revisión de los soportes y avances remitidos por el área, observando que el reporte de avance no es coherente con el soporte adjunto; de igual manera, se recomienda al área remitir los soportes completos que den cuenta de la ejecución de las actividades, dado, que la citación adelantada por la Oficina de Control Disciplinario Interno no es suficiente para evidenciar que el área de Planeación haya coordinado la capacitación a su cargo, así como tampoco se observa soporte que permita observar la ejecución de "</t>
    </r>
    <r>
      <rPr>
        <i/>
        <sz val="8"/>
        <color theme="1"/>
        <rFont val="Tahoma"/>
        <family val="2"/>
      </rPr>
      <t>Incluir en la ERD de la vigencia 2024, en la etapa formulación que la entidad realizará una capacitación en rendición de cuentas a sus grupos de valor internos"</t>
    </r>
    <r>
      <rPr>
        <sz val="8"/>
        <color theme="1"/>
        <rFont val="Tahoma"/>
        <family val="2"/>
      </rPr>
      <t xml:space="preserve"> a la fecha del seguimiento efectuado</t>
    </r>
    <r>
      <rPr>
        <i/>
        <sz val="8"/>
        <color theme="1"/>
        <rFont val="Tahoma"/>
        <family val="2"/>
      </rPr>
      <t>.</t>
    </r>
    <r>
      <rPr>
        <sz val="8"/>
        <color theme="1"/>
        <rFont val="Tahoma"/>
        <family val="2"/>
      </rPr>
      <t xml:space="preserve">  Teniendo en cuenta lo mencionado, así como la fecha de terminación se califica con alerta</t>
    </r>
    <r>
      <rPr>
        <b/>
        <sz val="8"/>
        <color theme="1"/>
        <rFont val="Tahoma"/>
        <family val="2"/>
      </rPr>
      <t xml:space="preserve"> "Incumplida".</t>
    </r>
  </si>
  <si>
    <t>1. Agendamiento reunión enero 30 de 2024
2. Acta de la reunión
3. Grabación de la reunión
https://drive.google.com/file/d/1RIZmaUCQKyI_8CzVztsQkS4G7icfNFzJ/view
4. Correo electrónico de solicitud de espacio de reunión
5. Agendamiento de la reunión realizada el 6 de marzo de 2024
6. Grabación de la reunión
https://drive.google.com/file/d/1mjCh6HJ4OlkiTeTOVhUETqgVkrgRT2Fh/view
7. Correo electrónico del soporte de cumplimiento del compromiso establecido en la reunión con Control Interno y Planeación.
8. Soporte de la socialización de la matriz de riesgos actualizada
9. Soportes suministrados a Control Interno con relación a las actividades realizadas por el equipo de Producción en el 1er cuatrimestre 2024
https://drive.google.com/drive/folders/14iJzfPqtgdARxJR6bxFMGp6jhtE1Jgky
10. Correo electrónico remitido a Control Interno aclarando el análisis de este Plan de Mejoramiento.
11. Correo electrónico remitido a Planeación con base en la revisión realizada a la matriz de riesgos de gestión en el segundo semestre de 2024.</t>
  </si>
  <si>
    <r>
      <t xml:space="preserve">Reporte Planeación: </t>
    </r>
    <r>
      <rPr>
        <sz val="8"/>
        <color theme="1"/>
        <rFont val="Tahoma"/>
        <family val="2"/>
      </rPr>
      <t xml:space="preserve">Se realizaron sesiones (mesas de trabajo) con el equipo de producción para la revisión y propuesta de indicador, se aprobó el indicador por el director operativo y se realizo el reporte correspondiente. Se adjuntas evidencias de los descrito anteriormente.
</t>
    </r>
    <r>
      <rPr>
        <b/>
        <sz val="8"/>
        <color theme="1"/>
        <rFont val="Tahoma"/>
        <family val="2"/>
      </rPr>
      <t xml:space="preserve">Análisis OCI: </t>
    </r>
    <r>
      <rPr>
        <sz val="8"/>
        <color theme="1"/>
        <rFont val="Tahoma"/>
        <family val="2"/>
      </rPr>
      <t xml:space="preserve">Revisados los soportes se observa que se adelanta una reunión sobre la formulación de indicadores con el área de Producción el 26 de diciembre de 2024, así mismo, se observa el reporte de información del indicador con corte junio a diciembre de 2024; por lo anterior, así como la fecha de terminación programada se califica la acción como </t>
    </r>
    <r>
      <rPr>
        <b/>
        <sz val="8"/>
        <color theme="1"/>
        <rFont val="Tahoma"/>
        <family val="2"/>
      </rPr>
      <t>"Terminada Extemporánea"</t>
    </r>
    <r>
      <rPr>
        <sz val="8"/>
        <color theme="1"/>
        <rFont val="Tahoma"/>
        <family val="2"/>
      </rPr>
      <t>.</t>
    </r>
  </si>
  <si>
    <r>
      <t xml:space="preserve">Reporte Producción: </t>
    </r>
    <r>
      <rPr>
        <sz val="8"/>
        <color theme="1"/>
        <rFont val="Tahoma"/>
        <family val="2"/>
      </rPr>
      <t xml:space="preserve">Durante el cuatrimestre se realizaron los espacios para la edición del indicador asociado a la producción de contenidos, se agendaron y realizaron los siguientes espacios para el diseño de la hoja de vida del indicador, presentación de propuesta al Director Operativo y presentación de propuesta a Planeación:
1. Noviembre 19 de 2024
2. Noviembre 20 de 2024
3. Noviembre 23 de 2024
4. Noviembre 26 de 2024
</t>
    </r>
    <r>
      <rPr>
        <b/>
        <sz val="8"/>
        <color theme="1"/>
        <rFont val="Tahoma"/>
        <family val="2"/>
      </rPr>
      <t xml:space="preserve">Análisis OCI: </t>
    </r>
    <r>
      <rPr>
        <sz val="8"/>
        <color theme="1"/>
        <rFont val="Tahoma"/>
        <family val="2"/>
      </rPr>
      <t xml:space="preserve">Revisados los soportes se observa que no se cuenta con actas de reunión de las citaciones reportadas por el área en noviembre de 2024, por lo que se adelanta la validación de la grabación realizada de la reunión sobre la formulación de indicadores con el área de Planeación el 26 de diciembre de 2024 en la que se evidencia la socialización de los lineamientos de consolidación del indicador del proceso, así mismo, se observa el reporte de información del indicador con corte junio a diciembre de 2024 (Reporte Planeación); por lo anterior, así como la fecha de terminación programada se califica la acción como </t>
    </r>
    <r>
      <rPr>
        <b/>
        <sz val="8"/>
        <color theme="1"/>
        <rFont val="Tahoma"/>
        <family val="2"/>
      </rPr>
      <t>"Terminada Extemporánea"</t>
    </r>
    <r>
      <rPr>
        <sz val="8"/>
        <color theme="1"/>
        <rFont val="Tahoma"/>
        <family val="2"/>
      </rPr>
      <t>.</t>
    </r>
  </si>
  <si>
    <r>
      <t xml:space="preserve">Reporte G. Documental: </t>
    </r>
    <r>
      <rPr>
        <sz val="8"/>
        <color theme="1"/>
        <rFont val="Tahoma"/>
        <family val="2"/>
      </rPr>
      <t xml:space="preserve">Frente a las acciones programadas se tuvo avance en las siguientes actividades: 1. Se realizaron mesa de trabajo de socialización y acompañamiento al área 2. Se realizó mesa de trabajo con el área de JURÍDICA, Producción, Control Interno y Gestión Documental. 
</t>
    </r>
    <r>
      <rPr>
        <b/>
        <sz val="8"/>
        <color theme="1"/>
        <rFont val="Tahoma"/>
        <family val="2"/>
      </rPr>
      <t xml:space="preserve">Análisis OCI: </t>
    </r>
    <r>
      <rPr>
        <sz val="8"/>
        <color theme="1"/>
        <rFont val="Tahoma"/>
        <family val="2"/>
      </rPr>
      <t xml:space="preserve">Se adelanta la revisión de las actas remitidas tanto por el área de Gestión Documental, así como del área de Producción del 23 de octubre, 29 de octubre y 25 de noviembre de 2024 respecto a las observaciones 11.15 y 11.16 del Plan de Mejoramiento por Procesos, en las cuales se observa que se adelantaron las mesas de trabajo con las áreas involucradas, por lo que se evidencia la ejecución de lo formulado. Teniendo en cuenta lo indicado previamente, así como la fecha de terminación se califica la acción como </t>
    </r>
    <r>
      <rPr>
        <b/>
        <sz val="8"/>
        <color theme="1"/>
        <rFont val="Tahoma"/>
        <family val="2"/>
      </rPr>
      <t>"Terminada"</t>
    </r>
    <r>
      <rPr>
        <sz val="8"/>
        <color theme="1"/>
        <rFont val="Tahoma"/>
        <family val="2"/>
      </rPr>
      <t xml:space="preserve">. </t>
    </r>
  </si>
  <si>
    <r>
      <rPr>
        <b/>
        <sz val="8"/>
        <color theme="1"/>
        <rFont val="Tahoma"/>
        <family val="2"/>
      </rPr>
      <t xml:space="preserve">Reporte jurídica: </t>
    </r>
    <r>
      <rPr>
        <sz val="8"/>
        <color theme="1"/>
        <rFont val="Tahoma"/>
        <family val="2"/>
      </rPr>
      <t xml:space="preserve">Se adelantó reunión con el grupo de gestión documental el 31 de septiembre de 2024, sobre las TRD e igualmente 17 de octubre de 2024 y de otro lado se participó en reunión del 24 de octubre de 2024 incluyendo al área de producción para revisar las acciones necesarias que permitan dar por cumplido las acciones propuestas. 
</t>
    </r>
    <r>
      <rPr>
        <b/>
        <sz val="8"/>
        <color theme="1"/>
        <rFont val="Tahoma"/>
        <family val="2"/>
      </rPr>
      <t xml:space="preserve">Análisis OCI: </t>
    </r>
    <r>
      <rPr>
        <sz val="8"/>
        <color theme="1"/>
        <rFont val="Tahoma"/>
        <family val="2"/>
      </rPr>
      <t xml:space="preserve">El reporte del área y los soportes presentado dan cuenta de las dos actividades  propuestas para la acción de mejora. Se dio cumplimiento a lo formulado, de manera que se califica como </t>
    </r>
    <r>
      <rPr>
        <b/>
        <sz val="8"/>
        <color theme="1"/>
        <rFont val="Tahoma"/>
        <family val="2"/>
      </rPr>
      <t xml:space="preserve">"Terminada". </t>
    </r>
    <r>
      <rPr>
        <sz val="8"/>
        <color theme="1"/>
        <rFont val="Tahoma"/>
        <family val="2"/>
      </rPr>
      <t>Por lo anterior se deja con estado "</t>
    </r>
    <r>
      <rPr>
        <b/>
        <sz val="8"/>
        <color theme="1"/>
        <rFont val="Tahoma"/>
        <family val="2"/>
      </rPr>
      <t>Cerrada"</t>
    </r>
    <r>
      <rPr>
        <sz val="8"/>
        <color theme="1"/>
        <rFont val="Tahoma"/>
        <family val="2"/>
      </rPr>
      <t xml:space="preserve">
</t>
    </r>
  </si>
  <si>
    <r>
      <t xml:space="preserve">Reporte Producción: </t>
    </r>
    <r>
      <rPr>
        <sz val="8"/>
        <color theme="1"/>
        <rFont val="Tahoma"/>
        <family val="2"/>
      </rPr>
      <t xml:space="preserve">Para avanzar en este aspecto se realizaron las siguientes acciones: 1. Reuniones con Gestión Documental para avanzar en el tratamiento del Plan de Manejo 2. Reunión con Control Interno para dar a conocer el avance y solicitar orientación adicional 3. Envió de actas disponibles para el análisis de Control Interno. Pendiente análisis y repuesta de Control Interno sobre la información compartida. 
</t>
    </r>
    <r>
      <rPr>
        <b/>
        <sz val="8"/>
        <color theme="1"/>
        <rFont val="Tahoma"/>
        <family val="2"/>
      </rPr>
      <t xml:space="preserve">Análisis OCI: </t>
    </r>
    <r>
      <rPr>
        <sz val="8"/>
        <color theme="1"/>
        <rFont val="Tahoma"/>
        <family val="2"/>
      </rPr>
      <t xml:space="preserve">Se adelanta la revisión de las actas remitidas tanto por el área de Gestión Documental, así como del área de Producción del 23 de octubre, 29 de octubre y 25 de noviembre de 2024 respecto a la observación 11.15 del Plan de Mejoramiento por Procesos, en las cuales se observa que se adelantaron las mesas de trabajo con las áreas involucradas, por lo que se evidencia la ejecución de lo formulado. Se recomienda al área adelantar el reporte concreto de los avances obtenidos por el área responsable que sea pertinente a la evaluación a adelantar por parte de la Oficina de Control Interno. Teniendo en cuenta lo indicado previamente, así como la fecha de terminación se califica la acción como </t>
    </r>
    <r>
      <rPr>
        <b/>
        <sz val="8"/>
        <color theme="1"/>
        <rFont val="Tahoma"/>
        <family val="2"/>
      </rPr>
      <t>"Terminada"</t>
    </r>
    <r>
      <rPr>
        <sz val="8"/>
        <color theme="1"/>
        <rFont val="Tahoma"/>
        <family val="2"/>
      </rPr>
      <t xml:space="preserve">. </t>
    </r>
  </si>
  <si>
    <r>
      <t xml:space="preserve">Reporte Producción: </t>
    </r>
    <r>
      <rPr>
        <sz val="8"/>
        <color theme="1"/>
        <rFont val="Tahoma"/>
        <family val="2"/>
      </rPr>
      <t xml:space="preserve">Para avanzar en este aspecto se realizaron las siguientes acciones: 1. Reuniones con Gestión Documental para avanzar en el tratamiento del Plan de Manejo 2. Reunión con Control Interno para dar a conocer el avance y solicitar orientación adicional 3. Envió de actas disponibles para el análisis de Control Interno. Pendiente análisis y repuesta de Control Interno sobre la información compartida. 
</t>
    </r>
    <r>
      <rPr>
        <b/>
        <sz val="8"/>
        <color theme="1"/>
        <rFont val="Tahoma"/>
        <family val="2"/>
      </rPr>
      <t xml:space="preserve">Análisis OCI: </t>
    </r>
    <r>
      <rPr>
        <sz val="8"/>
        <color theme="1"/>
        <rFont val="Tahoma"/>
        <family val="2"/>
      </rPr>
      <t xml:space="preserve">Se adelanta la revisión de lo indicado en el reporte por parte del área de Producción respecto a la actividad, sobre lo cual se identifica que el reporte no guarda relación con la acción formulada, dado que las actas mencionan la observación 11.15 y organización de expedientes, sin que se mencionen revisiones sobre las </t>
    </r>
    <r>
      <rPr>
        <i/>
        <sz val="8"/>
        <color theme="1"/>
        <rFont val="Tahoma"/>
        <family val="2"/>
      </rPr>
      <t xml:space="preserve">"Obligaciones específicas y perfiles de los líderes de equipo". </t>
    </r>
    <r>
      <rPr>
        <sz val="8"/>
        <color theme="1"/>
        <rFont val="Tahoma"/>
        <family val="2"/>
      </rPr>
      <t xml:space="preserve">Se indica dentro de una nota en el reporte que </t>
    </r>
    <r>
      <rPr>
        <i/>
        <sz val="8"/>
        <color theme="1"/>
        <rFont val="Tahoma"/>
        <family val="2"/>
      </rPr>
      <t>"NO SE REALIZARON CONTRATACIONES de personas calificadas en la categoría de LIDERES DE EQUIPO, por lo anterior las acciones ejecutadas corresponden únicamente a lo realizado en el 1er cuatrimestre del año";</t>
    </r>
    <r>
      <rPr>
        <sz val="8"/>
        <color theme="1"/>
        <rFont val="Tahoma"/>
        <family val="2"/>
      </rPr>
      <t xml:space="preserve"> sin embargo, dada la fecha de terminación de la actividad, así como la cantidad programada (2), se mantiene el porcentaje de avance y calificación </t>
    </r>
    <r>
      <rPr>
        <b/>
        <sz val="8"/>
        <color theme="1"/>
        <rFont val="Tahoma"/>
        <family val="2"/>
      </rPr>
      <t>"En Proceso"</t>
    </r>
    <r>
      <rPr>
        <sz val="8"/>
        <color theme="1"/>
        <rFont val="Tahoma"/>
        <family val="2"/>
      </rPr>
      <t>, y, se recomienda al área realizar el reporte concreto de los avances obtenidos por el área responsable que sea pertinente a la evaluación a adelantar por parte de la Oficina de Control Interno.</t>
    </r>
  </si>
  <si>
    <r>
      <rPr>
        <b/>
        <sz val="8"/>
        <color theme="1"/>
        <rFont val="Tahoma"/>
        <family val="2"/>
      </rPr>
      <t xml:space="preserve">Reporte jurídica: </t>
    </r>
    <r>
      <rPr>
        <sz val="8"/>
        <color theme="1"/>
        <rFont val="Tahoma"/>
        <family val="2"/>
      </rPr>
      <t xml:space="preserve">Se adelantaron reuniones con el área de producción y el acompañamiento de gestión documental en fechas del 17 de junio, 3 de julio  de 2024  5 de septiembre y 23 de octubre de 2024 , para efectos de establecer como proceder en las actividades que permitan dado por cumplido
</t>
    </r>
    <r>
      <rPr>
        <b/>
        <sz val="8"/>
        <color theme="1"/>
        <rFont val="Tahoma"/>
        <family val="2"/>
      </rPr>
      <t xml:space="preserve">Análisis OCI: </t>
    </r>
    <r>
      <rPr>
        <sz val="8"/>
        <color theme="1"/>
        <rFont val="Tahoma"/>
        <family val="2"/>
      </rPr>
      <t>Según el contenido del acta de reunión del 05 de septiembre,   entre el área de producción y el área Jurica se</t>
    </r>
    <r>
      <rPr>
        <b/>
        <sz val="8"/>
        <color theme="1"/>
        <rFont val="Tahoma"/>
        <family val="2"/>
      </rPr>
      <t xml:space="preserve"> </t>
    </r>
    <r>
      <rPr>
        <sz val="8"/>
        <color theme="1"/>
        <rFont val="Tahoma"/>
        <family val="2"/>
      </rPr>
      <t>dio la aclaración sobre el almacenamiento de los soportes con relación a la ejecución de los contratos. De esta manera se puede calificar la acción como</t>
    </r>
    <r>
      <rPr>
        <b/>
        <sz val="8"/>
        <color theme="1"/>
        <rFont val="Tahoma"/>
        <family val="2"/>
      </rPr>
      <t xml:space="preserve"> "Terminada". </t>
    </r>
    <r>
      <rPr>
        <sz val="8"/>
        <color theme="1"/>
        <rFont val="Tahoma"/>
        <family val="2"/>
      </rPr>
      <t xml:space="preserve">Se deja con estado </t>
    </r>
    <r>
      <rPr>
        <b/>
        <sz val="8"/>
        <color theme="1"/>
        <rFont val="Tahoma"/>
        <family val="2"/>
      </rPr>
      <t>"cerrada"</t>
    </r>
  </si>
  <si>
    <r>
      <t xml:space="preserve">Reporte G. Documental: </t>
    </r>
    <r>
      <rPr>
        <sz val="8"/>
        <color theme="1"/>
        <rFont val="Tahoma"/>
        <family val="2"/>
      </rPr>
      <t xml:space="preserve">Frente a las acciones programadas se tuvo avance en las siguientes actividades: 1. Se realizaron mesa de trabajo de socialización y acompañamiento al área 2. Se realizó mesa de trabajo con el área de JURÍDICA, Producción, Control Interno y Gestión Documental. 
</t>
    </r>
    <r>
      <rPr>
        <b/>
        <sz val="8"/>
        <color theme="1"/>
        <rFont val="Tahoma"/>
        <family val="2"/>
      </rPr>
      <t xml:space="preserve">Análisis OCI: </t>
    </r>
    <r>
      <rPr>
        <sz val="8"/>
        <color theme="1"/>
        <rFont val="Tahoma"/>
        <family val="2"/>
      </rPr>
      <t xml:space="preserve">Se adelanta la revisión de las actas remitidas tanto por el área de Gestión Documental, así como del área de Producción del 23 de octubre, 29 de octubre y 25 de noviembre de 2024 respecto a las observaciones 11.15 y 11.16 del Plan de Mejoramiento por Procesos, en las cuales se observa que se adelantaron las mesas de trabajo con las áreas involucradas, dando la capacitación respecto a los lineamientos para organización de los expedientes por lo que se evidencia la ejecución de lo formulado. Teniendo en cuenta lo indicado previamente, así como la fecha de terminación se califica la acción como </t>
    </r>
    <r>
      <rPr>
        <b/>
        <sz val="8"/>
        <color theme="1"/>
        <rFont val="Tahoma"/>
        <family val="2"/>
      </rPr>
      <t>"Terminada"</t>
    </r>
    <r>
      <rPr>
        <sz val="8"/>
        <color theme="1"/>
        <rFont val="Tahoma"/>
        <family val="2"/>
      </rPr>
      <t xml:space="preserve">. </t>
    </r>
  </si>
  <si>
    <t>Diferencias en la información que se reporta por parte del área de facturación y el área de ventas y mercadeo</t>
  </si>
  <si>
    <t xml:space="preserve">El procedimiento AGFF-CO-PD001 Versión 15 no ha sido actualizado con lo establecido en al resolución 356 de 2022; Resolución 261 de 2023; Resolución 411 de 2023 y Resolución 418 de 2023 </t>
  </si>
  <si>
    <t xml:space="preserve">a. Se realizara la publicación en el botón de transparencia de forma trimestral según lo establecido en la resolución 261 emitida el 28 de agosto de 2023 por la CGN. 
b. Indistintamente si hay hechos recurrentes y  representativos de la información, se harán la explicación de las cifras de manera trimestral para conocimiento de la administración y el público en general. 
c. Se realizará la consulta a la normatividad sobre la pertinencia de la firma en las notas de los estados financieros del representante legal y el revisor fiscal. 
d. Se realizará la publicación de acuerdo a lo establecido en la resolución 261 emitida el 28 de agosto de 2023 por la CGN </t>
  </si>
  <si>
    <r>
      <t xml:space="preserve">Reporte Sub. Financiera: 
</t>
    </r>
    <r>
      <rPr>
        <sz val="8"/>
        <color theme="1"/>
        <rFont val="Tahoma"/>
        <family val="2"/>
      </rPr>
      <t xml:space="preserve">a. Los Informes Financieros contables han sido publicados.
b.  En los trimestres reportados se presentaron Notas Explicativas a la información Financiera. 
c. Se revisará la pertinencia de la elaboración de estas acuerdo a la normatividad vigente aplicable teniendo en cuenta lo establecido en la resolución 356 numeral 4.2, cuando surjan hechos económicos que no sean recurrentes o que tengan un efecto material en la situación financiera o en el rendimiento de la entidad que afecten la información que se esta presentando de manera representativa.
d. Se remiten las publicaciones de los tres trimestres de la vigencia 2024. </t>
    </r>
    <r>
      <rPr>
        <b/>
        <sz val="8"/>
        <color theme="1"/>
        <rFont val="Tahoma"/>
        <family val="2"/>
      </rPr>
      <t xml:space="preserve">
</t>
    </r>
    <r>
      <rPr>
        <sz val="8"/>
        <color theme="1"/>
        <rFont val="Tahoma"/>
        <family val="2"/>
      </rPr>
      <t xml:space="preserve">
</t>
    </r>
    <r>
      <rPr>
        <b/>
        <sz val="8"/>
        <color theme="1"/>
        <rFont val="Tahoma"/>
        <family val="2"/>
      </rPr>
      <t xml:space="preserve">Análisis OCI: </t>
    </r>
    <r>
      <rPr>
        <sz val="8"/>
        <color theme="1"/>
        <rFont val="Tahoma"/>
        <family val="2"/>
      </rPr>
      <t xml:space="preserve">Teniendo en cuenta el reporte efectuado por el área, no se evidencia consulta a la normatividad sobre la pertinencia de la firma en las notas de los estados financieros del representante legal y el revisor fiscal y de acuerdo con las fechas de ejecución, se califica como </t>
    </r>
    <r>
      <rPr>
        <b/>
        <sz val="8"/>
        <color theme="1"/>
        <rFont val="Tahoma"/>
        <family val="2"/>
      </rPr>
      <t>"Incumplida".</t>
    </r>
  </si>
  <si>
    <t>La observación se realizo sobre las Notas en borrador, las cuales estaban sujetas a revisión y ajustes. 
Las Notas a los Estados Financieros Definitivas 2023 fueron ajustadas y publicadas con los ajustes de acuerdo a los establecido en la resolución 013 de 2024 emitida por la CGN</t>
  </si>
  <si>
    <t>1. Incluir en la actualización del procedimiento AGFF-CO-PD001 Versión 15, incluir punto de control en revisión previa teniendo en cuenta las modificaciones emitidas por la CGN</t>
  </si>
  <si>
    <t>Las Notas a los Estados Financieros Definitivas 2023 fueron ajustadas y publicadas con los ajustes de acuerdo a los establecido en la resolución 013 de 2024 emitida por la CGN</t>
  </si>
  <si>
    <t>1. Incluir en la actualización del procedimiento AGFF-CO-PD001 Versión 15,  punto de control en revisión previa teniendo en cuenta las modificaciones emitidas por la CGN</t>
  </si>
  <si>
    <t>Se solcito vía correo electrónico al área de servicios administrativo, el cumplimiento de los compromisos adquiridos dentro de las deliberaciones del Comité Técnico de Sostenibilidad Contable, el cual solo fue cumplido casi al finalizar la vigencia 2023</t>
  </si>
  <si>
    <t>1. Incluir en la actualización del procedimiento AGFF-CO-PD001 Versión 15, Punto de control, envío de manera  trimestral vía correo electrónico la solicitud de avances a los compromisos adquiridos en las deliberaciones del Comité Técnico de Sostenibilidad Contable.</t>
  </si>
  <si>
    <r>
      <t xml:space="preserve">Reporte Sub. Financiera: </t>
    </r>
    <r>
      <rPr>
        <sz val="8"/>
        <color theme="1"/>
        <rFont val="Tahoma"/>
        <family val="2"/>
      </rPr>
      <t xml:space="preserve">Se adjunta procedimiento de Estados Financieros actualizado. Se adjunta resolución 158 de 11 de diciembre de 2024 de Comité de Sostenibilidad y se informa que en el segundo semestre de 2024 no se remitieron correos teniendo en cuenta que los compromisos adquiridos en el comité se realizó en el mes de diciembre con los lineamientos de esta resolución.  </t>
    </r>
    <r>
      <rPr>
        <b/>
        <sz val="8"/>
        <color theme="1"/>
        <rFont val="Tahoma"/>
        <family val="2"/>
      </rPr>
      <t xml:space="preserve">
</t>
    </r>
    <r>
      <rPr>
        <sz val="8"/>
        <color theme="1"/>
        <rFont val="Tahoma"/>
        <family val="2"/>
      </rPr>
      <t xml:space="preserve">
</t>
    </r>
    <r>
      <rPr>
        <b/>
        <sz val="8"/>
        <color theme="1"/>
        <rFont val="Tahoma"/>
        <family val="2"/>
      </rPr>
      <t xml:space="preserve">Análisis OCI: </t>
    </r>
    <r>
      <rPr>
        <sz val="8"/>
        <color theme="1"/>
        <rFont val="Tahoma"/>
        <family val="2"/>
      </rPr>
      <t xml:space="preserve">Teniendo en cuenta la acción programada de incluir en la actualización del procedimiento AGFF-CO-PD001 un punto de control para el envió de manera  trimestral vía correo electrónico de la solicitud de avances a los compromisos adquiridos en las deliberaciones del Comité Técnico de Sostenibilidad Contable, no se evidencia en la actualización del procedimiento en su versión 16 del 18/12/2024. Por lo anterior y de acuerdo con el plazo fijado para la acción, se califica como </t>
    </r>
    <r>
      <rPr>
        <b/>
        <sz val="8"/>
        <color theme="1"/>
        <rFont val="Tahoma"/>
        <family val="2"/>
      </rPr>
      <t>"Incumplida".</t>
    </r>
  </si>
  <si>
    <r>
      <t xml:space="preserve">Reporte S. Administrativos: </t>
    </r>
    <r>
      <rPr>
        <sz val="8"/>
        <color theme="1"/>
        <rFont val="Tahoma"/>
        <family val="2"/>
      </rPr>
      <t xml:space="preserve">Se remite los formato AGRI-SA-FT-008 FORMATO DE PEDIDO INSUMOS DE PAPELERÍA y AGRI-SA-FT-009 SOLICITUD DE ELEMENTOS DE ASEO Y CAFETERIA actualizados el pasado 12 de noviembre en los cuales, se modifica la palabra "jefe inmediato" por VoBo. supervisor del contrato ajustándose a las condiciones jurídicas actuales de la entidad.
</t>
    </r>
    <r>
      <rPr>
        <b/>
        <sz val="8"/>
        <color theme="1"/>
        <rFont val="Tahoma"/>
        <family val="2"/>
      </rPr>
      <t xml:space="preserve">
Análisis OCI: </t>
    </r>
    <r>
      <rPr>
        <sz val="8"/>
        <color theme="1"/>
        <rFont val="Tahoma"/>
        <family val="2"/>
      </rPr>
      <t xml:space="preserve">Se evidencia la actualización de los 2 formatos, dónde se ajustó la firma del responsables a: "VoBo SUPERVISOR DE CONTRATO" corrigiendo la debilidad evidenciada durante la auditoría. Teniendo en cuenta lo anterior, se califica la acción como </t>
    </r>
    <r>
      <rPr>
        <b/>
        <sz val="8"/>
        <color theme="1"/>
        <rFont val="Tahoma"/>
        <family val="2"/>
      </rPr>
      <t>"Terminada"</t>
    </r>
    <r>
      <rPr>
        <sz val="8"/>
        <color theme="1"/>
        <rFont val="Tahoma"/>
        <family val="2"/>
      </rPr>
      <t xml:space="preserve">. </t>
    </r>
  </si>
  <si>
    <t>No se remitió memorando al área de Servicios Administrativos, teniendo en cuenta que no se habían realizado las actualizaciones de revalorización y vidas útiles nuevas por lo que el inventario no se encontraba actualizado</t>
  </si>
  <si>
    <t>1. Incluir en la actualización del procedimiento AGFF-CO-PD001 Versión 15, Punto de control, envío de manera trimestral vía correo electrónico la solicitud de avances a los compromisos adquiridos en las deliberaciones del Comité Técnico de Sostenibilidad Contable, con respecto al deterioro, revalorización y revisión de vidas útiles</t>
  </si>
  <si>
    <t>Se realizara la actualización del instructivo de apertura de cuentas bancarias.</t>
  </si>
  <si>
    <t xml:space="preserve">ETAPA PRECONTRACTUAL
1.  Agendamiento reunión 19 de septiembre 2024 - Necesidades contratación adquisición licencias área digital y técnica. 
2. Acta de reunión mesa de trabajo 19 de septiembre 2024 - Necesidades contratación adquisición licencias área digital y técnica. 
ETAPA CONTRACTUAL
3. CTO_454_2024_PORTATIL SAS - VETICAL IT_LICENCIAS_ADOBE
ETAPA ASIGNACIÓN DE LICENCIAS
4. Agendamiento reunión 31 de octubre 2024 - Asignación y acceso credenciales de las cuentas de la Suite Adobe -Área Digital
5. Acta de reunión mesa de trabajo 31 de octubre 2024 - Asignación y acceso credenciales de las cuentas de la Suite Adobe -Área Digital
6. Cuadro consolidado de Excel con la relación de asignación de licencias - seguimiento Ing. Jeferson Gonzalez. </t>
  </si>
  <si>
    <r>
      <t xml:space="preserve">Reporte Técnica: </t>
    </r>
    <r>
      <rPr>
        <sz val="8"/>
        <color theme="1"/>
        <rFont val="Tahoma"/>
        <family val="2"/>
      </rPr>
      <t xml:space="preserve">Para el último cuatrimestre de la vigencia 2024, se realizó de manera articulada entre las áreas de la Dirección Operativa ( área técnica y área digital) la contratación de las licencias de Adobe VIP Gobierno Creative Cloud for teams All App y licencias Adobe Premiere Pro requeridas. Las cuales se adquirieron a través del contrato 454_2024. Asimismo, se llevó a cabo una mesa de trabajo entre las partes interesadas para proceder con la asignación de las licencias. El área técnica se encargará del control y seguimiento correspondiente de las licencias a cargo de la Dirección Operativa, utilizando un documento Excel en el que se registrarán las asignaciones de credenciales y accesos de las licencias de Adobe. Este documento será compartido con el Ing. José Miguel Ayala Durán, Coordinador del Área Técnica, para su supervisión.
</t>
    </r>
    <r>
      <rPr>
        <b/>
        <sz val="8"/>
        <color theme="1"/>
        <rFont val="Tahoma"/>
        <family val="2"/>
      </rPr>
      <t xml:space="preserve">Análisis OCI: </t>
    </r>
    <r>
      <rPr>
        <sz val="8"/>
        <color theme="1"/>
        <rFont val="Tahoma"/>
        <family val="2"/>
      </rPr>
      <t xml:space="preserve">Teniendo en cuenta el reporte adelantado, así como los soportes entregados por el área, se observa que se adelantaron dos (2) reuniones con el área DIgital, el 19 de septiembre y 31 de octubre de 2024 respecto a la adquisición y asignación de licencias, a dichas reuniones no asistieron los demás indicados en la acción formulada, por lo que se recomienda al área efectuar la ejecución de las acciones de conformidad con lo definido. Respecto a las reuniones se evidencia que se adelantó la evaluación del proceso de adquisición, así como la asignación de estas. Teniendo en cuenta lo anterior, se califica la acción como </t>
    </r>
    <r>
      <rPr>
        <b/>
        <sz val="8"/>
        <color theme="1"/>
        <rFont val="Tahoma"/>
        <family val="2"/>
      </rPr>
      <t xml:space="preserve">"Terminada" </t>
    </r>
    <r>
      <rPr>
        <sz val="8"/>
        <color theme="1"/>
        <rFont val="Tahoma"/>
        <family val="2"/>
      </rPr>
      <t xml:space="preserve">con estado </t>
    </r>
    <r>
      <rPr>
        <b/>
        <sz val="8"/>
        <color theme="1"/>
        <rFont val="Tahoma"/>
        <family val="2"/>
      </rPr>
      <t>"Abierta"</t>
    </r>
    <r>
      <rPr>
        <sz val="8"/>
        <color theme="1"/>
        <rFont val="Tahoma"/>
        <family val="2"/>
      </rPr>
      <t xml:space="preserve"> con el fin de verificar el control respectivo en el marco del seguimiento al uso de software de la vigencia 2025. </t>
    </r>
  </si>
  <si>
    <r>
      <t xml:space="preserve">Reporte Comunicaciones: </t>
    </r>
    <r>
      <rPr>
        <sz val="8"/>
        <color theme="1"/>
        <rFont val="Tahoma"/>
        <family val="2"/>
      </rPr>
      <t>1. El ‘Manual de Comunicaciones de Canal Capital’ el cual recogerá, en distintos capítulos, estilo y herramientas, de las Comunicaciones Internas y Externas exclusivamente, se encuentra en construcción de acuerdo con las directrices de la nueva administración. Lo relacionado con Digital no hará parte de este documento, teniendo en cuenta que el esta área ya no hace parte de Comunicaciones.  2. El procedimiento del Sistema de Gestión 'Manual de uso de marcas y submarcas' fue sustituido por el 'Manual de Marca de Canal Capital', publicado recientemente en la Intranet por el área de Planeación y socializado por el área de Comunicaciones. El cambio obedece a que de acuerdo con la reorganización propuesta por la nueva administración, ya no existen submarcas, por lo cual ya no es competencia del área de Comunicaciones. 3. Depurar documentos:
 - Manual de uso digital V1 de 2019. Se aclara que este manual se reemplazará con una caracterización de estas actividades y se incluirán aspectos específicos en el ‘Manual de Políticas Editoriales para sitios web y redes sociales' que está desarrollando el equipo digital en cabeza del líder digital de la Entidad.
 - Instructivo de redacción y estilo para la intranet v3 de 2018. Esta temática estará contenida en uno de los capítulos del ‘Manual de Comunicaciones de Canal Capital’ que se encuentra actualmente en construcción.4. El procedimiento de Alianzas y proyectos especiales ya no hace parte del área de Comunicaciones, según la disposición de la nueva administración.</t>
    </r>
    <r>
      <rPr>
        <b/>
        <sz val="8"/>
        <color theme="1"/>
        <rFont val="Tahoma"/>
        <family val="2"/>
      </rPr>
      <t xml:space="preserve">
Análisis OCI: </t>
    </r>
    <r>
      <rPr>
        <sz val="8"/>
        <color theme="1"/>
        <rFont val="Tahoma"/>
        <family val="2"/>
      </rPr>
      <t xml:space="preserve">Teniendo en cuenta que el reporte del área menciona las actividades a futuro y que no se remiten soportes sobre actividades ejecutadas en el periodo de seguimiento, se recomienda al área efectuar la consulta de la Circular 4 de 2024 </t>
    </r>
    <r>
      <rPr>
        <i/>
        <sz val="8"/>
        <color theme="1"/>
        <rFont val="Tahoma"/>
        <family val="2"/>
      </rPr>
      <t>"Lineamientos para la formulación, modificación y seguimiento a los Planes de Mejoramiento (Institucional y por Procesos), Mapas de Riesgos (tipologías identificadas) y al Programa de Transparencia y Ética Pública - PTEP"</t>
    </r>
    <r>
      <rPr>
        <sz val="8"/>
        <color theme="1"/>
        <rFont val="Tahoma"/>
        <family val="2"/>
      </rPr>
      <t xml:space="preserve"> con el fin de adelantar el reporte adecuado que permita evaluar lo programado versus lo informado. Dado lo mencionado, así como la fecha de terminación se califica la acción como </t>
    </r>
    <r>
      <rPr>
        <b/>
        <sz val="8"/>
        <color theme="1"/>
        <rFont val="Tahoma"/>
        <family val="2"/>
      </rPr>
      <t>"Sin Iniciar"</t>
    </r>
    <r>
      <rPr>
        <sz val="8"/>
        <color theme="1"/>
        <rFont val="Tahoma"/>
        <family val="2"/>
      </rPr>
      <t xml:space="preserve">. </t>
    </r>
  </si>
  <si>
    <r>
      <t xml:space="preserve">Reporte Comunicaciones: </t>
    </r>
    <r>
      <rPr>
        <sz val="8"/>
        <color theme="1"/>
        <rFont val="Tahoma"/>
        <family val="2"/>
      </rPr>
      <t xml:space="preserve">1 y 2. El Manual de Marcas y Submarcas fue sustituido por el 'Manual de Marca de Canal Capital', publicado recientemente en la Intranet por el área de Planeación y socializado por el área de Comunicaciones. El cambio obedece a que de acuerdo con la reorganización propuesta por la nueva administración, ya no existen submarcas, por lo cual ya no es competencia del área de Comunicaciones.  3 y 4. Según el Plan de Acción que prepara el área de Comunicaciones para el año 2025, la mesa técnica con todas las áreas del Canal para la revisión y validación del Manual de comunicaciones para la crisis, se programará para realizarse en el segundo semestre del año, teniendo en  cuenta que el documento en mención también debe entrar en revisión y actualización.
5. Realizar consulta técnica y jurídica a la Oficina de Comunicaciones y a la Oficina Jurídica del Distrito, sobre el alcance de la adopción del Manual de Marca de la Alcaldía de Bogotá por parte de las Empresas Industriales y Comerciales del Estado-EICE, y con base en ello adoptar las orientaciones pertinentes dentro del sistema de Gestión de Capital. Teniendo en cuenta que esta actividad fue planteada por el anterior profesional especializado de Marca y Comunicaciones que ya no hace parte de la entidad, se trasladará esta inquietud al grupo Autopromos de la Dirección Operativa considerando su responsabilidad en los temas gráficos de la entidad. 
</t>
    </r>
    <r>
      <rPr>
        <b/>
        <sz val="8"/>
        <color theme="1"/>
        <rFont val="Tahoma"/>
        <family val="2"/>
      </rPr>
      <t xml:space="preserve">Análisis OCI: </t>
    </r>
    <r>
      <rPr>
        <sz val="8"/>
        <color theme="1"/>
        <rFont val="Tahoma"/>
        <family val="2"/>
      </rPr>
      <t xml:space="preserve">Se adelanta la verificación del documento mencionado para las actividades 1 y 2; sin embargo, en este no se observa el </t>
    </r>
    <r>
      <rPr>
        <i/>
        <sz val="8"/>
        <color theme="1"/>
        <rFont val="Tahoma"/>
        <family val="2"/>
      </rPr>
      <t xml:space="preserve">"procedimiento de Alianzas y proyectos especiales." </t>
    </r>
    <r>
      <rPr>
        <sz val="8"/>
        <color theme="1"/>
        <rFont val="Tahoma"/>
        <family val="2"/>
      </rPr>
      <t xml:space="preserve">como se menciona en la actividad 2. Por otro lado, el reporte del área menciona las actividades a futuro y que no se remiten soportes sobre actividades ejecutadas en el periodo de seguimiento, se recomienda al área efectuar la consulta de la Circular 4 de 2024 </t>
    </r>
    <r>
      <rPr>
        <i/>
        <sz val="8"/>
        <color theme="1"/>
        <rFont val="Tahoma"/>
        <family val="2"/>
      </rPr>
      <t>"Lineamientos para la formulación, modificación y seguimiento a los Planes de Mejoramiento (Institucional y por Procesos), Mapas de Riesgos (tipologías identificadas) y al Programa de Transparencia y Ética Pública - PTEP"</t>
    </r>
    <r>
      <rPr>
        <sz val="8"/>
        <color theme="1"/>
        <rFont val="Tahoma"/>
        <family val="2"/>
      </rPr>
      <t xml:space="preserve"> con el fin de adelantar el reporte adecuado que permita evaluar lo programado versus lo informado. Dado lo indicado se califica la acción </t>
    </r>
    <r>
      <rPr>
        <b/>
        <sz val="8"/>
        <color theme="1"/>
        <rFont val="Tahoma"/>
        <family val="2"/>
      </rPr>
      <t>"En Proceso"</t>
    </r>
    <r>
      <rPr>
        <sz val="8"/>
        <color theme="1"/>
        <rFont val="Tahoma"/>
        <family val="2"/>
      </rPr>
      <t>.</t>
    </r>
  </si>
  <si>
    <r>
      <t>Reporte Dirección Operativa:</t>
    </r>
    <r>
      <rPr>
        <sz val="8"/>
        <color theme="1"/>
        <rFont val="Tahoma"/>
        <family val="2"/>
      </rPr>
      <t xml:space="preserve"> Durante el 3er cuatrimestre se realizaron tres (3) espacios de reunión con el equipo de Promos, para avanzar en el cumplimiento del plan de mejoramiento asignado a la dirección operativa, las reuniones realizadas se efectuaron en las siguientes fechas:
1. Noviembre 15 de 2024
2. Noviembre 22 de 2024
3. Diciembre 6 de 2024
Derivado de la instrucción del equipo de Planeación, se realizará la publicación en la intranet posterior al 22 de enero de 2025.</t>
    </r>
    <r>
      <rPr>
        <b/>
        <sz val="8"/>
        <color theme="1"/>
        <rFont val="Tahoma"/>
        <family val="2"/>
      </rPr>
      <t xml:space="preserve">
Análisis OCI: </t>
    </r>
    <r>
      <rPr>
        <sz val="8"/>
        <color theme="1"/>
        <rFont val="Tahoma"/>
        <family val="2"/>
      </rPr>
      <t>Se evidencia que se han llevado a cabo reuniones para revisar los ajustes realizados al procedimiento</t>
    </r>
    <r>
      <rPr>
        <b/>
        <sz val="8"/>
        <color theme="1"/>
        <rFont val="Tahoma"/>
        <family val="2"/>
      </rPr>
      <t xml:space="preserve"> </t>
    </r>
    <r>
      <rPr>
        <sz val="8"/>
        <color theme="1"/>
        <rFont val="Tahoma"/>
        <family val="2"/>
      </rPr>
      <t xml:space="preserve"> de promociones y autopromociones,  el documento se encuentra en borrador, por lo que aún no esta formalizado en el Sistema de Gestión de Capital. Teniendo en cuenta lo mencionado, así como la fecha programada de la acción se califica </t>
    </r>
    <r>
      <rPr>
        <b/>
        <sz val="8"/>
        <color theme="1"/>
        <rFont val="Tahoma"/>
        <family val="2"/>
      </rPr>
      <t>"En Proceso".</t>
    </r>
  </si>
  <si>
    <r>
      <rPr>
        <b/>
        <sz val="8"/>
        <color theme="1"/>
        <rFont val="Tahoma"/>
        <family val="2"/>
      </rPr>
      <t>Análisis OCI</t>
    </r>
    <r>
      <rPr>
        <sz val="8"/>
        <color theme="1"/>
        <rFont val="Tahoma"/>
        <family val="2"/>
      </rPr>
      <t>: Sin reporte por parte del área de contratación. En atención a la fecha programada para terminar la acción, se califica como "</t>
    </r>
    <r>
      <rPr>
        <b/>
        <sz val="8"/>
        <color theme="1"/>
        <rFont val="Tahoma"/>
        <family val="2"/>
      </rPr>
      <t>Sin Iniciar</t>
    </r>
    <r>
      <rPr>
        <sz val="8"/>
        <color theme="1"/>
        <rFont val="Tahoma"/>
        <family val="2"/>
      </rPr>
      <t>"</t>
    </r>
  </si>
  <si>
    <t>1. Resoluciones modificación del Manual.
2. Concepto favorable del DASCD
3. Correo de revisión Manual de funciones trabajadores oficiales</t>
  </si>
  <si>
    <r>
      <rPr>
        <b/>
        <sz val="8"/>
        <color theme="1"/>
        <rFont val="Tahoma"/>
        <family val="2"/>
      </rPr>
      <t xml:space="preserve">Reporte T. Humano: </t>
    </r>
    <r>
      <rPr>
        <sz val="8"/>
        <color theme="1"/>
        <rFont val="Tahoma"/>
        <family val="2"/>
      </rPr>
      <t xml:space="preserve">En las modificaciones realizadas al manual de funciones, se ha realizado en consenso con la secretaría general y con previo concepto favorable por parte de DASCD. Y para los trabajadores oficiales se realizaron ajustes determinados por la Secretaría General y solicitudes por parte la Subdirección Administrativa. En consenso con la Oficina Jurídica.
</t>
    </r>
    <r>
      <rPr>
        <b/>
        <sz val="8"/>
        <color theme="1"/>
        <rFont val="Tahoma"/>
        <family val="2"/>
      </rPr>
      <t xml:space="preserve">Análisis OCI: </t>
    </r>
    <r>
      <rPr>
        <sz val="8"/>
        <color theme="1"/>
        <rFont val="Tahoma"/>
        <family val="2"/>
      </rPr>
      <t xml:space="preserve">Se adelanta la evaluación de los soportes remitidos por el área, observando la entrega de soportes con fechas previas al inicio de ejecución de la actividad, por lo que solo se tienen en cuenta los documentos entregados con fecha de septiembre de 2024, dentro de estos, se observa la Resolución 128 de 2024 y su socialización vía correo electrónico, en la que se incluye la metodología utilizada para la construcción del acto administrativo. Teniendo en cuenta lo indicado, así como la fecha de terminación, se califica la acción </t>
    </r>
    <r>
      <rPr>
        <b/>
        <sz val="8"/>
        <color theme="1"/>
        <rFont val="Tahoma"/>
        <family val="2"/>
      </rPr>
      <t xml:space="preserve">"En Proceso" </t>
    </r>
    <r>
      <rPr>
        <sz val="8"/>
        <color theme="1"/>
        <rFont val="Tahoma"/>
        <family val="2"/>
      </rPr>
      <t>con el fin de verificar la continuidad de implementación de los parámetros definidos en la acción formulada.</t>
    </r>
  </si>
  <si>
    <r>
      <t xml:space="preserve">Reporte G. Documental: </t>
    </r>
    <r>
      <rPr>
        <sz val="8"/>
        <color theme="1"/>
        <rFont val="Tahoma"/>
        <family val="2"/>
      </rPr>
      <t xml:space="preserve">Frente a está acción se adelantó la siguientes acciones: 1. Se actualizó el Manual de Gestión Documental en donde se integró los lineamientos para el uso y almacenamiento de documentos digitales y/o electrónicos en canal capital, por lo anterior, se solicita la eliminación de los siguientes documentos  AGRI-GD-GU-001, guía de lineamientos para el uso y almacenamiento de documentos digitales y/o electrónicos en canal capital AGRI-GD-GU-002 y el manual para la organización y almacenamiento de documentos digitales y/o electrónicos AGRI-GD-MN-001.
</t>
    </r>
    <r>
      <rPr>
        <b/>
        <sz val="8"/>
        <color theme="1"/>
        <rFont val="Tahoma"/>
        <family val="2"/>
      </rPr>
      <t xml:space="preserve">Análisis OCI: </t>
    </r>
    <r>
      <rPr>
        <sz val="8"/>
        <color theme="1"/>
        <rFont val="Tahoma"/>
        <family val="2"/>
      </rPr>
      <t xml:space="preserve">Se observa que se adelanta la actualización del Manual de gestión documental con fecha del 20 de diciembre de 2024 con la respectiva publicación en la intranet; sin embargo, las guías mencionadas continúan publicadas en la intranet, por lo que se hace necesario que el área remita los soportes respectivos sobre la actualización o eliminación de estas con el fin de dar cierre a la acción formulada. Teniendo en cuenta lo anterior, así como la fecha de cierre se califica la acción </t>
    </r>
    <r>
      <rPr>
        <b/>
        <sz val="8"/>
        <color theme="1"/>
        <rFont val="Tahoma"/>
        <family val="2"/>
      </rPr>
      <t>"En Proceso"</t>
    </r>
    <r>
      <rPr>
        <sz val="8"/>
        <color theme="1"/>
        <rFont val="Tahoma"/>
        <family val="2"/>
      </rPr>
      <t xml:space="preserve">. </t>
    </r>
  </si>
  <si>
    <r>
      <t xml:space="preserve">Análisis OCI: </t>
    </r>
    <r>
      <rPr>
        <sz val="8"/>
        <color theme="1"/>
        <rFont val="Tahoma"/>
        <family val="2"/>
      </rPr>
      <t xml:space="preserve">El área no adelantó reporte de avances y soportes respecto a la acción formulada, por lo que se recomienda realizar jornadas de autoevaluación que permitan determinar las actividades faltantes en la materia, de manera que se dé cumplimiento a lo programado en las fechas determinadas. Teniendo en cuenta lo anterior, se califica la acción como </t>
    </r>
    <r>
      <rPr>
        <b/>
        <sz val="8"/>
        <color theme="1"/>
        <rFont val="Tahoma"/>
        <family val="2"/>
      </rPr>
      <t>"Sin Iniciar"</t>
    </r>
    <r>
      <rPr>
        <sz val="8"/>
        <color theme="1"/>
        <rFont val="Tahoma"/>
        <family val="2"/>
      </rPr>
      <t xml:space="preserve">. </t>
    </r>
  </si>
  <si>
    <t xml:space="preserve"> 1. Plan de trabajo para la organización de los depósitos de Archivo</t>
  </si>
  <si>
    <r>
      <t xml:space="preserve">Reporte G. Documental: </t>
    </r>
    <r>
      <rPr>
        <sz val="8"/>
        <color theme="1"/>
        <rFont val="Tahoma"/>
        <family val="2"/>
      </rPr>
      <t>Frente a la actividad programada se realizó la siguiente actividad: 1. Se formulo el Plan de trabajo para la organización de los depósitos de Archivo</t>
    </r>
    <r>
      <rPr>
        <b/>
        <sz val="8"/>
        <color theme="1"/>
        <rFont val="Tahoma"/>
        <family val="2"/>
      </rPr>
      <t xml:space="preserve">. 
Análisis OCI: </t>
    </r>
    <r>
      <rPr>
        <sz val="8"/>
        <color theme="1"/>
        <rFont val="Tahoma"/>
        <family val="2"/>
      </rPr>
      <t xml:space="preserve">Se efectuó la consolidación de un cronograma de intervención de los depósitos de archivo central tanto de la Calle 69 como de la Calle 26 de Capital con las actividades requeridas con inicio en febrero de 2025; sin embargo, se adelantará verificación de ejecución de lo programado durante la vigencia 2025, por lo que la acción se califica como </t>
    </r>
    <r>
      <rPr>
        <b/>
        <sz val="8"/>
        <color theme="1"/>
        <rFont val="Tahoma"/>
        <family val="2"/>
      </rPr>
      <t>"Terminada"</t>
    </r>
    <r>
      <rPr>
        <sz val="8"/>
        <color theme="1"/>
        <rFont val="Tahoma"/>
        <family val="2"/>
      </rPr>
      <t xml:space="preserve"> con estado </t>
    </r>
    <r>
      <rPr>
        <b/>
        <sz val="8"/>
        <color theme="1"/>
        <rFont val="Tahoma"/>
        <family val="2"/>
      </rPr>
      <t xml:space="preserve">"Abierta. </t>
    </r>
  </si>
  <si>
    <r>
      <t>Reporte G. Documental: F</t>
    </r>
    <r>
      <rPr>
        <sz val="8"/>
        <color theme="1"/>
        <rFont val="Tahoma"/>
        <family val="2"/>
      </rPr>
      <t xml:space="preserve">rente a la actividad programada se realizó la siguiente actividad: 1. Se realizó la actualización del formato de Cuadro de Clasificación Documental 
</t>
    </r>
    <r>
      <rPr>
        <b/>
        <sz val="8"/>
        <color theme="1"/>
        <rFont val="Tahoma"/>
        <family val="2"/>
      </rPr>
      <t xml:space="preserve">Análisis OCI: </t>
    </r>
    <r>
      <rPr>
        <sz val="8"/>
        <color theme="1"/>
        <rFont val="Tahoma"/>
        <family val="2"/>
      </rPr>
      <t xml:space="preserve">Se adelanta la remisión de los soportes por parte del área de Gestión documental donde se observa la actualización del formato de cuadro de clasificación documental el 15 de octubre de 2024; sin embargo, lo reportado no es coherente con lo formulado en el plan de mejoramiento por procesos, por lo que se reconoce el avance obtenido, pero se recomienda al área adelantar la actualización de los cuadros de clasificación de conformidad con lo programado. Dado lo mencionado, se califica la acción </t>
    </r>
    <r>
      <rPr>
        <b/>
        <sz val="8"/>
        <color theme="1"/>
        <rFont val="Tahoma"/>
        <family val="2"/>
      </rPr>
      <t>"En Proceso"</t>
    </r>
    <r>
      <rPr>
        <sz val="8"/>
        <color theme="1"/>
        <rFont val="Tahoma"/>
        <family val="2"/>
      </rPr>
      <t xml:space="preserve">. </t>
    </r>
  </si>
  <si>
    <r>
      <t xml:space="preserve">Análisis OCI: </t>
    </r>
    <r>
      <rPr>
        <sz val="8"/>
        <color theme="1"/>
        <rFont val="Tahoma"/>
        <family val="2"/>
      </rPr>
      <t xml:space="preserve">Teniendo en cuenta que el área no adelantó reporte de avances ni soportes de ejecución de lo formulado, así como la fecha de terminación formulada para las acciones, se califica como </t>
    </r>
    <r>
      <rPr>
        <b/>
        <sz val="8"/>
        <color theme="1"/>
        <rFont val="Tahoma"/>
        <family val="2"/>
      </rPr>
      <t>"Sin Iniciar"</t>
    </r>
    <r>
      <rPr>
        <sz val="8"/>
        <color theme="1"/>
        <rFont val="Tahoma"/>
        <family val="2"/>
      </rPr>
      <t xml:space="preserve"> y se recomienda al área tener en cuenta lo programado para dar cabal cumplimiento. </t>
    </r>
  </si>
  <si>
    <t xml:space="preserve">1. Cronograma de seguimiento a la Política de Gestión Documental </t>
  </si>
  <si>
    <t xml:space="preserve">1. Presentación pptx </t>
  </si>
  <si>
    <r>
      <t xml:space="preserve">Reporte G. Documental: </t>
    </r>
    <r>
      <rPr>
        <sz val="8"/>
        <color theme="1"/>
        <rFont val="Tahoma"/>
        <family val="2"/>
      </rPr>
      <t xml:space="preserve">Frente a la actividad programada se realizó la siguiente actividad: 1. Se presento ante las directivas el estado actual y el equipo que se requiere para continuar.
</t>
    </r>
    <r>
      <rPr>
        <b/>
        <sz val="8"/>
        <color theme="1"/>
        <rFont val="Tahoma"/>
        <family val="2"/>
      </rPr>
      <t xml:space="preserve">Análisis OCI: </t>
    </r>
    <r>
      <rPr>
        <sz val="8"/>
        <color theme="1"/>
        <rFont val="Tahoma"/>
        <family val="2"/>
      </rPr>
      <t xml:space="preserve">Se presenta por parte del área una presentación de noviembre de 2024; sin embargo, no se remiten soportes que den cuenta del proceso de actualización de las Tablas de Retención Documental, así como tampoco la presentación al Comité Institucional de Gestión y Desempeño de Capital. Por lo anterior, se recomienda al área efectuar la autoevaluación de lo formulado y adelantar la ejecución de lo pendiente con el fin de dar cabal cumplimiento a lo programado en el plan de mejoramiento. Con lo indicado, se califica la acción </t>
    </r>
    <r>
      <rPr>
        <b/>
        <sz val="8"/>
        <color theme="1"/>
        <rFont val="Tahoma"/>
        <family val="2"/>
      </rPr>
      <t>"En Proceso"</t>
    </r>
    <r>
      <rPr>
        <sz val="8"/>
        <color theme="1"/>
        <rFont val="Tahoma"/>
        <family val="2"/>
      </rPr>
      <t xml:space="preserve">. </t>
    </r>
  </si>
  <si>
    <t>Falta de comunicación de la ruta de atención de la materialización de riesgos institucionales en sus diferentes tipologías.</t>
  </si>
  <si>
    <t>1. Realizar reinducción en Seguridad y salud en el trabajo al personal de planta.
2. Realizar el traslado documental de los soportes de implementación del SG-SST de la vigencia 2023 al repositorio de gestión documental de acuerdo a las TRD vigentes.
3. Incluir todos los niveles de la empresa para la rendición de cuentas de la vigencia 2024.
4. Incluir las recomendaciones resultantes del diagnóstico de condiciones de salud de exámenes médicos 2023 en el plan de trabajo 2024.
5. Realizar un informe con el análisis del registro de ausentismo por causa médica 2023 y 2024 identificando su clasificación.
6.Gestionar con la ARL una inspección para riesgos químicos y físicos y socializar los resultados en el COPASST.
7. Actualizar el procedimiento de inspecciones, e incluir inspecciones en las actividades de alistamiento y montaje de actividades en exteriores.
8. Actualizar el procedimiento de inspecciones e incluir inspecciones por parte del profesional de SST a las instalaciones, equipos, máquinas y herramientas.
9. Actualización de la matriz de peligros con los epp para las actividades del área técnica, producción y servicios administrativos, con la participación de los lideres de los procesos.</t>
  </si>
  <si>
    <t>* 20241202 ACTA DE REUNIÓN PLAN DE MEJORAMIENTO con área de contratación
* 20241129_ACTA DE REUNIÓN PLAN DE MEJORAMIENTO área de recursos humanos
* 20241023_ACTA DE REUNIÓN PLAN DE MEJORAMIENTO servicios administrativos y técnica.
* Memorando 1227 - Cumplimiento acción plan de mejoramiento</t>
  </si>
  <si>
    <t>Falta de articulación entre los diferentes actores responsables en el cumplimiento del uso de los elementos de protección personal por parte de colaboradores de Canal Capital</t>
  </si>
  <si>
    <t>1. Actualización de la matriz de peligros con los epp para las actividades
del área técnica, producción y servicios administrativos, con la participación de los lideres de los procesos.
2, Actualizar el manual del SGSST, estableciendo las responsabilidades específicas de los trabajadores y jefes técnicos de las unidades móviles respecto al uso de EPP.
3. Adelantar sensibilizaciones trimestrales sobre el uso de elementos de protección personal al personal del área técnica y servicios administrativos.
4. Incluir en el procedimiento de inspecciones planeadas, acompañamiento a eventos que permitan verificar en campo el cumplimiento del uso de epp.</t>
  </si>
  <si>
    <r>
      <t xml:space="preserve">Reporte At. Ciudadano: </t>
    </r>
    <r>
      <rPr>
        <sz val="8"/>
        <color theme="1"/>
        <rFont val="Tahoma"/>
        <family val="2"/>
      </rPr>
      <t xml:space="preserve">No se han realizado avances al respecto
</t>
    </r>
    <r>
      <rPr>
        <b/>
        <sz val="8"/>
        <color theme="1"/>
        <rFont val="Tahoma"/>
        <family val="2"/>
      </rPr>
      <t>Análisis OCI:</t>
    </r>
    <r>
      <rPr>
        <sz val="8"/>
        <color theme="1"/>
        <rFont val="Tahoma"/>
        <family val="2"/>
      </rPr>
      <t xml:space="preserve"> Se califica como </t>
    </r>
    <r>
      <rPr>
        <b/>
        <sz val="8"/>
        <color theme="1"/>
        <rFont val="Tahoma"/>
        <family val="2"/>
      </rPr>
      <t xml:space="preserve">"sin iniciar" </t>
    </r>
    <r>
      <rPr>
        <sz val="8"/>
        <color theme="1"/>
        <rFont val="Tahoma"/>
        <family val="2"/>
      </rPr>
      <t>toda vez que la fecha de culminación es el 30 de noviembre de 2025.</t>
    </r>
  </si>
  <si>
    <t>1. Actas
2. Acta y listado de asistencia (en el acta se encuentra el enlace de la grabación)
3. Borrador acta ( se encuentra pendiente de firmas).
    Presentación CGID
    Grabación CIGD 17 de diciembre</t>
  </si>
  <si>
    <r>
      <t xml:space="preserve">Reporte T. Humano: </t>
    </r>
    <r>
      <rPr>
        <sz val="8"/>
        <color theme="1"/>
        <rFont val="Tahoma"/>
        <family val="2"/>
      </rPr>
      <t>El 23 de octubre de 2024 se adelantó reunión con los líderes del área técnica y servicios administrativos para establecer los parámetros que evidencien el cumplimiento de la obligación de uso de elementos de protección personal para los contratos bajo su supervisión. El 29 de noviembre se adelanta revisión de los expedientes sujetos de observación del área de recursos humanos, con el objetivo de realizar la verificación  de expedientes con las personas encargadas de ajustar los mismos. El 02 diciembre de 2024 se adelantó reunión con el área de contratación  para trasladar los expedientes ajustados al expediente final, a lo que se nos orientó a que esto debía ser mediante un memorando dirigido a la Secretaria General, razón por la cual expidió el memorando  1227 de 2024.</t>
    </r>
    <r>
      <rPr>
        <b/>
        <sz val="8"/>
        <color theme="1"/>
        <rFont val="Tahoma"/>
        <family val="2"/>
      </rPr>
      <t xml:space="preserve">
Análisis OCI: </t>
    </r>
    <r>
      <rPr>
        <sz val="8"/>
        <color theme="1"/>
        <rFont val="Tahoma"/>
        <family val="2"/>
      </rPr>
      <t>Se adelanta la evaluación del reporte de información y soportes suministrados por el área observando que:
1. Se adelantó la organización de expedientes de conformidad con lo indicado para el repositorio de ejecución de obligaciones; sin embargo, el expediente 267-2023 no cuenta con la totalidad de carpetas de soportes en comparación con lo reportado en el informe mensual, los expedientes 174-2023 y 453-2023 no cuentan con los permisos de consulta, por lo que se recomienda verificar y complementar lo pertinente, de conformidad con los compromisos adquiridos.
2. Se adelantó reunión con las áreas Técnica y Servicios Administrativos sobre "Establecer los parámetros que evidencien el cumplimiento de la obligación de uso de EPP", estableciendo los compromisos de cumplimiento de verificación de uso de EPP's al interior de las  áreas. 
3. El 29 de noviembre de 2024 se efectuó una reunión con el área jurídica para verificación de expedientes de 2023 de conformidad con lo formulado.
Teniendo en cuenta lo indicado previamente, así como la fecha de terminación se califica la acción con alert</t>
    </r>
    <r>
      <rPr>
        <b/>
        <sz val="8"/>
        <color theme="1"/>
        <rFont val="Tahoma"/>
        <family val="2"/>
      </rPr>
      <t>a "Incumplida"</t>
    </r>
    <r>
      <rPr>
        <sz val="8"/>
        <color theme="1"/>
        <rFont val="Tahoma"/>
        <family val="2"/>
      </rPr>
      <t xml:space="preserve">, y, se recomienda al área adelantar las actividades pendientes con el fin de proceder al cierre de esta. </t>
    </r>
  </si>
  <si>
    <r>
      <t xml:space="preserve">Reporte Sub. Financiera: </t>
    </r>
    <r>
      <rPr>
        <sz val="8"/>
        <color theme="1"/>
        <rFont val="Tahoma"/>
        <family val="2"/>
      </rPr>
      <t xml:space="preserve"> Se solicita documento en formato word para ser actualizado.</t>
    </r>
    <r>
      <rPr>
        <b/>
        <sz val="8"/>
        <color theme="1"/>
        <rFont val="Tahoma"/>
        <family val="2"/>
      </rPr>
      <t xml:space="preserve">
</t>
    </r>
    <r>
      <rPr>
        <sz val="8"/>
        <color theme="1"/>
        <rFont val="Tahoma"/>
        <family val="2"/>
      </rPr>
      <t xml:space="preserve">
</t>
    </r>
    <r>
      <rPr>
        <b/>
        <sz val="8"/>
        <color theme="1"/>
        <rFont val="Tahoma"/>
        <family val="2"/>
      </rPr>
      <t xml:space="preserve">Análisis OCI: </t>
    </r>
    <r>
      <rPr>
        <sz val="8"/>
        <color theme="1"/>
        <rFont val="Tahoma"/>
        <family val="2"/>
      </rPr>
      <t xml:space="preserve">Con corte a 31 de diciembre no se evidencian soportes ni avances. El correo remitido se realizó en enero 2025.Teniendo en cuenta el reporte efectuado por el área, así como las fechas de ejecución se califica como </t>
    </r>
    <r>
      <rPr>
        <b/>
        <sz val="8"/>
        <color theme="1"/>
        <rFont val="Tahoma"/>
        <family val="2"/>
      </rPr>
      <t>"Incumplida".</t>
    </r>
  </si>
  <si>
    <r>
      <t xml:space="preserve">Análisis OCI: </t>
    </r>
    <r>
      <rPr>
        <sz val="8"/>
        <color theme="1"/>
        <rFont val="Tahoma"/>
        <family val="2"/>
      </rPr>
      <t xml:space="preserve">Se evidenciaron soportes de la capacitación realizada en noviembre de 2023. De acuerdo con el plazo, esta acción se califica como </t>
    </r>
    <r>
      <rPr>
        <b/>
        <sz val="8"/>
        <color theme="1"/>
        <rFont val="Tahoma"/>
        <family val="2"/>
      </rPr>
      <t>"Terminada extemporánea"</t>
    </r>
    <r>
      <rPr>
        <sz val="8"/>
        <color theme="1"/>
        <rFont val="Tahoma"/>
        <family val="2"/>
      </rPr>
      <t xml:space="preserve">, aunque no se remitieron soportes de la segunda actividad propuesta, en el marco de la evaluación al Control Interno contable se han requerido las conciliaciones entre Almacén y Contabilidad así como entre Cartera y Contabilidad, encontrando que se están realizando los ajustes de manera oportuna frente a las partidas identificadas. </t>
    </r>
  </si>
  <si>
    <r>
      <rPr>
        <b/>
        <sz val="8"/>
        <color theme="1"/>
        <rFont val="Tahoma"/>
        <family val="2"/>
      </rPr>
      <t xml:space="preserve">Reporte At. Ciudadano: </t>
    </r>
    <r>
      <rPr>
        <sz val="8"/>
        <color theme="1"/>
        <rFont val="Tahoma"/>
        <family val="2"/>
      </rPr>
      <t xml:space="preserve">2. Se ha dado cumplimiento a las actividades del plan de trabajo de implementación de la política institucional de servicio a la ciudadanía. 4. Se envío a Gerencia un informe sobre los servicios que presentaron quejas y reclamos
</t>
    </r>
    <r>
      <rPr>
        <b/>
        <sz val="8"/>
        <color theme="1"/>
        <rFont val="Tahoma"/>
        <family val="2"/>
      </rPr>
      <t xml:space="preserve">Análisis OCI: </t>
    </r>
    <r>
      <rPr>
        <sz val="8"/>
        <color theme="1"/>
        <rFont val="Tahoma"/>
        <family val="2"/>
      </rPr>
      <t xml:space="preserve">Revisado los soportes presentados y conforme el reporte del área, se avisa que se cumplieron las actividades formuladas para la acción de mejora. Se actualizó la caracterización, el procedimiento, se elaboró y ejecutó el plan de trabajo de implementación y se presentaron trimestralmente los informes a gerencia. 
Por lo tanto se califica </t>
    </r>
    <r>
      <rPr>
        <b/>
        <sz val="8"/>
        <color theme="1"/>
        <rFont val="Tahoma"/>
        <family val="2"/>
      </rPr>
      <t xml:space="preserve">"Terminada Extemporánea" </t>
    </r>
    <r>
      <rPr>
        <sz val="8"/>
        <color theme="1"/>
        <rFont val="Tahoma"/>
        <family val="2"/>
      </rPr>
      <t xml:space="preserve">y se deja con estado </t>
    </r>
    <r>
      <rPr>
        <b/>
        <sz val="8"/>
        <color theme="1"/>
        <rFont val="Tahoma"/>
        <family val="2"/>
      </rPr>
      <t>"Cerrada"</t>
    </r>
  </si>
  <si>
    <t>Se dio cumplimiento a las 4 acciones establecidas en el plan.</t>
  </si>
  <si>
    <t xml:space="preserve">Se realizó la articulación de las acciones de manera articulada con el área de G. Documental atendiendo las acciones formuladas en el Plan. </t>
  </si>
  <si>
    <t xml:space="preserve">A pesar de las debilidades se cuenta con acciones más recientes por lo que se procede a su cierre y al seguimiento en las nuevas acciones de mejora, </t>
  </si>
  <si>
    <r>
      <t xml:space="preserve">Reporte S. Administrativos: </t>
    </r>
    <r>
      <rPr>
        <sz val="8"/>
        <color theme="1"/>
        <rFont val="Tahoma"/>
        <family val="2"/>
      </rPr>
      <t xml:space="preserve">Se remite el acta de reunión adelantada por el equipo de Servicios Administrativos donde se delegan las entregas de insumos de elementos que están a cargo del área
</t>
    </r>
    <r>
      <rPr>
        <b/>
        <sz val="8"/>
        <color theme="1"/>
        <rFont val="Tahoma"/>
        <family val="2"/>
      </rPr>
      <t xml:space="preserve">
Análisis OCI: </t>
    </r>
    <r>
      <rPr>
        <sz val="8"/>
        <color theme="1"/>
        <rFont val="Tahoma"/>
        <family val="2"/>
      </rPr>
      <t xml:space="preserve">Se evidencia la socialización de una reunión al interior del equipo de Servicios Administrativos dónde se delegaron responsables para distribuir estas entregas en el sistema de inventarios del canal. Teniendo en cuenta lo anterior, se califica la acción como </t>
    </r>
    <r>
      <rPr>
        <b/>
        <sz val="8"/>
        <color theme="1"/>
        <rFont val="Tahoma"/>
        <family val="2"/>
      </rPr>
      <t>"Terminada"</t>
    </r>
    <r>
      <rPr>
        <sz val="8"/>
        <color theme="1"/>
        <rFont val="Tahoma"/>
        <family val="2"/>
      </rPr>
      <t xml:space="preserve">. </t>
    </r>
  </si>
  <si>
    <t xml:space="preserve">Se realizó la actualización del procedimiento de acuerdo con las acciones propuestas </t>
  </si>
  <si>
    <t>Cerrada</t>
  </si>
  <si>
    <t>Se ejecutaron las actividades propuestas en cumplimiento de las acciones de mejora formuladas.</t>
  </si>
  <si>
    <t xml:space="preserve">Durante el desarrollo de la acción se evidenciaron los reportes de riesgos y por último una mesa de trabajo en la que se esta a la espera de que se lleve a cabo la revisión de la matriz de riesgos para dar continuidad a los reportes periódicos de acuerdo con la Política de Administración de Riesgos. </t>
  </si>
  <si>
    <t xml:space="preserve">Se realizaron las mesas de trabajo definidas en las acciones propuestas, las demás acciones requeridas se adelantaran en el marco de las acciones propuestas por el área de gestión documental. </t>
  </si>
  <si>
    <t xml:space="preserve">Se realizaron las acciones propuestas de conformidad con lo formulado en el plan. </t>
  </si>
  <si>
    <r>
      <t xml:space="preserve">Reporte Producción: </t>
    </r>
    <r>
      <rPr>
        <sz val="8"/>
        <color theme="1"/>
        <rFont val="Tahoma"/>
        <family val="2"/>
      </rPr>
      <t xml:space="preserve">1. Se agendó espacio de reunión para recibir acompañamiento por parte del equipo de Planeación con relación a la revisión y ajuste de la matriz de riesgos del proceso, conforme la disponibilidad de agenda se agentó y ejecutó reunión el 30 de enero de 2024.  2. Se solicitó espacio de reunión al equipo de Control Interno y al equipo de Planeación "para revisar el lenguaje empleado con relación a la gestión de riesgos". 3. Así mismo, se realizó revisión de la matriz de riesgos de proceso conforme la solicitud realizada por Planeación. Nota: Esta información fue suministrada a Control Interno por el equipo de Producción en el 1er cuatrimestre de 2024 pese a que no fue habilitado el espacio, así mismo, se remitió correo aclaratorio al Jefe de Control Interno el 8 de noviembre de 2024.
</t>
    </r>
    <r>
      <rPr>
        <b/>
        <sz val="8"/>
        <color theme="1"/>
        <rFont val="Tahoma"/>
        <family val="2"/>
      </rPr>
      <t xml:space="preserve">Análisis OCI: </t>
    </r>
    <r>
      <rPr>
        <sz val="8"/>
        <color theme="1"/>
        <rFont val="Tahoma"/>
        <family val="2"/>
      </rPr>
      <t xml:space="preserve">Se adelanta la revisión de los soportes suministrados por el área, sobre los cuales se reitera que deben remitirse para evaluación aquellos soportes que se encuentren dentro del rango de las fechas de ejecución programadas, por lo que no se adelanta evaluación de los soportes con fecha de enero de 2024 (soportes previos al inicio de ejecución), así como el reporte concreto de los avances obtenidos por el área responsable que sea pertinente a la evaluación a adelantar por parte de la Oficina de Control Interno. Teniendo en cuenta lo anterior, se verifican los soportes entregados con fecha de marzo, mes en el que se adelantó la reunión entre Planeación, Control Interno y Producción sobre la acción formulada, así mismo, el correo remitido al área de Planeación del 26 de noviembre de 2024 con la revisión de los riesgos del proceso. Teniendo en cuenta que a la fecha se encuentra pendiente la publicación de las matrices actualizadas por parte de Planeación, se califica la acción como </t>
    </r>
    <r>
      <rPr>
        <b/>
        <sz val="8"/>
        <color theme="1"/>
        <rFont val="Tahoma"/>
        <family val="2"/>
      </rPr>
      <t>"Terminada"</t>
    </r>
    <r>
      <rPr>
        <sz val="8"/>
        <color theme="1"/>
        <rFont val="Tahoma"/>
        <family val="2"/>
      </rPr>
      <t xml:space="preserve"> con estado </t>
    </r>
    <r>
      <rPr>
        <b/>
        <sz val="8"/>
        <color theme="1"/>
        <rFont val="Tahoma"/>
        <family val="2"/>
      </rPr>
      <t>"Cerrada"</t>
    </r>
  </si>
  <si>
    <t xml:space="preserve">Se evidencia la ejecución de las acciones propuestas </t>
  </si>
  <si>
    <r>
      <t xml:space="preserve">Reporte At. Ciudadano: </t>
    </r>
    <r>
      <rPr>
        <sz val="8"/>
        <color theme="1"/>
        <rFont val="Tahoma"/>
        <family val="2"/>
      </rPr>
      <t>Se actualizaron los riesgos del proceso de servicio al ciudadano en el mes de noviembre de 2024.</t>
    </r>
    <r>
      <rPr>
        <b/>
        <sz val="8"/>
        <color theme="1"/>
        <rFont val="Tahoma"/>
        <family val="2"/>
      </rPr>
      <t xml:space="preserve">
Análisis OCI: </t>
    </r>
    <r>
      <rPr>
        <sz val="8"/>
        <color theme="1"/>
        <rFont val="Tahoma"/>
        <family val="2"/>
      </rPr>
      <t xml:space="preserve">Teniendo en cuenta lo indicado por el área, así como los soportes entregados en los que se observa la remisión de la actualización de los riesgos durante noviembre de 2024 al área de Planeación, se califica la acción como </t>
    </r>
    <r>
      <rPr>
        <b/>
        <sz val="8"/>
        <color theme="1"/>
        <rFont val="Tahoma"/>
        <family val="2"/>
      </rPr>
      <t xml:space="preserve">"Terminada" </t>
    </r>
    <r>
      <rPr>
        <sz val="8"/>
        <color theme="1"/>
        <rFont val="Tahoma"/>
        <family val="2"/>
      </rPr>
      <t xml:space="preserve">con estado </t>
    </r>
    <r>
      <rPr>
        <b/>
        <sz val="8"/>
        <color theme="1"/>
        <rFont val="Tahoma"/>
        <family val="2"/>
      </rPr>
      <t>"Cerrada".</t>
    </r>
  </si>
  <si>
    <r>
      <t>Análisis OCI:</t>
    </r>
    <r>
      <rPr>
        <sz val="8"/>
        <color theme="1"/>
        <rFont val="Tahoma"/>
        <family val="2"/>
      </rPr>
      <t xml:space="preserve"> Sin reporte por parte del área contractual Se reitera el seguimiento realizado para el segundo cuatrimestre de 2024.</t>
    </r>
    <r>
      <rPr>
        <b/>
        <sz val="8"/>
        <color theme="1"/>
        <rFont val="Tahoma"/>
        <family val="2"/>
      </rPr>
      <t xml:space="preserve"> </t>
    </r>
    <r>
      <rPr>
        <sz val="8"/>
        <color theme="1"/>
        <rFont val="Tahoma"/>
        <family val="2"/>
      </rPr>
      <t xml:space="preserve">Se califica como </t>
    </r>
    <r>
      <rPr>
        <b/>
        <sz val="8"/>
        <color theme="1"/>
        <rFont val="Tahoma"/>
        <family val="2"/>
      </rPr>
      <t>"incumplida"</t>
    </r>
  </si>
  <si>
    <t xml:space="preserve">Se realizaron la actividades propuestas, se recomienda continuar con el seguimiento periódico al cumplimiento de la política. </t>
  </si>
  <si>
    <r>
      <rPr>
        <b/>
        <sz val="8"/>
        <color theme="1"/>
        <rFont val="Tahoma"/>
        <family val="2"/>
      </rPr>
      <t>Análisis OCI:</t>
    </r>
    <r>
      <rPr>
        <sz val="8"/>
        <color theme="1"/>
        <rFont val="Tahoma"/>
        <family val="2"/>
      </rPr>
      <t xml:space="preserve">  No se presenta avance nuevamente para este cuatrimestre y de acuerdo con el análisis y recomendaciones del primer cuatrimestre, en el que se evidenció según Matriz de observaciones de la Revisoría fiscal que existen 22 observaciones pendientes de subsanar, correspondientes a las vigencias 2022 y 2023 por lo cual se solicitaba a la Subdirección Financiera revisar y emprender las acciones a realizar de manera prioritaria. Igualmente, se no se concluyo el compromiso de aplicación de la Circular 04 de 2024 para reformular las acciones (04/12/2024). Se califica como </t>
    </r>
    <r>
      <rPr>
        <b/>
        <sz val="8"/>
        <color theme="1"/>
        <rFont val="Tahoma"/>
        <family val="2"/>
      </rPr>
      <t>"Incumplida".</t>
    </r>
  </si>
  <si>
    <r>
      <t xml:space="preserve">
</t>
    </r>
    <r>
      <rPr>
        <b/>
        <sz val="8"/>
        <color theme="1"/>
        <rFont val="Tahoma"/>
        <family val="2"/>
      </rPr>
      <t>Análisis OCI:</t>
    </r>
    <r>
      <rPr>
        <sz val="8"/>
        <color theme="1"/>
        <rFont val="Tahoma"/>
        <family val="2"/>
      </rPr>
      <t xml:space="preserve">  No se remiten avances ni soportes. Igualmente, no se cumplió compromiso de aplicación de la Circular 04 de 2024 para reformular las acciones (04/12/2024).   Teniendo en cuenta lo anterior se califica como</t>
    </r>
    <r>
      <rPr>
        <b/>
        <sz val="8"/>
        <color theme="1"/>
        <rFont val="Tahoma"/>
        <family val="2"/>
      </rPr>
      <t xml:space="preserve"> "Incumplida".</t>
    </r>
    <r>
      <rPr>
        <sz val="8"/>
        <color theme="1"/>
        <rFont val="Tahoma"/>
        <family val="2"/>
      </rPr>
      <t xml:space="preserve"> </t>
    </r>
  </si>
  <si>
    <r>
      <rPr>
        <b/>
        <sz val="8"/>
        <color theme="1"/>
        <rFont val="Tahoma"/>
        <family val="2"/>
      </rPr>
      <t>Análisis OCI:</t>
    </r>
    <r>
      <rPr>
        <sz val="8"/>
        <color theme="1"/>
        <rFont val="Tahoma"/>
        <family val="2"/>
      </rPr>
      <t xml:space="preserve">  No se remiten avances ni soportes. Igualmente, no se cumplió compromiso de aplicación de la Circular 04 de 2024 para reformular las acciones (04/12/2024).   Teniendo en cuenta lo anterior se califica como </t>
    </r>
    <r>
      <rPr>
        <b/>
        <sz val="8"/>
        <color theme="1"/>
        <rFont val="Tahoma"/>
        <family val="2"/>
      </rPr>
      <t>"Incumplida".</t>
    </r>
  </si>
  <si>
    <r>
      <rPr>
        <b/>
        <sz val="8"/>
        <color theme="1"/>
        <rFont val="Tahoma"/>
        <family val="2"/>
      </rPr>
      <t>Análisis OCI:</t>
    </r>
    <r>
      <rPr>
        <sz val="8"/>
        <color theme="1"/>
        <rFont val="Tahoma"/>
        <family val="2"/>
      </rPr>
      <t xml:space="preserve">  No se remiten avances ni soportes. Igualmente, no se cumplió compromiso de aplicación de la Circular 04 de 2024 para reformular las acciones (04/12/2024).   Teniendo en cuenta lo anterior se califica como</t>
    </r>
    <r>
      <rPr>
        <b/>
        <sz val="8"/>
        <color theme="1"/>
        <rFont val="Tahoma"/>
        <family val="2"/>
      </rPr>
      <t xml:space="preserve"> "Incumplida".</t>
    </r>
  </si>
  <si>
    <r>
      <t xml:space="preserve">Reporte Sub. Financiera: </t>
    </r>
    <r>
      <rPr>
        <sz val="8"/>
        <color theme="1"/>
        <rFont val="Tahoma"/>
        <family val="2"/>
      </rPr>
      <t xml:space="preserve"> Se actualiza el procedimiento de Estados Financieros incluyendo el punto de control de las notas a los Estados Financieros. Se adjuntan conciliaciones del mes de junio, julio, agosto, septiembre y octubre. La conciliación del mes de noviembre y diciembre se encuentra en proceso de cruce de saldos teniendo en cuenta que se realizo una baja de propiedad planta y equipo. </t>
    </r>
    <r>
      <rPr>
        <b/>
        <sz val="8"/>
        <color theme="1"/>
        <rFont val="Tahoma"/>
        <family val="2"/>
      </rPr>
      <t xml:space="preserve">
</t>
    </r>
    <r>
      <rPr>
        <sz val="8"/>
        <color theme="1"/>
        <rFont val="Tahoma"/>
        <family val="2"/>
      </rPr>
      <t xml:space="preserve">
</t>
    </r>
    <r>
      <rPr>
        <b/>
        <sz val="8"/>
        <color theme="1"/>
        <rFont val="Tahoma"/>
        <family val="2"/>
      </rPr>
      <t xml:space="preserve">Análisis OCI:  </t>
    </r>
    <r>
      <rPr>
        <sz val="8"/>
        <color theme="1"/>
        <rFont val="Tahoma"/>
        <family val="2"/>
      </rPr>
      <t>Se verifica el procedimiento actualizado en actividad de decisión después de la No. 8 sobre conciliaciones y el tiempo establecido para depurar las diferencias de estas (2 meses). Así mismo de las conciliaciones con Almacén de junio a octubre. Teniendo en cuenta el reporte efectuado por el área (</t>
    </r>
    <r>
      <rPr>
        <i/>
        <sz val="8"/>
        <color theme="1"/>
        <rFont val="Tahoma"/>
        <family val="2"/>
      </rPr>
      <t>"La conciliación del mes de noviembre y diciembre se encuentra en proceso..."</t>
    </r>
    <r>
      <rPr>
        <sz val="8"/>
        <color theme="1"/>
        <rFont val="Tahoma"/>
        <family val="2"/>
      </rPr>
      <t xml:space="preserve">), así como las fechas de ejecución se califica como </t>
    </r>
    <r>
      <rPr>
        <b/>
        <sz val="8"/>
        <color theme="1"/>
        <rFont val="Tahoma"/>
        <family val="2"/>
      </rPr>
      <t>"Incumplida".</t>
    </r>
  </si>
  <si>
    <r>
      <t xml:space="preserve">Reporte Sub. Financiera: </t>
    </r>
    <r>
      <rPr>
        <sz val="8"/>
        <color theme="1"/>
        <rFont val="Tahoma"/>
        <family val="2"/>
      </rPr>
      <t xml:space="preserve">Se realiza reunión con el área de Ventas el 9 de julio de 2024 y se genera acta de la reunión. </t>
    </r>
    <r>
      <rPr>
        <b/>
        <sz val="8"/>
        <color theme="1"/>
        <rFont val="Tahoma"/>
        <family val="2"/>
      </rPr>
      <t xml:space="preserve">
</t>
    </r>
    <r>
      <rPr>
        <sz val="8"/>
        <color theme="1"/>
        <rFont val="Tahoma"/>
        <family val="2"/>
      </rPr>
      <t xml:space="preserve">
</t>
    </r>
    <r>
      <rPr>
        <b/>
        <sz val="8"/>
        <color theme="1"/>
        <rFont val="Tahoma"/>
        <family val="2"/>
      </rPr>
      <t xml:space="preserve">Análisis OCI: </t>
    </r>
    <r>
      <rPr>
        <sz val="8"/>
        <color theme="1"/>
        <rFont val="Tahoma"/>
        <family val="2"/>
      </rPr>
      <t xml:space="preserve">Dentro de lo soportes remitidos no se evidencia acta de reunión con conclusiones sobre la debilidad detectada. Teniendo en cuenta el plazo fijado, se califica como </t>
    </r>
    <r>
      <rPr>
        <b/>
        <sz val="8"/>
        <color theme="1"/>
        <rFont val="Tahoma"/>
        <family val="2"/>
      </rPr>
      <t>"Incumplida".</t>
    </r>
  </si>
  <si>
    <r>
      <t>Reporte Planeación:</t>
    </r>
    <r>
      <rPr>
        <sz val="8"/>
        <color theme="1"/>
        <rFont val="Tahoma"/>
        <family val="2"/>
      </rPr>
      <t xml:space="preserve"> Se comenzó a trabajar el diagnóstico y revisión del estado del arte en materia de SARLAFT  con la persona vinculada con este objetivo. Se compartieron los insumos y se estableció una ruta critica de trabajo en el primer semestre del 2025. </t>
    </r>
    <r>
      <rPr>
        <b/>
        <sz val="8"/>
        <color theme="1"/>
        <rFont val="Tahoma"/>
        <family val="2"/>
      </rPr>
      <t xml:space="preserve">
Análisis OCI:</t>
    </r>
    <r>
      <rPr>
        <sz val="8"/>
        <color theme="1"/>
        <rFont val="Tahoma"/>
        <family val="2"/>
      </rPr>
      <t xml:space="preserve"> Se realizó el reporte de una reunión adelantada durante enero de 2025, lo cual, de conformidad con los lineamientos establecidos en la Circular 04 de 2024 "Lineamientos para la formulación, modificación y seguimiento a los Planes de Mejoramiento (Institucional y por Procesos), Mapas de Riesgos (tipologías identificadas) y al Programa de Transparencia y Ética Pública - PTEP" , se debe adelantar el reporte del periodo identificado para el seguimiento, lo que para el caso del presente seguimiento es del 1 de septiembre al 31 de diciembre de 2024, por lo que el soporte remitido se evaluará en el siguiente corte. Así mismo, se recomienda al área efectuar la autoevaluación de lo formulado, de manera que se reporte la información relacionada con las acciones pendientes, los resultados de las reuniones adelantadas durante el último trimestre de 2024 con la Oficina de Control Interno, al igual que las fechas de ejecución definidas. Teniendo en cuenta lo anterior, se califica la acción con alerta</t>
    </r>
    <r>
      <rPr>
        <b/>
        <sz val="8"/>
        <color theme="1"/>
        <rFont val="Tahoma"/>
        <family val="2"/>
      </rPr>
      <t xml:space="preserve"> "Incumplida".
</t>
    </r>
    <r>
      <rPr>
        <sz val="8"/>
        <color theme="1"/>
        <rFont val="Tahoma"/>
        <family val="2"/>
      </rPr>
      <t xml:space="preserve">Teniendo en cuenta que a la fecha la acción ya lleva varios incumplimientos se recomienda al área adelantar la reformulación de la acción en aras de considerar la revisión de la acción propuesta, responsables y fechas, acorde con la nueva persona que se vinculo para liderar el tema. </t>
    </r>
  </si>
  <si>
    <r>
      <t xml:space="preserve">Reporte G. Documental: </t>
    </r>
    <r>
      <rPr>
        <sz val="8"/>
        <color theme="1"/>
        <rFont val="Tahoma"/>
        <family val="2"/>
      </rPr>
      <t xml:space="preserve">Frente a las acciones asignadas se realizaron las siguientes actividades: 1. Se realizaron mesas de trabajo con el área de sistemas abordando los temas entre Gestión Documental y Sistemas 2. Se presentó ante la alta dirección la necesidad del contar con los recursos para la contratación de un Equipo Interdisciplinario.
</t>
    </r>
    <r>
      <rPr>
        <b/>
        <sz val="8"/>
        <color theme="1"/>
        <rFont val="Tahoma"/>
        <family val="2"/>
      </rPr>
      <t xml:space="preserve">Análisis OCI: </t>
    </r>
    <r>
      <rPr>
        <sz val="8"/>
        <color theme="1"/>
        <rFont val="Tahoma"/>
        <family val="2"/>
      </rPr>
      <t xml:space="preserve">Se adelanta la verificación de la información remitida, respecto a lo cual se reitera la recomendación al área de remitir a información correspondiente al corte del seguimiento; sin embargo, se observa que se adelantó la presentación de necesidades en materia de gestión documental, de conformidad con lo formulado en la acción No.2. Se recomienda al área, remitir los soportes de las reuniones sostenidas durante el tercer cuatrimestre de la vigencia 2024, así como los soportes complementarios de la presentación de las necesidades a la Alta Dirección (citación, acta u otro construido) que permita determinar la fecha en la que se presentó y loa asistentes. Teniendo en cuenta lo indicado, se reconocen los avances adelantados. Dado lo anterior, así como la fecha de terminación se califica la acción con alerta </t>
    </r>
    <r>
      <rPr>
        <b/>
        <sz val="8"/>
        <color theme="1"/>
        <rFont val="Tahoma"/>
        <family val="2"/>
      </rPr>
      <t>"Incumplida"</t>
    </r>
    <r>
      <rPr>
        <sz val="8"/>
        <color theme="1"/>
        <rFont val="Tahoma"/>
        <family val="2"/>
      </rPr>
      <t xml:space="preserve">. </t>
    </r>
  </si>
  <si>
    <r>
      <t xml:space="preserve">Reporte G. Documental: </t>
    </r>
    <r>
      <rPr>
        <sz val="8"/>
        <color theme="1"/>
        <rFont val="Tahoma"/>
        <family val="2"/>
      </rPr>
      <t xml:space="preserve">Frente a las acciones asignadas se realizaron las siguientes actividades: 1. Se incluyo capacitaciones dentro del Plan Institucional de Capacitaciones 2. Se realizaron las Capacitaciones programadas dentro del PIC. 
</t>
    </r>
    <r>
      <rPr>
        <b/>
        <sz val="8"/>
        <color theme="1"/>
        <rFont val="Tahoma"/>
        <family val="2"/>
      </rPr>
      <t xml:space="preserve">Análisis OCI: </t>
    </r>
    <r>
      <rPr>
        <sz val="8"/>
        <color theme="1"/>
        <rFont val="Tahoma"/>
        <family val="2"/>
      </rPr>
      <t xml:space="preserve">Se adelanta la verificación de la información remitida, respecto a lo cual se reitera la recomendación al área de remitir a información correspondiente al corte del seguimiento; sin embargo, se observa una (1) capacitación sobre gestión documental en octubre de 2024, se reporta una capacitación adicional sobre la cual no se tiene acceso y por lo tanto, no es posible consultar el soporte. Teniendo en cuenta lo mencionado, se recuerda que los soportes entregados en los seguimientos adelantados deben contar con los permisos respectivos para evaluación. Por lo anterior, así como la fecha de terminación se califica la acción con alerta </t>
    </r>
    <r>
      <rPr>
        <b/>
        <sz val="8"/>
        <color theme="1"/>
        <rFont val="Tahoma"/>
        <family val="2"/>
      </rPr>
      <t>"Incumplida"</t>
    </r>
    <r>
      <rPr>
        <sz val="8"/>
        <color theme="1"/>
        <rFont val="Tahoma"/>
        <family val="2"/>
      </rPr>
      <t xml:space="preserve"> 
Es importante tener en cuenta que dentro de los indicadores propuestos se estableció la realización de socializaciones trimestrales, de las cuales no hay reporte dentro de los avances señalados. </t>
    </r>
  </si>
  <si>
    <t>1. Realizar sensibilización al equipo de Producción abordando los lineamientos generales para el diseño de controles del mapa de riesgos en coherencia a los requerimientos normativos de la gestión de riesgos de la entidad y alineado con los instrumentos correspondientes (política de riesgos y manual de riesgos).</t>
  </si>
  <si>
    <r>
      <t xml:space="preserve">Reporte G. Documental: </t>
    </r>
    <r>
      <rPr>
        <sz val="8"/>
        <color theme="1"/>
        <rFont val="Tahoma"/>
        <family val="2"/>
      </rPr>
      <t xml:space="preserve">Frente a la actividad programada se realizó la siguiente actividad: 1. Se actualizo el Diagnóstico Integral de Archivo 2. Se presento el DIA en la última sesión del CIGD.
</t>
    </r>
    <r>
      <rPr>
        <b/>
        <sz val="8"/>
        <color theme="1"/>
        <rFont val="Tahoma"/>
        <family val="2"/>
      </rPr>
      <t xml:space="preserve">Análisis OCI: </t>
    </r>
    <r>
      <rPr>
        <sz val="8"/>
        <color theme="1"/>
        <rFont val="Tahoma"/>
        <family val="2"/>
      </rPr>
      <t xml:space="preserve">Teniendo en cuenta lo reportado por el área se observa el documento borrados de construcción del diagnóstico de archivo, así como la presentación en el Comité Institucional de Gestión y Desempeño del 17 de diciembre de 2024. Teniendo en cuenta lo indicado, se encuentra pendiente la publicación del documento en la intranet con el fin de dar cierre a lo formulado. Dado lo mencionado, así como la fecha de terminación se califica la acción </t>
    </r>
    <r>
      <rPr>
        <b/>
        <sz val="8"/>
        <color theme="1"/>
        <rFont val="Tahoma"/>
        <family val="2"/>
      </rPr>
      <t>"Terminada"</t>
    </r>
    <r>
      <rPr>
        <sz val="8"/>
        <color theme="1"/>
        <rFont val="Tahoma"/>
        <family val="2"/>
      </rPr>
      <t xml:space="preserve">. </t>
    </r>
  </si>
  <si>
    <t>Se realiza la acción propuesta y se realiza la socialización de los resultados en el CIGD</t>
  </si>
  <si>
    <r>
      <t xml:space="preserve">Reporte G. Documental: </t>
    </r>
    <r>
      <rPr>
        <sz val="8"/>
        <color theme="1"/>
        <rFont val="Tahoma"/>
        <family val="2"/>
      </rPr>
      <t xml:space="preserve">Frente a la actividad programada se realizó la siguiente actividad: 1. Se formuló el cronograma de seguimiento a la Política de Gestión Documental. 
</t>
    </r>
    <r>
      <rPr>
        <b/>
        <sz val="8"/>
        <color theme="1"/>
        <rFont val="Tahoma"/>
        <family val="2"/>
      </rPr>
      <t xml:space="preserve">Análisis OCI: </t>
    </r>
    <r>
      <rPr>
        <sz val="8"/>
        <color theme="1"/>
        <rFont val="Tahoma"/>
        <family val="2"/>
      </rPr>
      <t xml:space="preserve">Se adelanta la verificación del soporte remitido por el área de Gestión Documental en el que se observa la consolidación del cronograma de seguimiento a la Política de Gestión Documental; sin embargo, se recomienda al área colocar la vigencia para la cual aplica el documento construido. De igual manera, se encuentra pendiente el seguimiento a las actividades formuladas a lo largo de la vigencia, por lo que se califica la acción </t>
    </r>
    <r>
      <rPr>
        <b/>
        <sz val="8"/>
        <color theme="1"/>
        <rFont val="Tahoma"/>
        <family val="2"/>
      </rPr>
      <t>"Terminada"</t>
    </r>
    <r>
      <rPr>
        <sz val="8"/>
        <color theme="1"/>
        <rFont val="Tahoma"/>
        <family val="2"/>
      </rPr>
      <t xml:space="preserve"> y, se recomienda al área adelantar las actividades pendientes, con el fin de proceder al cierre de estas. </t>
    </r>
  </si>
  <si>
    <r>
      <t>Análisis OCI: L</t>
    </r>
    <r>
      <rPr>
        <sz val="8"/>
        <color theme="1"/>
        <rFont val="Tahoma"/>
        <family val="2"/>
      </rPr>
      <t xml:space="preserve">a acción será trasladada al área de Planeación para su revisión y reformulación de conformidad con lo indicado en la Circular 04 de 2024 </t>
    </r>
    <r>
      <rPr>
        <i/>
        <sz val="8"/>
        <color theme="1"/>
        <rFont val="Tahoma"/>
        <family val="2"/>
      </rPr>
      <t xml:space="preserve">"Lineamientos para la formulación, modificación y seguimiento a los Planes de Mejoramiento (Institucional y por Procesos), Mapas de Riesgos (tipologías identificadas) y al Programa de Transparencia y Ética Pública - PTEP". </t>
    </r>
    <r>
      <rPr>
        <sz val="8"/>
        <color theme="1"/>
        <rFont val="Tahoma"/>
        <family val="2"/>
      </rPr>
      <t xml:space="preserve">Teniendo en cuenta lo anterior, se mantiene el avance y calificación del seguimiento previo para el ajuste que corresponda. </t>
    </r>
  </si>
  <si>
    <r>
      <t xml:space="preserve">Análisis OCI: </t>
    </r>
    <r>
      <rPr>
        <sz val="8"/>
        <color theme="1"/>
        <rFont val="Tahoma"/>
        <family val="2"/>
      </rPr>
      <t xml:space="preserve">Se mantiene el reporte anterior debido a que el área contractual no presento información adicional. Se califica con alerta </t>
    </r>
    <r>
      <rPr>
        <b/>
        <sz val="8"/>
        <color theme="1"/>
        <rFont val="Tahoma"/>
        <family val="2"/>
      </rPr>
      <t>"Incumplida".</t>
    </r>
  </si>
  <si>
    <r>
      <t xml:space="preserve">Análisis OCI: </t>
    </r>
    <r>
      <rPr>
        <sz val="8"/>
        <color theme="1"/>
        <rFont val="Tahoma"/>
        <family val="2"/>
      </rPr>
      <t xml:space="preserve">Teniendo en cuenta que el área no adelantó reporte de avances ni soportes de ejecución de lo formulado, y, que no atendió a las recomendaciones dadas de reformulación o solicitud de ampliación para la presente actividad, se mantiene el porcentaje de avance en 35%; sin embargo, dada la fecha de terminación, se califica la acción con alerta </t>
    </r>
    <r>
      <rPr>
        <b/>
        <sz val="8"/>
        <color theme="1"/>
        <rFont val="Tahoma"/>
        <family val="2"/>
      </rPr>
      <t>"Incumplida"</t>
    </r>
    <r>
      <rPr>
        <sz val="8"/>
        <color theme="1"/>
        <rFont val="Tahoma"/>
        <family val="2"/>
      </rPr>
      <t xml:space="preserve">. Se recomienda al área efectuar el reporte correspondiente de lo programado y finalizar el desarrollo de lo mencionado o adelantar el proceso de reformulación para ajustar las acciones, responsables y fechas a la nuevas necesidades institucionales si las hay. </t>
    </r>
  </si>
  <si>
    <t>Néstor Avella</t>
  </si>
  <si>
    <r>
      <rPr>
        <b/>
        <sz val="8"/>
        <color theme="1"/>
        <rFont val="Tahoma"/>
        <family val="2"/>
      </rPr>
      <t xml:space="preserve">Análisis OCI: </t>
    </r>
    <r>
      <rPr>
        <sz val="8"/>
        <color theme="1"/>
        <rFont val="Tahoma"/>
        <family val="2"/>
      </rPr>
      <t xml:space="preserve">Para este seguimiento el área no  presento ningún reporte o soporte. Se mantiene la calificación con alera de </t>
    </r>
    <r>
      <rPr>
        <b/>
        <sz val="8"/>
        <color theme="1"/>
        <rFont val="Tahoma"/>
        <family val="2"/>
      </rPr>
      <t xml:space="preserve">incumplida </t>
    </r>
    <r>
      <rPr>
        <sz val="8"/>
        <color theme="1"/>
        <rFont val="Tahoma"/>
        <family val="2"/>
      </rPr>
      <t xml:space="preserve">y sin avance en la ejecución. Se recuerda lo establecido en la  Circular 04 de 2024 "Lineamientos para la formulación, modificación y seguimiento a los Planes de Mejoramiento (Institucional y por Procesos), Mapas de Riesgos (tipologías identificadas) y al Programa de Transparencia y Ética Pública - PTEP" Con el fin de coordinar con al área de reformulación de la acción para ajustarla a los nuevos lineamientos institucionales. </t>
    </r>
  </si>
  <si>
    <r>
      <rPr>
        <b/>
        <sz val="8"/>
        <color theme="1"/>
        <rFont val="Tahoma"/>
        <family val="2"/>
      </rPr>
      <t xml:space="preserve">Reporte atención al ciudadano: </t>
    </r>
    <r>
      <rPr>
        <sz val="8"/>
        <color theme="1"/>
        <rFont val="Tahoma"/>
        <family val="2"/>
      </rPr>
      <t xml:space="preserve">Se envió solicitud a ETB para actualización de propuesta, así mismo, se solicito a los Directivos la respuesta del estudio de la misma. Tener en cuenta que el plazo de la acción cambió.
</t>
    </r>
    <r>
      <rPr>
        <b/>
        <sz val="8"/>
        <color theme="1"/>
        <rFont val="Tahoma"/>
        <family val="2"/>
      </rPr>
      <t>Análisis OCI</t>
    </r>
    <r>
      <rPr>
        <sz val="8"/>
        <color theme="1"/>
        <rFont val="Tahoma"/>
        <family val="2"/>
      </rPr>
      <t xml:space="preserve">: De la información y soportes reportados por el área, se avisa que se mantiene el estado encontrado en el anterior seguimiento. Se recuerda que esta acción fue reprogramada para el 01 de febrero de 2025. Se recomienda tener los soportes correspondientes de cumplimiento para el primer seguimiento al plan de mejoramiento por proceso de 2025. Por lo anterior se califica </t>
    </r>
    <r>
      <rPr>
        <b/>
        <sz val="8"/>
        <color theme="1"/>
        <rFont val="Tahoma"/>
        <family val="2"/>
      </rPr>
      <t>"En proceso"</t>
    </r>
  </si>
  <si>
    <r>
      <rPr>
        <b/>
        <sz val="8"/>
        <color theme="1"/>
        <rFont val="Tahoma"/>
        <family val="2"/>
      </rPr>
      <t>Reporte ventas y mercadeo:</t>
    </r>
    <r>
      <rPr>
        <sz val="8"/>
        <color theme="1"/>
        <rFont val="Tahoma"/>
        <family val="2"/>
      </rPr>
      <t xml:space="preserve"> Durante el periodo de reporte, se coordinaron espacios de reunión con el equipo de Gestión Documental y se agendaron las siguientes reuniones:
1. Correo electrónico del 23 de octubre
2. Agendamiento reunión del 5 de noviembre
3. Correo electrónico del 31 de diciembre
Así mismo, se coordinó y realizó espacio de reunión con el equipo de contratación para revisar la ruta de almacenamiento del expediente precontractual de las ventas. Conforme se había pactado con el equipo de Gestión Documental que se encontraba vinculado a la entidad en el primer semestre del año 2024, se continuó el desarrollo de actividades, a espera de nuevos lineamientos por parte del equipo de dicha área que actualmente esta vinculado.
</t>
    </r>
    <r>
      <rPr>
        <b/>
        <sz val="8"/>
        <color theme="1"/>
        <rFont val="Tahoma"/>
        <family val="2"/>
      </rPr>
      <t xml:space="preserve">Análisis OCI: </t>
    </r>
    <r>
      <rPr>
        <sz val="8"/>
        <color theme="1"/>
        <rFont val="Tahoma"/>
        <family val="2"/>
      </rPr>
      <t xml:space="preserve"> De acuerdo a los soportes presentados por el área para este seguimiento se informa que no es posible determinar el cumplimiento de las actividades propuestas. El contenido del acta de reunión del 20 de diciembre no aborda los temas formulados en la acción de mejora. 
Según la acción de mejora suscrita. se espera la ejecución de estas 04 actividades:
1.  Una mesa de trabajo para: 1) unificar ruta de almacenamiento de la información DE LA TOTALIDAD DE LA  DOCUMENTACIÓN (incluyendo la clasificada como documentos de APOYO)  producida por el proceso de GESTIÓN DE NEGOCIOS Y PROYECTOS ESTRATEGICOS, 2) Aclarar la información de la TRD a almacenar, si esta corresponderá a la TRD vigente o la que esta en proceso de convalidación por parte del AGN o Archivo distrital y 3) Recibir orientación sobre los parámetros para el almacenamiento y uso de documentos digitales y/o electrónicos de Capital y realizar aplicación y prueba en TODA LA información incluyendo la clasificada como de Apoyo y de TRD.
2. Completar el FUID de acuerdo a los lineamientos de gestión  documental.
3. Realizar mesa de trabajo con el equipo de Gestión Documental, de Control Interno y  de Gestión Jurídica para unificar la ruta de almacenamiento del expediente precontractual de las ventas realizadas por el proceso de Gestión de Negocios y Proyectos Estratégicos
4. Realizar mínimo dos (2) reuniones de seguimiento y control en el semestre, sobre el almacenamiento de la totalidad de la información incluyendo la clasificada como de  apoyo y de las TRD
El resto de soportes tampoco dan cuenta del cumplimiento de estas 04 actividades formuladas por el área. De las mesas de trabajo y/o reuniones esperadas, que son un total de 04, aportaron un acta de reunión y de la que se hizo referencia en la parte inicial de este análisis. Tampoco se aporto el FUID diligenciado. 
 Así las cosas teniendo en cuenta el anterior seguimiento, se avisa que la calificación para este seguimiento queda con alerta de </t>
    </r>
    <r>
      <rPr>
        <b/>
        <sz val="8"/>
        <color theme="1"/>
        <rFont val="Tahoma"/>
        <family val="2"/>
      </rPr>
      <t xml:space="preserve">incumplida </t>
    </r>
    <r>
      <rPr>
        <sz val="8"/>
        <color theme="1"/>
        <rFont val="Tahoma"/>
        <family val="2"/>
      </rPr>
      <t xml:space="preserve">y sin avance. </t>
    </r>
  </si>
  <si>
    <r>
      <rPr>
        <b/>
        <sz val="8"/>
        <color theme="1"/>
        <rFont val="Tahoma"/>
        <family val="2"/>
      </rPr>
      <t xml:space="preserve">Reporte ventas y mercadeo: </t>
    </r>
    <r>
      <rPr>
        <sz val="8"/>
        <color theme="1"/>
        <rFont val="Tahoma"/>
        <family val="2"/>
      </rPr>
      <t xml:space="preserve">Durante el periodo de reporte se realizó un espacio de reunión con el equipo de Contratación para revisar los lineamientos para el almacenamiento del expediente digital de las cotizaciones y documentos anexos de la misma, como resultado de esta reunión se concluyó que no se han definido aun lineamientos por parte de Gestión Documental, para avanzar en esta materia.
Así mismo, se solicitó orientación al equipo de Gestión Documental para atender las necesidades identificadas por los dos equipos en mención. 
</t>
    </r>
    <r>
      <rPr>
        <b/>
        <sz val="8"/>
        <color theme="1"/>
        <rFont val="Tahoma"/>
        <family val="2"/>
      </rPr>
      <t xml:space="preserve">Análisis OCI: </t>
    </r>
    <r>
      <rPr>
        <sz val="8"/>
        <color theme="1"/>
        <rFont val="Tahoma"/>
        <family val="2"/>
      </rPr>
      <t xml:space="preserve">Se reitera lo informado en el anterior seguimiento debido a que en este reporte no hay mención de la actividad numero 02 (Revisión del tarifario) y los soportes presentados no permiten avisar del cumplimiento de las actividades numero 03 (Revisión del expediente digital de cotizaciones)  y 04. (revisión del control sobre los contratos interadministrativos) Por lo anterior se Califica con alerta de </t>
    </r>
    <r>
      <rPr>
        <b/>
        <sz val="8"/>
        <color theme="1"/>
        <rFont val="Tahoma"/>
        <family val="2"/>
      </rPr>
      <t xml:space="preserve"> incumplida </t>
    </r>
    <r>
      <rPr>
        <sz val="8"/>
        <color theme="1"/>
        <rFont val="Tahoma"/>
        <family val="2"/>
      </rPr>
      <t xml:space="preserve"> teniendo en cuenta la fecha de terminación, pero con avances. </t>
    </r>
  </si>
  <si>
    <r>
      <t xml:space="preserve">Reporte Planeación: </t>
    </r>
    <r>
      <rPr>
        <sz val="8"/>
        <color theme="1"/>
        <rFont val="Tahoma"/>
        <family val="2"/>
      </rPr>
      <t>Actualmente, se encuentra en actualización colaborativa el documento **"EPLE-GU-002 Lineamientos para Publicación de Información Sede Electrónica"**.  Para 2025, el área de Planeación realizó un recordatorio a las áreas y procesos responsables, sobre la formulación e inclusión de los planes del Decreto 612 en la página web, según lo establecido en la normativa con fecha límite del 31 de enero  en el marco de los lineamientos para la construcción del PAI 2025</t>
    </r>
    <r>
      <rPr>
        <b/>
        <sz val="8"/>
        <color theme="1"/>
        <rFont val="Tahoma"/>
        <family val="2"/>
      </rPr>
      <t xml:space="preserve">.
Análisis OCI: </t>
    </r>
    <r>
      <rPr>
        <sz val="8"/>
        <color theme="1"/>
        <rFont val="Tahoma"/>
        <family val="2"/>
      </rPr>
      <t>Teniendo en cuenta el reporte de avances y soportes realizado por el área y en el marco de lo mencionado en la Circular 04 de 2024</t>
    </r>
    <r>
      <rPr>
        <i/>
        <sz val="8"/>
        <color theme="1"/>
        <rFont val="Tahoma"/>
        <family val="2"/>
      </rPr>
      <t xml:space="preserve"> "Lineamientos para la formulación, modificación y seguimiento a los Planes de Mejoramiento (Institucional y por Procesos), Mapas de Riesgos (tipologías identificadas) y al Programa de Transparencia y Ética Pública - PTEP"  </t>
    </r>
    <r>
      <rPr>
        <sz val="8"/>
        <color theme="1"/>
        <rFont val="Tahoma"/>
        <family val="2"/>
      </rPr>
      <t xml:space="preserve">se recuerda al área que debe adelantarse el reporte de avances y soportes del corte a evaluar que para el caso es 31 de diciembre de 2024. De igual manera, se recomienda al área que finalice las actividades que permiten darle cabal cumplimiento a lo formulado. Teniendo en cuenta lo anterior, se califica la acción con alerta </t>
    </r>
    <r>
      <rPr>
        <b/>
        <sz val="8"/>
        <color theme="1"/>
        <rFont val="Tahoma"/>
        <family val="2"/>
      </rPr>
      <t>"Incumplida"</t>
    </r>
    <r>
      <rPr>
        <sz val="8"/>
        <color theme="1"/>
        <rFont val="Tahoma"/>
        <family val="2"/>
      </rPr>
      <t xml:space="preserve">. 
Es importante tener en cuenta que las fechas de terminación de las acciones y solicitar de manera oportuna ampliación de plazo.  </t>
    </r>
  </si>
  <si>
    <r>
      <t xml:space="preserve">Reporte T. Humano: </t>
    </r>
    <r>
      <rPr>
        <sz val="8"/>
        <color theme="1"/>
        <rFont val="Tahoma"/>
        <family val="2"/>
      </rPr>
      <t>En mesa de trabajo con Planeación de llegó al acuerdo que el área era la adecuada para construir la matriz de riesgo antisoborno. Razón por la cual se les envío la matriz construida para tal fin.</t>
    </r>
    <r>
      <rPr>
        <b/>
        <sz val="8"/>
        <color theme="1"/>
        <rFont val="Tahoma"/>
        <family val="2"/>
      </rPr>
      <t xml:space="preserve">
Análisis OCI: </t>
    </r>
    <r>
      <rPr>
        <sz val="8"/>
        <color theme="1"/>
        <rFont val="Tahoma"/>
        <family val="2"/>
      </rPr>
      <t xml:space="preserve">Teniendo en cuenta el soporte remitido se observa el borrador de la matriz construida; sin embargo, hace falta el </t>
    </r>
    <r>
      <rPr>
        <b/>
        <i/>
        <sz val="8"/>
        <color theme="1"/>
        <rFont val="Tahoma"/>
        <family val="2"/>
      </rPr>
      <t>"</t>
    </r>
    <r>
      <rPr>
        <i/>
        <sz val="8"/>
        <color theme="1"/>
        <rFont val="Tahoma"/>
        <family val="2"/>
      </rPr>
      <t xml:space="preserve">identificar los posibles controles así como las delegaciones con posibilidad de actos de soborno", </t>
    </r>
    <r>
      <rPr>
        <sz val="8"/>
        <color theme="1"/>
        <rFont val="Tahoma"/>
        <family val="2"/>
      </rPr>
      <t xml:space="preserve">por lo que no se efectúa la ejecución a cabalidad de lo formulado. Teniendo en cuenta lo anterior, así como la fecha de terminación se califica la acción con alerta </t>
    </r>
    <r>
      <rPr>
        <b/>
        <sz val="8"/>
        <color theme="1"/>
        <rFont val="Tahoma"/>
        <family val="2"/>
      </rPr>
      <t>"Incumplida"</t>
    </r>
    <r>
      <rPr>
        <sz val="8"/>
        <color theme="1"/>
        <rFont val="Tahoma"/>
        <family val="2"/>
      </rPr>
      <t xml:space="preserve"> y, se recomienda al área realizar las actividades pendientes con el fin de dar cumplimiento a lo programado. 
Frente a lo anterior, más allá de las construcción de una matriz de riesgos es determinar unos criterios que permitan evaluar de manera objetiva cuáles son los cargos en la entidad que pueden estar más susceptibles a conductas asociadas al soborno. </t>
    </r>
  </si>
  <si>
    <t>Si bien se realizó la acción propuesta en el Plan de Mejoramiento, en la revisión del indicador se evidenciaron debilidades en relación de la pertinencia del mismo frente a la medición del objetivo del proceso.</t>
  </si>
  <si>
    <t xml:space="preserve">Se realiza la revisión del indicador con el acompañamiento del área de planeación, y surtió el proceso de aprobación y puesta en marcha correspondiente. </t>
  </si>
  <si>
    <r>
      <rPr>
        <b/>
        <sz val="8"/>
        <color theme="1"/>
        <rFont val="Tahoma"/>
        <family val="2"/>
      </rPr>
      <t xml:space="preserve">Reporte jurídica: </t>
    </r>
    <r>
      <rPr>
        <sz val="8"/>
        <color theme="1"/>
        <rFont val="Tahoma"/>
        <family val="2"/>
      </rPr>
      <t xml:space="preserve">Se presenta como evidencia el Acuerdo No. 01 del 14 de noviembre de 2024, mediante el cual se adopta la política de daño antijurídico del Canal, junto con la política y el plan de acción correspondiente, el cual incluye un indicador propio para realizar el seguimiento a su cumplimiento.
</t>
    </r>
    <r>
      <rPr>
        <b/>
        <sz val="8"/>
        <color theme="1"/>
        <rFont val="Tahoma"/>
        <family val="2"/>
      </rPr>
      <t xml:space="preserve">Análisis OCI: </t>
    </r>
    <r>
      <rPr>
        <sz val="8"/>
        <color theme="1"/>
        <rFont val="Tahoma"/>
        <family val="2"/>
      </rPr>
      <t>El área jurídica reporto la actualización  de la política de daño antijuridico conforme el acuerdo 01 de 14 de noviembre de 2024. se recomienda presentar ante el comité de conciliación el respectivo informe de seguimiento de avance a la ejecución de la Política del Daño Antijurídico mínimo una vez durante el semestre.. Por lo anterior, se califica como "</t>
    </r>
    <r>
      <rPr>
        <b/>
        <sz val="8"/>
        <color theme="1"/>
        <rFont val="Tahoma"/>
        <family val="2"/>
      </rPr>
      <t xml:space="preserve">Terminada" </t>
    </r>
  </si>
  <si>
    <t>Se encuentra pendiente la verificación de la consolidación de las matrices de riesgo con los ajustes entregados por el área de Producción. Importante que desde el área de planeación se adelante el proceso de actualización de las matrices de riesgos, atendiendo las acciones adelantadas por cada una de las áreas del Canal</t>
  </si>
  <si>
    <t xml:space="preserve">Se verificó la realización de las acciones propuestas y su funcionamiento de acuerdo con las dinámicas institucionales </t>
  </si>
  <si>
    <t>Se realizó la mesa de trabajo propuesta. Se recomienda hacer este tipo de espacios de manera periódica con el fin de recordar a las áreas el manejo documental, principalmente durante los cambios de personas a cargo de las supervisión.</t>
  </si>
  <si>
    <r>
      <t xml:space="preserve">Reporte Planeación: </t>
    </r>
    <r>
      <rPr>
        <sz val="8"/>
        <color theme="1"/>
        <rFont val="Tahoma"/>
        <family val="2"/>
      </rPr>
      <t xml:space="preserve">A partir de la tercera sesión del CIGD en agosto de 2024, se viene reportando en esta instancia los cambios en los documentos del Sistema de Gestión para conocimiento de los miembros del CIGD y la Alta dirección.  Se encuentra en actualización los documentos EPLE-FT-023 FORMATO PARA DOCUMENTACIÓN DE PROCEDIMIENTOS y EPLE-FT-021. FORMATO PARA CARACTERIZACIÓN DE PROCESOS por parte de planeación, incluyendo estas y otras mejoras y será publicado a más tardar en febrero 2025. 
</t>
    </r>
    <r>
      <rPr>
        <b/>
        <sz val="8"/>
        <color theme="1"/>
        <rFont val="Tahoma"/>
        <family val="2"/>
      </rPr>
      <t xml:space="preserve">Análisis OCI: </t>
    </r>
    <r>
      <rPr>
        <sz val="8"/>
        <color theme="1"/>
        <rFont val="Tahoma"/>
        <family val="2"/>
      </rPr>
      <t xml:space="preserve">Si bien se indica en las Actas del Comité Institucional de Gestión y Desempeño (sin aprobación ni firmas)  No. 3 y No. 4 de la vigencia 2024 respecto al estado de actualización de documentos en la intranet, no se observa la relación de lo indicado con la actualización de los documentos mencionados en la acción formulada. Por lo que se recomienda al área remitir los soportes que se relacionen con lo programado en el plan de mejoramiento y a su vez que estos correspondan al periodo de seguimiento que se adelanta por parte de la Oficina de Control Interno. Teniendo en cuenta lo anterior, así como la fecha de terminación se califica la acción con alerta </t>
    </r>
    <r>
      <rPr>
        <b/>
        <sz val="8"/>
        <color theme="1"/>
        <rFont val="Tahoma"/>
        <family val="2"/>
      </rPr>
      <t>"Incumplida"</t>
    </r>
    <r>
      <rPr>
        <sz val="8"/>
        <color theme="1"/>
        <rFont val="Tahoma"/>
        <family val="2"/>
      </rPr>
      <t xml:space="preserve">. 
Dentro de los avances de la vigencia anterior se resalta la actualización de la matriz de indicadores incluyendo los del proceso de comunicaciones. </t>
    </r>
  </si>
  <si>
    <t xml:space="preserve">Se califica como terminada de acuerdo con el cronograma aportado, sin embargo de mantiene abierta con el fin de verificar el ajuste a la vigencia y la ejecución de las acciones propuestas. </t>
  </si>
  <si>
    <r>
      <t xml:space="preserve">Reporte T. Humano: </t>
    </r>
    <r>
      <rPr>
        <sz val="8"/>
        <color theme="1"/>
        <rFont val="Tahoma"/>
        <family val="2"/>
      </rPr>
      <t>Se adelantó reinducción SST para el personal de planta el día 20 de noviembre 2024. Se adelantó reunión con el equipo de gestión documental el día 2 de diciembre de 2024, para realizar el traslado  documental de los soportes de implementación del SG-SST de la vigencia 2023 al repositorio de gestión documental de acuerdo a las TRD vigentes. Se incluyeron todos los niveles de la empresa en la rendición de cuentas, se generó el memorando 1214 de 2024, incluyendo al área de recursos humanos, el Copasst, representación de los trabajadores y  representación de la entidad, con el análisis del registro de ausentismo por causa médica 2023 y 2024 identificando su clasificación. Se incluyeron las recomendaciones médicas  y se adelantaron sensibilización el 19 de noviembre de 2024 con las mismas., se hicieron pasos activas visuales y tips de ergonomía, Se adelantaron inspecciones para riesgos químicos y físicos y socializar los resultados en el COPASST, Se actualizó el procedimiento de inspecciones, incluyendo el acompañamiento a cubrimiento de eventos que permitan verificar en campo el cumplimiento del uso de epp, estado de maquinaria y/o herramientas, Se actualiza la matriz de peligros con los epp para las actividades del área técnica, producción y servicios administrativos, con la participación de los líderes de los procesos.</t>
    </r>
    <r>
      <rPr>
        <b/>
        <sz val="8"/>
        <color theme="1"/>
        <rFont val="Tahoma"/>
        <family val="2"/>
      </rPr>
      <t xml:space="preserve">
Análisis OCI: </t>
    </r>
    <r>
      <rPr>
        <sz val="8"/>
        <color theme="1"/>
        <rFont val="Tahoma"/>
        <family val="2"/>
      </rPr>
      <t xml:space="preserve">Verificada la información reportada, así como los soportes remitidos por el área se observa:
1. La reinducción programada para el 20 de noviembre de 2024, a la cual asistieron 14 de los 28 invitados, por lo que se recomienda implementar metodologías que permita dar alcance a la totalidad del personal de planta. </t>
    </r>
    <r>
      <rPr>
        <b/>
        <sz val="8"/>
        <color theme="1"/>
        <rFont val="Tahoma"/>
        <family val="2"/>
      </rPr>
      <t>(Cumplida)</t>
    </r>
    <r>
      <rPr>
        <sz val="8"/>
        <color theme="1"/>
        <rFont val="Tahoma"/>
        <family val="2"/>
      </rPr>
      <t xml:space="preserve">
2. Se observa que se adelantó la reunión con el área de Gestión Documental sobre el traslado de información del SG-SST del 2 de diciembre de 2024; sin embargo, no es posible verificar que la carpeta compartida haga parte del repositorio oficial, así como tampoco que obedezca a lo indicado en las TRD del área.
3. Se mencionan las actividades principales logradas a lo largo de la vigencia 2024, lo cual fue comunicado a la Gerencia General mediante Memorando 1214 del 23 de diciembre de 2024, sobre lo cual se recomienda incluir los objetivos de cada responsable con el fin de determinar el cumplimiento de lo requerido. </t>
    </r>
    <r>
      <rPr>
        <b/>
        <sz val="8"/>
        <color theme="1"/>
        <rFont val="Tahoma"/>
        <family val="2"/>
      </rPr>
      <t>(Cumplida)</t>
    </r>
    <r>
      <rPr>
        <sz val="8"/>
        <color theme="1"/>
        <rFont val="Tahoma"/>
        <family val="2"/>
      </rPr>
      <t xml:space="preserve">
4. Si bien se adelantaron jornadas de socialización sobre recomendaciones ergonómicas, no se observa que estas hayan sido resultado del diagnóstico de condiciones de salud, así como tampoco la inclusión en el plan de trabajo. 
5. Los reportes de ausentismo se incluyeron en el Memorando 1214 de rendición de cuentas de la vigencia 2024. </t>
    </r>
    <r>
      <rPr>
        <b/>
        <sz val="8"/>
        <color theme="1"/>
        <rFont val="Tahoma"/>
        <family val="2"/>
      </rPr>
      <t>(Cumplida)</t>
    </r>
    <r>
      <rPr>
        <sz val="8"/>
        <color theme="1"/>
        <rFont val="Tahoma"/>
        <family val="2"/>
      </rPr>
      <t xml:space="preserve">
6. Se adelantó la coordinación de inspección para riesgos químicos con la ARL Positiva en noviembre de 2024. </t>
    </r>
    <r>
      <rPr>
        <b/>
        <sz val="8"/>
        <color theme="1"/>
        <rFont val="Tahoma"/>
        <family val="2"/>
      </rPr>
      <t>(Cumplida)</t>
    </r>
    <r>
      <rPr>
        <sz val="8"/>
        <color theme="1"/>
        <rFont val="Tahoma"/>
        <family val="2"/>
      </rPr>
      <t xml:space="preserve">
7 - 8. El procedimiento no evidencia de manera clara las actividades que debe adelantarse durante en el alistamiento y montaje, así como de instalaciones, equipos y herramientas mencionadas en la acción, por lo que se recomienda detallar adecuadamente lo que deberá ejecutarse por parte de los responsables. </t>
    </r>
    <r>
      <rPr>
        <b/>
        <sz val="8"/>
        <color theme="1"/>
        <rFont val="Tahoma"/>
        <family val="2"/>
      </rPr>
      <t>(Cumplida)</t>
    </r>
    <r>
      <rPr>
        <sz val="8"/>
        <color theme="1"/>
        <rFont val="Tahoma"/>
        <family val="2"/>
      </rPr>
      <t xml:space="preserve">
9. Se observa la actualización y publicación de la matriz de peligros y valoración de riesgos en la intranet con fecha del 26 de diciembre de 2024. </t>
    </r>
    <r>
      <rPr>
        <b/>
        <sz val="8"/>
        <color theme="1"/>
        <rFont val="Tahoma"/>
        <family val="2"/>
      </rPr>
      <t>(Cumplida)</t>
    </r>
    <r>
      <rPr>
        <sz val="8"/>
        <color theme="1"/>
        <rFont val="Tahoma"/>
        <family val="2"/>
      </rPr>
      <t xml:space="preserve">
Teniendo en cuenta lo mencionado previamente, así como la fecha de terminación se califica la acción con alerta </t>
    </r>
    <r>
      <rPr>
        <b/>
        <sz val="8"/>
        <color theme="1"/>
        <rFont val="Tahoma"/>
        <family val="2"/>
      </rPr>
      <t>"Incumplida"</t>
    </r>
    <r>
      <rPr>
        <sz val="8"/>
        <color theme="1"/>
        <rFont val="Tahoma"/>
        <family val="2"/>
      </rPr>
      <t xml:space="preserve"> y, se recomienda al área adelantar las actividades pendientes con el fin de proceder al cierre de esta. </t>
    </r>
  </si>
  <si>
    <r>
      <t xml:space="preserve">Reporte T. Humano: </t>
    </r>
    <r>
      <rPr>
        <sz val="8"/>
        <color theme="1"/>
        <rFont val="Tahoma"/>
        <family val="2"/>
      </rPr>
      <t xml:space="preserve">Se adelantaron reuniones los días 11 y 13 de diciembre con los líderes del área técnica, producción y servicios administrativos para actualización de peligros. ( se cargan actas y matriz actualizada). Se actualizó el manual del SGSST, estableciendo las responsabilidades específicas de los trabajadores y jefes técnicos de las unidades móviles respecto al uso de EPP. ( se carga manual actualizado). Se cargan las sensibilizaciones adelantadas sobre uso de EPP en el mes de noviembre. Se actualiza el procedimiento de inspecciones planeadas (se carga procedimiento). 
</t>
    </r>
    <r>
      <rPr>
        <b/>
        <sz val="8"/>
        <color theme="1"/>
        <rFont val="Tahoma"/>
        <family val="2"/>
      </rPr>
      <t xml:space="preserve">Análisis OCI: </t>
    </r>
    <r>
      <rPr>
        <sz val="8"/>
        <color theme="1"/>
        <rFont val="Tahoma"/>
        <family val="2"/>
      </rPr>
      <t xml:space="preserve">Revisando la información suministrada, así como los soportes remitidos se observa:
1. Se observa la actualización y publicación de la matriz de peligros y valoración de riesgos en la intranet con fecha del 26 de diciembre de 2024.
2. No se observa dentro de los soportes entregados la actualización del manual del SG-SST; sin embargo, verificada la intranet se evidencia la publicación del documento con fecha del 26 de diciembre de 2024.
3. Se observan reuniones del 11 y 13 de diciembre de 2024 con las áreas de Servicios Administrativos, Técnica y Producción en las que se consigna la revisión de la matriz de riesgos y EPP; sin embargo, no se observa que se haya adelantado la socialización del uso a los colaboradores requeridos. Por lo anterior, se recomienda que se adelante las jornada formulada.
4. El documento no evidencia de manera clara el procedimiento que debe adelantarse durante las actividades de alistamiento y montaje, así como de instalaciones, equipos y herramientas mencionadas en la acción, por lo que se recomienda detallar adecuadamente lo que deberá ejecutarse por parte de los responsables. 
Teniendo en cuenta lo indicado previamente, así como la fecha de terminación se califica la acción con alerta </t>
    </r>
    <r>
      <rPr>
        <b/>
        <sz val="8"/>
        <color theme="1"/>
        <rFont val="Tahoma"/>
        <family val="2"/>
      </rPr>
      <t>"Incumplida"</t>
    </r>
    <r>
      <rPr>
        <sz val="8"/>
        <color theme="1"/>
        <rFont val="Tahoma"/>
        <family val="2"/>
      </rPr>
      <t xml:space="preserve">, y, se recomienda al área adelantar las actividades pendientes con el fin de proceder al cierre de esta. </t>
    </r>
  </si>
  <si>
    <t xml:space="preserve">Se realizaron las accione propuestas, se realizará seguimiento al área de Planeación con el fin de verificar  la atención de los mapas de riesgos actualizadas por la diferentes áreas </t>
  </si>
  <si>
    <r>
      <t xml:space="preserve">
Reporte Digital: Se realizó reunión con el equipo de Control Interno en el cual, nuevamente se expresó la necesidad de reasignación de esta acción por cuanto no esta dentro del alcance de la Dirección Operativa la puesta en marcha de acciones asociadas a la administración de la sede electrónica ni de la parametrización de la página web. Derivado de esta reunión se concluyó que este tema se abordaría en el marco de una reunión con la gerencia.
Las acciones aportadas por el equipo Digital en esta materia están asociadas a la gestión de reunión con Control Interno. 
Análisis OCI: Teniendo en cuenta la reunión adelantada el día 11 de diciembre de 2024, el Director Operativo indicó que llevaría el tema a Comité Directivo, para que desde la Gerencia se analice y tome la decisión de cuáles áreas deben ser las responsables de verificar e implementar en la página web de Capital los criterios de accesibilidad obligatorios definidos en la Resolución 1519 de 2020 del MinTic.
La Oficina de Control Interno participará en las reuniones que se requieran y a las cuáles sea invitada para asesorar en lo que se requiera, pero las acciones a ejecutar deben ser formuladas y aprobadas por la Alta Dirección.
Teniendo en cuenta lo anterior se califica </t>
    </r>
    <r>
      <rPr>
        <b/>
        <sz val="8"/>
        <color theme="1"/>
        <rFont val="Tahoma"/>
        <family val="2"/>
      </rPr>
      <t>"Sin Iniciar"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</si>
</sst>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font>
      <sz val="11"/>
      <color theme="1"/>
      <name val="Calibri"/>
      <family val="2"/>
      <scheme val="minor"/>
    </font>
    <font>
      <sz val="11"/>
      <color theme="1"/>
      <name val="Calibri"/>
      <family val="2"/>
      <scheme val="minor"/>
    </font>
    <font>
      <sz val="10"/>
      <name val="Arial"/>
      <family val="2"/>
    </font>
    <font>
      <sz val="10"/>
      <color indexed="8"/>
      <name val="Arial"/>
      <family val="2"/>
    </font>
    <font>
      <sz val="10"/>
      <name val="Tahoma"/>
      <family val="2"/>
    </font>
    <font>
      <sz val="10"/>
      <color theme="1"/>
      <name val="Tahoma"/>
      <family val="2"/>
    </font>
    <font>
      <b/>
      <sz val="10"/>
      <color theme="1"/>
      <name val="Tahoma"/>
      <family val="2"/>
    </font>
    <font>
      <sz val="10"/>
      <color indexed="8"/>
      <name val="Tahoma"/>
      <family val="2"/>
    </font>
    <font>
      <sz val="8"/>
      <color theme="1"/>
      <name val="Tahoma"/>
      <family val="2"/>
    </font>
    <font>
      <sz val="8"/>
      <name val="Tahoma"/>
      <family val="2"/>
    </font>
    <font>
      <b/>
      <sz val="8"/>
      <color theme="1"/>
      <name val="Tahoma"/>
      <family val="2"/>
    </font>
    <font>
      <sz val="9"/>
      <color theme="1"/>
      <name val="Tahoma"/>
      <family val="2"/>
    </font>
    <font>
      <i/>
      <sz val="8"/>
      <color theme="1"/>
      <name val="Tahoma"/>
      <family val="2"/>
    </font>
    <font>
      <b/>
      <sz val="8"/>
      <color theme="0"/>
      <name val="Tahoma"/>
      <family val="2"/>
    </font>
    <font>
      <b/>
      <sz val="8"/>
      <name val="Tahoma"/>
      <family val="2"/>
    </font>
    <font>
      <b/>
      <sz val="9"/>
      <color theme="0"/>
      <name val="Tahoma"/>
      <family val="2"/>
    </font>
    <font>
      <b/>
      <sz val="16"/>
      <color theme="1"/>
      <name val="Tahoma"/>
      <family val="2"/>
    </font>
    <font>
      <sz val="7"/>
      <color theme="1"/>
      <name val="Tahoma"/>
      <family val="2"/>
    </font>
    <font>
      <u/>
      <sz val="8"/>
      <name val="Tahoma"/>
      <family val="2"/>
    </font>
    <font>
      <sz val="8"/>
      <color rgb="FF000000"/>
      <name val="Tahoma"/>
      <family val="2"/>
    </font>
    <font>
      <sz val="8"/>
      <color rgb="FF1F1F1F"/>
      <name val="Tahoma"/>
      <family val="2"/>
    </font>
    <font>
      <sz val="8"/>
      <color rgb="FFFF0000"/>
      <name val="Tahoma"/>
      <family val="2"/>
    </font>
    <font>
      <b/>
      <sz val="8"/>
      <color rgb="FF000000"/>
      <name val="Tahoma"/>
      <family val="2"/>
    </font>
    <font>
      <b/>
      <sz val="8"/>
      <color rgb="FF1F1F1F"/>
      <name val="Tahoma"/>
      <family val="2"/>
    </font>
    <font>
      <b/>
      <sz val="10"/>
      <color theme="0"/>
      <name val="Tahoma"/>
      <family val="2"/>
    </font>
    <font>
      <b/>
      <sz val="9"/>
      <color theme="1"/>
      <name val="Tahoma"/>
      <family val="2"/>
    </font>
    <font>
      <i/>
      <sz val="8"/>
      <color rgb="FF1F1F1F"/>
      <name val="Tahoma"/>
      <family val="2"/>
    </font>
    <font>
      <b/>
      <i/>
      <sz val="8"/>
      <color theme="1"/>
      <name val="Tahoma"/>
      <family val="2"/>
    </font>
    <font>
      <sz val="8"/>
      <name val="Tah8"/>
    </font>
    <font>
      <sz val="11"/>
      <color theme="1"/>
      <name val="Tahoma"/>
      <family val="2"/>
    </font>
    <font>
      <sz val="8"/>
      <color theme="1"/>
      <name val="Times New Roman"/>
      <family val="1"/>
    </font>
  </fonts>
  <fills count="18">
    <fill>
      <patternFill patternType="none"/>
    </fill>
    <fill>
      <patternFill patternType="gray125"/>
    </fill>
    <fill>
      <patternFill patternType="solid">
        <fgColor theme="3" tint="0.59999389629810485"/>
        <bgColor indexed="64"/>
      </patternFill>
    </fill>
    <fill>
      <patternFill patternType="solid">
        <fgColor theme="5" tint="0.59999389629810485"/>
        <bgColor indexed="64"/>
      </patternFill>
    </fill>
    <fill>
      <patternFill patternType="solid">
        <fgColor theme="5" tint="-0.499984740745262"/>
        <bgColor indexed="64"/>
      </patternFill>
    </fill>
    <fill>
      <patternFill patternType="solid">
        <fgColor rgb="FF00206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rgb="FFE8F5F8"/>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s>
  <borders count="61">
    <border>
      <left/>
      <right/>
      <top/>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indexed="64"/>
      </right>
      <top/>
      <bottom style="thin">
        <color theme="0"/>
      </bottom>
      <diagonal/>
    </border>
    <border>
      <left style="thin">
        <color theme="0"/>
      </left>
      <right style="thin">
        <color theme="0"/>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theme="0"/>
      </bottom>
      <diagonal/>
    </border>
    <border>
      <left/>
      <right style="thin">
        <color theme="0"/>
      </right>
      <top style="thin">
        <color theme="0"/>
      </top>
      <bottom style="medium">
        <color indexed="64"/>
      </bottom>
      <diagonal/>
    </border>
    <border>
      <left style="thin">
        <color theme="0"/>
      </left>
      <right/>
      <top style="medium">
        <color indexed="64"/>
      </top>
      <bottom style="thin">
        <color theme="0"/>
      </bottom>
      <diagonal/>
    </border>
    <border>
      <left/>
      <right style="thin">
        <color theme="0"/>
      </right>
      <top style="medium">
        <color indexed="64"/>
      </top>
      <bottom style="thin">
        <color theme="0"/>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style="thin">
        <color theme="0"/>
      </bottom>
      <diagonal/>
    </border>
    <border>
      <left/>
      <right style="medium">
        <color indexed="64"/>
      </right>
      <top style="thin">
        <color theme="0"/>
      </top>
      <bottom style="medium">
        <color indexed="64"/>
      </bottom>
      <diagonal/>
    </border>
    <border>
      <left style="medium">
        <color indexed="64"/>
      </left>
      <right style="thin">
        <color theme="0"/>
      </right>
      <top style="medium">
        <color indexed="64"/>
      </top>
      <bottom/>
      <diagonal/>
    </border>
    <border>
      <left style="medium">
        <color indexed="64"/>
      </left>
      <right style="thin">
        <color theme="0"/>
      </right>
      <top style="medium">
        <color indexed="64"/>
      </top>
      <bottom style="medium">
        <color indexed="64"/>
      </bottom>
      <diagonal/>
    </border>
    <border>
      <left style="thin">
        <color theme="0"/>
      </left>
      <right style="thin">
        <color theme="0"/>
      </right>
      <top style="medium">
        <color indexed="64"/>
      </top>
      <bottom style="medium">
        <color indexed="64"/>
      </bottom>
      <diagonal/>
    </border>
    <border>
      <left style="thin">
        <color theme="0"/>
      </left>
      <right style="medium">
        <color indexed="64"/>
      </right>
      <top style="medium">
        <color indexed="64"/>
      </top>
      <bottom style="medium">
        <color indexed="64"/>
      </bottom>
      <diagonal/>
    </border>
    <border>
      <left style="thin">
        <color theme="0"/>
      </left>
      <right style="thin">
        <color theme="0"/>
      </right>
      <top/>
      <bottom/>
      <diagonal/>
    </border>
    <border>
      <left style="thin">
        <color theme="0"/>
      </left>
      <right style="thin">
        <color theme="0"/>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0"/>
      </left>
      <right style="medium">
        <color indexed="64"/>
      </right>
      <top style="medium">
        <color indexed="64"/>
      </top>
      <bottom/>
      <diagonal/>
    </border>
    <border>
      <left style="thin">
        <color indexed="64"/>
      </left>
      <right style="thin">
        <color indexed="64"/>
      </right>
      <top style="medium">
        <color indexed="64"/>
      </top>
      <bottom/>
      <diagonal/>
    </border>
  </borders>
  <cellStyleXfs count="7">
    <xf numFmtId="0" fontId="0" fillId="0" borderId="0"/>
    <xf numFmtId="9" fontId="1"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cellStyleXfs>
  <cellXfs count="251">
    <xf numFmtId="0" fontId="0" fillId="0" borderId="0" xfId="0"/>
    <xf numFmtId="0" fontId="3" fillId="0" borderId="0" xfId="2" applyFont="1" applyAlignment="1">
      <alignment vertical="center"/>
    </xf>
    <xf numFmtId="0" fontId="5" fillId="0" borderId="0" xfId="0" applyFont="1"/>
    <xf numFmtId="0" fontId="5" fillId="0" borderId="0" xfId="0" applyFont="1" applyAlignment="1">
      <alignment vertical="center"/>
    </xf>
    <xf numFmtId="9" fontId="5" fillId="0" borderId="0" xfId="1" applyFont="1" applyFill="1" applyAlignment="1">
      <alignment horizontal="center" vertical="center"/>
    </xf>
    <xf numFmtId="9" fontId="5" fillId="0" borderId="0" xfId="1"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9" fontId="6" fillId="0" borderId="0" xfId="1" applyFont="1" applyAlignment="1">
      <alignment horizontal="center" vertical="center"/>
    </xf>
    <xf numFmtId="0" fontId="7" fillId="0" borderId="0" xfId="2" applyFont="1" applyAlignment="1">
      <alignment vertical="center"/>
    </xf>
    <xf numFmtId="0" fontId="7" fillId="0" borderId="0" xfId="2" applyFont="1" applyAlignment="1">
      <alignment horizontal="center" vertical="center"/>
    </xf>
    <xf numFmtId="0" fontId="7" fillId="0" borderId="0" xfId="2" applyFont="1"/>
    <xf numFmtId="1" fontId="5" fillId="0" borderId="0" xfId="1" applyNumberFormat="1" applyFont="1" applyAlignment="1">
      <alignment horizontal="center" vertical="center"/>
    </xf>
    <xf numFmtId="0" fontId="7" fillId="0" borderId="0" xfId="2" applyFont="1" applyAlignment="1">
      <alignment vertical="center" wrapText="1"/>
    </xf>
    <xf numFmtId="0" fontId="4" fillId="0" borderId="0" xfId="2" applyFont="1" applyAlignment="1">
      <alignment horizontal="center" vertical="center"/>
    </xf>
    <xf numFmtId="0" fontId="8" fillId="0" borderId="0" xfId="0" applyFont="1"/>
    <xf numFmtId="0" fontId="5" fillId="0" borderId="0" xfId="0" applyFont="1" applyAlignment="1">
      <alignment horizontal="center"/>
    </xf>
    <xf numFmtId="0" fontId="5" fillId="0" borderId="0" xfId="0" applyFont="1" applyAlignment="1">
      <alignment horizontal="justify" vertical="center"/>
    </xf>
    <xf numFmtId="0" fontId="11" fillId="0" borderId="0" xfId="0" applyFont="1"/>
    <xf numFmtId="0" fontId="8" fillId="0" borderId="3" xfId="0" applyFont="1" applyBorder="1" applyAlignment="1">
      <alignment horizontal="justify" vertical="center" wrapText="1"/>
    </xf>
    <xf numFmtId="15" fontId="8" fillId="0" borderId="17" xfId="0" applyNumberFormat="1" applyFont="1" applyBorder="1" applyAlignment="1">
      <alignment horizontal="center" vertical="center"/>
    </xf>
    <xf numFmtId="0" fontId="10" fillId="0" borderId="3" xfId="0" applyFont="1" applyBorder="1" applyAlignment="1">
      <alignment horizontal="justify" vertical="center" wrapText="1"/>
    </xf>
    <xf numFmtId="0" fontId="5" fillId="0" borderId="0" xfId="0" applyFont="1" applyAlignment="1">
      <alignment horizontal="left" vertical="center" wrapText="1"/>
    </xf>
    <xf numFmtId="164" fontId="5" fillId="0" borderId="0" xfId="1" applyNumberFormat="1" applyFont="1" applyAlignment="1">
      <alignment horizontal="center" vertical="center"/>
    </xf>
    <xf numFmtId="0" fontId="8" fillId="14" borderId="3" xfId="0" applyFont="1" applyFill="1" applyBorder="1" applyAlignment="1">
      <alignment vertical="center" wrapText="1"/>
    </xf>
    <xf numFmtId="0" fontId="8" fillId="0" borderId="17" xfId="0" applyFont="1" applyBorder="1" applyAlignment="1">
      <alignment horizontal="center" vertical="center"/>
    </xf>
    <xf numFmtId="0" fontId="8" fillId="0" borderId="17" xfId="0" applyFont="1" applyBorder="1" applyAlignment="1">
      <alignment horizontal="center" vertical="center" wrapText="1"/>
    </xf>
    <xf numFmtId="0" fontId="10" fillId="3" borderId="12" xfId="0" applyFont="1" applyFill="1" applyBorder="1" applyAlignment="1">
      <alignment horizontal="center" vertical="center" wrapText="1"/>
    </xf>
    <xf numFmtId="0" fontId="17" fillId="6" borderId="14" xfId="0" applyFont="1" applyFill="1" applyBorder="1" applyAlignment="1">
      <alignment horizontal="center" vertical="center" wrapText="1"/>
    </xf>
    <xf numFmtId="0" fontId="17" fillId="6" borderId="15" xfId="0" applyFont="1" applyFill="1" applyBorder="1" applyAlignment="1">
      <alignment horizontal="center" vertical="center" wrapText="1"/>
    </xf>
    <xf numFmtId="0" fontId="17" fillId="6" borderId="15" xfId="0" applyFont="1" applyFill="1" applyBorder="1" applyAlignment="1" applyProtection="1">
      <alignment horizontal="center" vertical="center" wrapText="1"/>
      <protection locked="0"/>
    </xf>
    <xf numFmtId="0" fontId="17" fillId="6" borderId="16" xfId="0" applyFont="1" applyFill="1" applyBorder="1" applyAlignment="1">
      <alignment horizontal="center" vertical="center" wrapText="1"/>
    </xf>
    <xf numFmtId="0" fontId="17" fillId="7" borderId="14" xfId="0" applyFont="1" applyFill="1" applyBorder="1" applyAlignment="1">
      <alignment horizontal="center" vertical="center" wrapText="1"/>
    </xf>
    <xf numFmtId="0" fontId="17" fillId="7" borderId="15" xfId="0" applyFont="1" applyFill="1" applyBorder="1" applyAlignment="1">
      <alignment horizontal="center" vertical="center" wrapText="1"/>
    </xf>
    <xf numFmtId="0" fontId="17" fillId="7" borderId="29" xfId="0" applyFont="1" applyFill="1" applyBorder="1" applyAlignment="1">
      <alignment horizontal="center" vertical="center" wrapText="1"/>
    </xf>
    <xf numFmtId="0" fontId="17" fillId="11" borderId="14" xfId="0" applyFont="1" applyFill="1" applyBorder="1" applyAlignment="1">
      <alignment horizontal="center" vertical="center" wrapText="1"/>
    </xf>
    <xf numFmtId="0" fontId="17" fillId="11" borderId="15" xfId="0" applyFont="1" applyFill="1" applyBorder="1" applyAlignment="1">
      <alignment horizontal="center" vertical="center" wrapText="1"/>
    </xf>
    <xf numFmtId="0" fontId="17" fillId="11" borderId="36" xfId="0" applyFont="1" applyFill="1" applyBorder="1" applyAlignment="1">
      <alignment horizontal="center" vertical="center" wrapText="1"/>
    </xf>
    <xf numFmtId="0" fontId="17" fillId="8" borderId="29" xfId="0" applyFont="1" applyFill="1" applyBorder="1" applyAlignment="1">
      <alignment horizontal="center" vertical="center" wrapText="1"/>
    </xf>
    <xf numFmtId="0" fontId="17" fillId="8" borderId="16" xfId="0" applyFont="1" applyFill="1" applyBorder="1" applyAlignment="1">
      <alignment horizontal="center" vertical="center" wrapText="1"/>
    </xf>
    <xf numFmtId="0" fontId="17" fillId="0" borderId="0" xfId="0" applyFont="1"/>
    <xf numFmtId="0" fontId="8" fillId="0" borderId="17" xfId="0" applyFont="1" applyBorder="1" applyAlignment="1">
      <alignment horizontal="justify" vertical="center" wrapText="1"/>
    </xf>
    <xf numFmtId="9" fontId="17" fillId="7" borderId="15" xfId="1" applyFont="1" applyFill="1" applyBorder="1" applyAlignment="1" applyProtection="1">
      <alignment horizontal="center" vertical="center" wrapText="1"/>
    </xf>
    <xf numFmtId="9" fontId="9" fillId="0" borderId="17" xfId="1" applyFont="1" applyFill="1" applyBorder="1" applyAlignment="1" applyProtection="1">
      <alignment horizontal="center" vertical="center" wrapText="1"/>
      <protection locked="0" hidden="1"/>
    </xf>
    <xf numFmtId="0" fontId="8" fillId="0" borderId="3" xfId="0" applyFont="1" applyBorder="1" applyAlignment="1">
      <alignment horizontal="center" vertical="center" wrapText="1"/>
    </xf>
    <xf numFmtId="0" fontId="8" fillId="0" borderId="3" xfId="0" applyFont="1" applyBorder="1" applyAlignment="1">
      <alignment horizontal="center" vertical="center"/>
    </xf>
    <xf numFmtId="0" fontId="8" fillId="0" borderId="3" xfId="0" applyFont="1" applyBorder="1" applyAlignment="1">
      <alignment horizontal="left" vertical="center" wrapText="1"/>
    </xf>
    <xf numFmtId="0" fontId="8" fillId="8" borderId="3" xfId="0" applyFont="1" applyFill="1" applyBorder="1" applyAlignment="1">
      <alignment horizontal="center" vertical="center" wrapText="1"/>
    </xf>
    <xf numFmtId="0" fontId="8" fillId="0" borderId="3" xfId="0" applyFont="1" applyBorder="1" applyAlignment="1">
      <alignment vertical="center" wrapText="1"/>
    </xf>
    <xf numFmtId="0" fontId="8" fillId="8" borderId="3" xfId="0" applyFont="1" applyFill="1" applyBorder="1"/>
    <xf numFmtId="0" fontId="8" fillId="0" borderId="0" xfId="0" applyFont="1" applyAlignment="1">
      <alignment horizontal="center" vertical="center"/>
    </xf>
    <xf numFmtId="0" fontId="8" fillId="8" borderId="14" xfId="0" applyFont="1" applyFill="1" applyBorder="1" applyAlignment="1">
      <alignment horizontal="center" vertical="center" wrapText="1"/>
    </xf>
    <xf numFmtId="0" fontId="8" fillId="0" borderId="17" xfId="0" applyFont="1" applyBorder="1" applyAlignment="1" applyProtection="1">
      <alignment horizontal="center" vertical="center" wrapText="1"/>
      <protection hidden="1"/>
    </xf>
    <xf numFmtId="0" fontId="19" fillId="0" borderId="3" xfId="0" applyFont="1" applyBorder="1" applyAlignment="1">
      <alignment horizontal="justify" vertical="center" wrapText="1"/>
    </xf>
    <xf numFmtId="0" fontId="21" fillId="8" borderId="3" xfId="0" applyFont="1" applyFill="1" applyBorder="1"/>
    <xf numFmtId="0" fontId="23" fillId="0" borderId="3" xfId="0" applyFont="1" applyBorder="1" applyAlignment="1">
      <alignment horizontal="justify" vertical="center" wrapText="1"/>
    </xf>
    <xf numFmtId="0" fontId="29" fillId="0" borderId="0" xfId="0" applyFont="1"/>
    <xf numFmtId="164" fontId="8" fillId="0" borderId="0" xfId="1" applyNumberFormat="1" applyFont="1" applyAlignment="1">
      <alignment horizontal="center" vertical="center"/>
    </xf>
    <xf numFmtId="164" fontId="8" fillId="0" borderId="17" xfId="1" applyNumberFormat="1" applyFont="1" applyBorder="1" applyAlignment="1">
      <alignment horizontal="center" vertical="center"/>
    </xf>
    <xf numFmtId="164" fontId="8" fillId="0" borderId="3" xfId="1" applyNumberFormat="1" applyFont="1" applyBorder="1" applyAlignment="1">
      <alignment horizontal="center" vertical="center"/>
    </xf>
    <xf numFmtId="164" fontId="8" fillId="11" borderId="15" xfId="1" applyNumberFormat="1" applyFont="1" applyFill="1" applyBorder="1" applyAlignment="1">
      <alignment horizontal="center" vertical="center" wrapText="1"/>
    </xf>
    <xf numFmtId="0" fontId="8" fillId="6" borderId="3" xfId="0" applyFont="1" applyFill="1" applyBorder="1" applyAlignment="1">
      <alignment horizontal="center" vertical="center"/>
    </xf>
    <xf numFmtId="0" fontId="8" fillId="0" borderId="3" xfId="0" applyFont="1" applyBorder="1"/>
    <xf numFmtId="0" fontId="8" fillId="8" borderId="3" xfId="0" applyFont="1" applyFill="1" applyBorder="1" applyAlignment="1">
      <alignment horizontal="center"/>
    </xf>
    <xf numFmtId="0" fontId="9" fillId="0" borderId="17" xfId="0" applyFont="1" applyBorder="1" applyAlignment="1" applyProtection="1">
      <alignment horizontal="center" vertical="center" wrapText="1"/>
      <protection locked="0" hidden="1"/>
    </xf>
    <xf numFmtId="15" fontId="9" fillId="0" borderId="17" xfId="0" applyNumberFormat="1" applyFont="1" applyBorder="1" applyAlignment="1" applyProtection="1">
      <alignment horizontal="center" vertical="center" wrapText="1"/>
      <protection hidden="1"/>
    </xf>
    <xf numFmtId="0" fontId="9" fillId="0" borderId="3" xfId="0" applyFont="1" applyBorder="1" applyAlignment="1" applyProtection="1">
      <alignment horizontal="justify" vertical="center" wrapText="1"/>
      <protection locked="0" hidden="1"/>
    </xf>
    <xf numFmtId="0" fontId="9" fillId="0" borderId="3" xfId="0" applyFont="1" applyBorder="1" applyAlignment="1" applyProtection="1">
      <alignment horizontal="center" vertical="center" wrapText="1"/>
      <protection locked="0" hidden="1"/>
    </xf>
    <xf numFmtId="15" fontId="9" fillId="0" borderId="17" xfId="0" applyNumberFormat="1" applyFont="1" applyBorder="1" applyAlignment="1" applyProtection="1">
      <alignment horizontal="center" vertical="center" wrapText="1"/>
      <protection locked="0" hidden="1"/>
    </xf>
    <xf numFmtId="0" fontId="9" fillId="0" borderId="17" xfId="0" applyFont="1" applyBorder="1" applyAlignment="1" applyProtection="1">
      <alignment horizontal="center" vertical="center" wrapText="1"/>
      <protection hidden="1"/>
    </xf>
    <xf numFmtId="9" fontId="9" fillId="0" borderId="3" xfId="1" applyFont="1" applyFill="1" applyBorder="1" applyAlignment="1" applyProtection="1">
      <alignment horizontal="center" vertical="center" wrapText="1"/>
      <protection locked="0" hidden="1"/>
    </xf>
    <xf numFmtId="0" fontId="9" fillId="0" borderId="3" xfId="0" applyFont="1" applyBorder="1" applyAlignment="1">
      <alignment horizontal="justify" vertical="center" wrapText="1"/>
    </xf>
    <xf numFmtId="0" fontId="9" fillId="0" borderId="3" xfId="0" applyFont="1" applyBorder="1" applyAlignment="1">
      <alignment horizontal="center" vertical="center" wrapText="1"/>
    </xf>
    <xf numFmtId="0" fontId="9" fillId="0" borderId="17" xfId="0" applyFont="1" applyBorder="1" applyAlignment="1" applyProtection="1">
      <alignment horizontal="justify" vertical="center" wrapText="1"/>
      <protection locked="0" hidden="1"/>
    </xf>
    <xf numFmtId="0" fontId="9" fillId="0" borderId="3" xfId="0" applyFont="1" applyBorder="1" applyAlignment="1" applyProtection="1">
      <alignment horizontal="justify" vertical="center"/>
      <protection locked="0" hidden="1"/>
    </xf>
    <xf numFmtId="15" fontId="8" fillId="0" borderId="3" xfId="0" applyNumberFormat="1" applyFont="1" applyBorder="1" applyAlignment="1">
      <alignment horizontal="center" vertical="center" wrapText="1"/>
    </xf>
    <xf numFmtId="164" fontId="8" fillId="0" borderId="3" xfId="0" applyNumberFormat="1" applyFont="1" applyBorder="1" applyAlignment="1">
      <alignment horizontal="center" vertical="center" wrapText="1"/>
    </xf>
    <xf numFmtId="0" fontId="19" fillId="0" borderId="3" xfId="0" applyFont="1" applyBorder="1" applyAlignment="1">
      <alignment horizontal="center" vertical="center" wrapText="1"/>
    </xf>
    <xf numFmtId="15" fontId="9" fillId="0" borderId="3"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9" fontId="9" fillId="0" borderId="3" xfId="1" applyFont="1" applyFill="1" applyBorder="1" applyAlignment="1">
      <alignment horizontal="center" vertical="center" wrapText="1"/>
    </xf>
    <xf numFmtId="15" fontId="9" fillId="0" borderId="3" xfId="0" applyNumberFormat="1" applyFont="1" applyBorder="1" applyAlignment="1" applyProtection="1">
      <alignment horizontal="center" vertical="center" wrapText="1"/>
      <protection locked="0" hidden="1"/>
    </xf>
    <xf numFmtId="0" fontId="9" fillId="0" borderId="17" xfId="0" applyFont="1" applyBorder="1" applyAlignment="1">
      <alignment horizontal="center" vertical="center" wrapText="1"/>
    </xf>
    <xf numFmtId="0" fontId="9" fillId="0" borderId="3" xfId="0" applyFont="1" applyBorder="1" applyAlignment="1">
      <alignment horizontal="center" vertical="center"/>
    </xf>
    <xf numFmtId="164" fontId="9" fillId="0" borderId="3" xfId="0" applyNumberFormat="1" applyFont="1" applyBorder="1" applyAlignment="1">
      <alignment horizontal="center" vertical="center"/>
    </xf>
    <xf numFmtId="164" fontId="9" fillId="0" borderId="3" xfId="0" applyNumberFormat="1" applyFont="1" applyBorder="1" applyAlignment="1">
      <alignment horizontal="center" vertical="center" wrapText="1"/>
    </xf>
    <xf numFmtId="0" fontId="8" fillId="0" borderId="3" xfId="0" applyFont="1" applyBorder="1" applyAlignment="1">
      <alignment vertical="center"/>
    </xf>
    <xf numFmtId="0" fontId="8" fillId="0" borderId="3" xfId="0" applyFont="1" applyBorder="1" applyAlignment="1">
      <alignment horizontal="justify" vertical="center"/>
    </xf>
    <xf numFmtId="164" fontId="9" fillId="0" borderId="3" xfId="1" applyNumberFormat="1" applyFont="1" applyFill="1" applyBorder="1" applyAlignment="1" applyProtection="1">
      <alignment horizontal="center" vertical="center" wrapText="1"/>
      <protection locked="0" hidden="1"/>
    </xf>
    <xf numFmtId="0" fontId="9" fillId="0" borderId="3" xfId="0" applyFont="1" applyBorder="1" applyAlignment="1" applyProtection="1">
      <alignment horizontal="center" vertical="center" wrapText="1"/>
      <protection hidden="1"/>
    </xf>
    <xf numFmtId="0" fontId="8" fillId="0" borderId="3" xfId="0" applyFont="1" applyBorder="1" applyAlignment="1" applyProtection="1">
      <alignment horizontal="justify" vertical="center"/>
      <protection locked="0" hidden="1"/>
    </xf>
    <xf numFmtId="0" fontId="8" fillId="0" borderId="3" xfId="0" applyFont="1" applyBorder="1" applyAlignment="1" applyProtection="1">
      <alignment horizontal="justify" vertical="center" wrapText="1"/>
      <protection locked="0" hidden="1"/>
    </xf>
    <xf numFmtId="0" fontId="8" fillId="0" borderId="3" xfId="0" applyFont="1" applyBorder="1" applyAlignment="1" applyProtection="1">
      <alignment horizontal="center" vertical="center" wrapText="1"/>
      <protection locked="0" hidden="1"/>
    </xf>
    <xf numFmtId="15" fontId="9" fillId="0" borderId="3" xfId="0" applyNumberFormat="1" applyFont="1" applyBorder="1" applyAlignment="1" applyProtection="1">
      <alignment horizontal="center" vertical="center" wrapText="1"/>
      <protection hidden="1"/>
    </xf>
    <xf numFmtId="15" fontId="8" fillId="0" borderId="3" xfId="0" applyNumberFormat="1" applyFont="1" applyBorder="1" applyAlignment="1">
      <alignment horizontal="center" vertical="center"/>
    </xf>
    <xf numFmtId="10" fontId="8" fillId="0" borderId="3" xfId="0" applyNumberFormat="1" applyFont="1" applyBorder="1" applyAlignment="1">
      <alignment horizontal="center" vertical="center" wrapText="1"/>
    </xf>
    <xf numFmtId="9" fontId="8" fillId="0" borderId="3" xfId="0" applyNumberFormat="1" applyFont="1" applyBorder="1" applyAlignment="1">
      <alignment horizontal="center" vertical="center" wrapText="1"/>
    </xf>
    <xf numFmtId="0" fontId="29" fillId="0" borderId="3" xfId="0" applyFont="1" applyBorder="1"/>
    <xf numFmtId="15" fontId="8" fillId="0" borderId="3" xfId="0" applyNumberFormat="1" applyFont="1" applyBorder="1" applyAlignment="1" applyProtection="1">
      <alignment horizontal="center" vertical="center" wrapText="1"/>
      <protection locked="0" hidden="1"/>
    </xf>
    <xf numFmtId="164" fontId="8" fillId="0" borderId="3" xfId="1" applyNumberFormat="1" applyFont="1" applyFill="1" applyBorder="1" applyAlignment="1" applyProtection="1">
      <alignment horizontal="center" vertical="center" wrapText="1"/>
      <protection locked="0" hidden="1"/>
    </xf>
    <xf numFmtId="0" fontId="8" fillId="0" borderId="3" xfId="0" applyFont="1" applyBorder="1" applyAlignment="1" applyProtection="1">
      <alignment horizontal="justify" vertical="top" wrapText="1"/>
      <protection locked="0" hidden="1"/>
    </xf>
    <xf numFmtId="0" fontId="20" fillId="0" borderId="3" xfId="0" applyFont="1" applyBorder="1" applyAlignment="1">
      <alignment horizontal="center" vertical="center" wrapText="1"/>
    </xf>
    <xf numFmtId="15" fontId="8" fillId="8" borderId="3" xfId="0" applyNumberFormat="1" applyFont="1" applyFill="1" applyBorder="1" applyAlignment="1">
      <alignment horizontal="center" vertical="center"/>
    </xf>
    <xf numFmtId="0" fontId="10" fillId="8" borderId="3" xfId="0" applyFont="1" applyFill="1" applyBorder="1" applyAlignment="1">
      <alignment horizontal="justify" vertical="center" wrapText="1"/>
    </xf>
    <xf numFmtId="164" fontId="8" fillId="8" borderId="3" xfId="1" applyNumberFormat="1" applyFont="1" applyFill="1" applyBorder="1" applyAlignment="1">
      <alignment horizontal="center" vertical="center"/>
    </xf>
    <xf numFmtId="0" fontId="8" fillId="8" borderId="3" xfId="0" applyFont="1" applyFill="1" applyBorder="1" applyAlignment="1">
      <alignment horizontal="center" vertical="center"/>
    </xf>
    <xf numFmtId="0" fontId="28" fillId="0" borderId="3" xfId="0" applyFont="1" applyBorder="1" applyAlignment="1">
      <alignment horizontal="center" vertical="center" wrapText="1"/>
    </xf>
    <xf numFmtId="0" fontId="8" fillId="0" borderId="51" xfId="0" applyFont="1" applyBorder="1" applyAlignment="1">
      <alignment horizontal="center" vertical="center" wrapText="1"/>
    </xf>
    <xf numFmtId="15" fontId="8" fillId="0" borderId="51" xfId="0" applyNumberFormat="1" applyFont="1" applyBorder="1" applyAlignment="1">
      <alignment horizontal="center" vertical="center" wrapText="1"/>
    </xf>
    <xf numFmtId="0" fontId="8" fillId="0" borderId="51" xfId="0" applyFont="1" applyBorder="1" applyAlignment="1">
      <alignment horizontal="justify" vertical="center" wrapText="1"/>
    </xf>
    <xf numFmtId="0" fontId="9" fillId="0" borderId="51" xfId="0" applyFont="1" applyBorder="1" applyAlignment="1">
      <alignment horizontal="left" vertical="center" wrapText="1"/>
    </xf>
    <xf numFmtId="0" fontId="9" fillId="0" borderId="51" xfId="0" applyFont="1" applyBorder="1" applyAlignment="1">
      <alignment horizontal="center" vertical="center" wrapText="1"/>
    </xf>
    <xf numFmtId="0" fontId="9" fillId="0" borderId="52" xfId="0" applyFont="1" applyBorder="1" applyAlignment="1">
      <alignment horizontal="center" vertical="center" wrapText="1"/>
    </xf>
    <xf numFmtId="0" fontId="9" fillId="0" borderId="53" xfId="0" applyFont="1" applyBorder="1" applyAlignment="1">
      <alignment horizontal="center" vertical="center" wrapText="1"/>
    </xf>
    <xf numFmtId="9" fontId="9" fillId="0" borderId="53" xfId="0" applyNumberFormat="1" applyFont="1" applyBorder="1" applyAlignment="1">
      <alignment horizontal="center" vertical="center" wrapText="1"/>
    </xf>
    <xf numFmtId="15" fontId="9" fillId="0" borderId="53" xfId="0" applyNumberFormat="1" applyFont="1" applyBorder="1" applyAlignment="1">
      <alignment horizontal="center" vertical="center" wrapText="1"/>
    </xf>
    <xf numFmtId="0" fontId="8" fillId="0" borderId="53" xfId="0" applyFont="1" applyBorder="1" applyAlignment="1">
      <alignment horizontal="justify" vertical="center" wrapText="1"/>
    </xf>
    <xf numFmtId="0" fontId="9" fillId="0" borderId="53" xfId="0" applyFont="1" applyBorder="1" applyAlignment="1">
      <alignment horizontal="left" vertical="center" wrapText="1"/>
    </xf>
    <xf numFmtId="0" fontId="9" fillId="0" borderId="54" xfId="0" applyFont="1" applyBorder="1" applyAlignment="1">
      <alignment horizontal="center" vertical="center" wrapText="1"/>
    </xf>
    <xf numFmtId="0" fontId="9" fillId="0" borderId="55" xfId="0" applyFont="1" applyBorder="1" applyAlignment="1">
      <alignment horizontal="center" vertical="center" wrapText="1"/>
    </xf>
    <xf numFmtId="0" fontId="9" fillId="0" borderId="56" xfId="0" applyFont="1" applyBorder="1" applyAlignment="1">
      <alignment horizontal="center" vertical="center" wrapText="1"/>
    </xf>
    <xf numFmtId="164" fontId="8" fillId="0" borderId="3" xfId="1" applyNumberFormat="1" applyFont="1" applyFill="1" applyBorder="1" applyAlignment="1">
      <alignment horizontal="center" vertical="center"/>
    </xf>
    <xf numFmtId="0" fontId="8" fillId="17" borderId="14" xfId="0" applyFont="1" applyFill="1" applyBorder="1" applyAlignment="1">
      <alignment horizontal="center" vertical="center" wrapText="1"/>
    </xf>
    <xf numFmtId="0" fontId="8" fillId="17" borderId="15" xfId="0" applyFont="1" applyFill="1" applyBorder="1" applyAlignment="1">
      <alignment horizontal="center" vertical="center" wrapText="1"/>
    </xf>
    <xf numFmtId="164" fontId="6" fillId="0" borderId="0" xfId="1" applyNumberFormat="1" applyFont="1" applyAlignment="1">
      <alignment horizontal="center" vertical="center"/>
    </xf>
    <xf numFmtId="164" fontId="10" fillId="17" borderId="29" xfId="1" applyNumberFormat="1" applyFont="1" applyFill="1" applyBorder="1" applyAlignment="1">
      <alignment horizontal="center" vertical="center" wrapText="1"/>
    </xf>
    <xf numFmtId="164" fontId="10" fillId="0" borderId="3" xfId="1" applyNumberFormat="1" applyFont="1" applyBorder="1" applyAlignment="1">
      <alignment horizontal="center" vertical="center"/>
    </xf>
    <xf numFmtId="9" fontId="8" fillId="0" borderId="17" xfId="1" applyFont="1" applyBorder="1" applyAlignment="1">
      <alignment horizontal="center" vertical="center" wrapText="1"/>
    </xf>
    <xf numFmtId="9" fontId="8" fillId="17" borderId="15" xfId="1" applyFont="1" applyFill="1" applyBorder="1" applyAlignment="1">
      <alignment horizontal="center" vertical="center" wrapText="1"/>
    </xf>
    <xf numFmtId="164" fontId="5" fillId="0" borderId="0" xfId="1" applyNumberFormat="1" applyFont="1" applyAlignment="1">
      <alignment horizontal="left" vertical="center"/>
    </xf>
    <xf numFmtId="164" fontId="10" fillId="0" borderId="17" xfId="1" applyNumberFormat="1" applyFont="1" applyBorder="1" applyAlignment="1">
      <alignment horizontal="center" vertical="center"/>
    </xf>
    <xf numFmtId="0" fontId="8" fillId="0" borderId="17" xfId="0" applyFont="1" applyBorder="1" applyAlignment="1">
      <alignment horizontal="left" vertical="center" wrapText="1"/>
    </xf>
    <xf numFmtId="9" fontId="8" fillId="0" borderId="3" xfId="1" applyFont="1" applyBorder="1" applyAlignment="1">
      <alignment horizontal="center" vertical="center" wrapText="1"/>
    </xf>
    <xf numFmtId="0" fontId="19" fillId="0" borderId="0" xfId="0" applyFont="1" applyAlignment="1">
      <alignment wrapText="1"/>
    </xf>
    <xf numFmtId="15" fontId="8" fillId="0" borderId="58" xfId="0" applyNumberFormat="1" applyFont="1" applyBorder="1" applyAlignment="1">
      <alignment horizontal="center" vertical="center"/>
    </xf>
    <xf numFmtId="0" fontId="8" fillId="0" borderId="57" xfId="0" applyFont="1" applyBorder="1" applyAlignment="1">
      <alignment horizontal="left" vertical="center" wrapText="1"/>
    </xf>
    <xf numFmtId="0" fontId="8" fillId="0" borderId="58" xfId="0" applyFont="1" applyBorder="1" applyAlignment="1">
      <alignment horizontal="center" vertical="center"/>
    </xf>
    <xf numFmtId="0" fontId="5" fillId="0" borderId="3" xfId="0" applyFont="1" applyBorder="1" applyAlignment="1">
      <alignment vertical="center" wrapText="1"/>
    </xf>
    <xf numFmtId="164" fontId="10" fillId="0" borderId="57" xfId="1" applyNumberFormat="1" applyFont="1" applyBorder="1" applyAlignment="1">
      <alignment horizontal="center" vertical="center"/>
    </xf>
    <xf numFmtId="164" fontId="10" fillId="0" borderId="58" xfId="1" applyNumberFormat="1" applyFont="1" applyBorder="1" applyAlignment="1">
      <alignment horizontal="center" vertical="center"/>
    </xf>
    <xf numFmtId="164" fontId="10" fillId="0" borderId="17" xfId="1" applyNumberFormat="1" applyFont="1" applyBorder="1" applyAlignment="1">
      <alignment horizontal="center" vertical="center"/>
    </xf>
    <xf numFmtId="164" fontId="10" fillId="0" borderId="57" xfId="1" applyNumberFormat="1" applyFont="1" applyBorder="1" applyAlignment="1">
      <alignment horizontal="center" vertical="center" wrapText="1"/>
    </xf>
    <xf numFmtId="164" fontId="10" fillId="0" borderId="58" xfId="1" applyNumberFormat="1" applyFont="1" applyBorder="1" applyAlignment="1">
      <alignment horizontal="center" vertical="center" wrapText="1"/>
    </xf>
    <xf numFmtId="164" fontId="10" fillId="0" borderId="17" xfId="1" applyNumberFormat="1" applyFont="1" applyBorder="1" applyAlignment="1">
      <alignment horizontal="center" vertical="center" wrapText="1"/>
    </xf>
    <xf numFmtId="0" fontId="10" fillId="13" borderId="23" xfId="0" applyFont="1" applyFill="1" applyBorder="1" applyAlignment="1">
      <alignment horizontal="center" vertical="center" wrapText="1"/>
    </xf>
    <xf numFmtId="0" fontId="10" fillId="13" borderId="13" xfId="0" applyFont="1" applyFill="1" applyBorder="1" applyAlignment="1">
      <alignment horizontal="center" vertical="center" wrapText="1"/>
    </xf>
    <xf numFmtId="164" fontId="10" fillId="0" borderId="60" xfId="1" applyNumberFormat="1" applyFont="1" applyBorder="1" applyAlignment="1">
      <alignment horizontal="center" vertical="center"/>
    </xf>
    <xf numFmtId="0" fontId="10" fillId="13" borderId="22" xfId="0" applyFont="1" applyFill="1" applyBorder="1" applyAlignment="1">
      <alignment horizontal="center" vertical="center" wrapText="1"/>
    </xf>
    <xf numFmtId="0" fontId="10" fillId="13" borderId="12" xfId="0" applyFont="1" applyFill="1" applyBorder="1" applyAlignment="1">
      <alignment horizontal="center" vertical="center" wrapText="1"/>
    </xf>
    <xf numFmtId="0" fontId="10" fillId="16" borderId="22" xfId="0" applyFont="1" applyFill="1" applyBorder="1" applyAlignment="1">
      <alignment horizontal="center" vertical="center" wrapText="1"/>
    </xf>
    <xf numFmtId="0" fontId="10" fillId="16" borderId="12" xfId="0" applyFont="1" applyFill="1" applyBorder="1" applyAlignment="1">
      <alignment horizontal="center" vertical="center" wrapText="1"/>
    </xf>
    <xf numFmtId="0" fontId="10" fillId="16" borderId="24" xfId="0" applyFont="1" applyFill="1" applyBorder="1" applyAlignment="1">
      <alignment horizontal="center" vertical="center" wrapText="1"/>
    </xf>
    <xf numFmtId="164" fontId="10" fillId="16" borderId="59" xfId="1" applyNumberFormat="1" applyFont="1" applyFill="1" applyBorder="1" applyAlignment="1">
      <alignment horizontal="center" vertical="center" wrapText="1"/>
    </xf>
    <xf numFmtId="164" fontId="10" fillId="16" borderId="23" xfId="1" applyNumberFormat="1" applyFont="1" applyFill="1" applyBorder="1" applyAlignment="1">
      <alignment horizontal="center" vertical="center" wrapText="1"/>
    </xf>
    <xf numFmtId="0" fontId="10" fillId="13" borderId="21" xfId="0" applyFont="1" applyFill="1" applyBorder="1" applyAlignment="1">
      <alignment horizontal="center" vertical="center" wrapText="1"/>
    </xf>
    <xf numFmtId="0" fontId="10" fillId="13" borderId="11" xfId="0" applyFont="1" applyFill="1" applyBorder="1" applyAlignment="1">
      <alignment horizontal="center" vertical="center" wrapText="1"/>
    </xf>
    <xf numFmtId="0" fontId="10" fillId="17" borderId="24" xfId="0" applyFont="1" applyFill="1" applyBorder="1" applyAlignment="1">
      <alignment horizontal="center" vertical="center" wrapText="1"/>
    </xf>
    <xf numFmtId="0" fontId="10" fillId="17" borderId="41" xfId="0" applyFont="1" applyFill="1" applyBorder="1" applyAlignment="1">
      <alignment horizontal="center" vertical="center" wrapText="1"/>
    </xf>
    <xf numFmtId="0" fontId="10" fillId="17" borderId="42" xfId="0" applyFont="1" applyFill="1" applyBorder="1" applyAlignment="1">
      <alignment horizontal="center" vertical="center" wrapText="1"/>
    </xf>
    <xf numFmtId="0" fontId="13" fillId="10" borderId="24" xfId="0" applyFont="1" applyFill="1" applyBorder="1" applyAlignment="1">
      <alignment horizontal="center" vertical="center" wrapText="1"/>
    </xf>
    <xf numFmtId="0" fontId="13" fillId="10" borderId="22" xfId="0" applyFont="1" applyFill="1" applyBorder="1" applyAlignment="1">
      <alignment horizontal="center" vertical="center" wrapText="1"/>
    </xf>
    <xf numFmtId="164" fontId="13" fillId="10" borderId="24" xfId="1" applyNumberFormat="1" applyFont="1" applyFill="1" applyBorder="1" applyAlignment="1">
      <alignment horizontal="center" vertical="center" wrapText="1"/>
    </xf>
    <xf numFmtId="164" fontId="13" fillId="10" borderId="22" xfId="1" applyNumberFormat="1" applyFont="1" applyFill="1" applyBorder="1" applyAlignment="1">
      <alignment horizontal="center" vertical="center" wrapText="1"/>
    </xf>
    <xf numFmtId="0" fontId="13" fillId="10" borderId="33" xfId="0" applyFont="1" applyFill="1" applyBorder="1" applyAlignment="1">
      <alignment horizontal="center" vertical="center" wrapText="1"/>
    </xf>
    <xf numFmtId="0" fontId="13" fillId="10" borderId="35" xfId="0" applyFont="1" applyFill="1" applyBorder="1" applyAlignment="1">
      <alignment horizontal="center" vertical="center" wrapText="1"/>
    </xf>
    <xf numFmtId="0" fontId="10" fillId="16" borderId="21" xfId="0" applyFont="1" applyFill="1" applyBorder="1" applyAlignment="1">
      <alignment horizontal="center" vertical="center" wrapText="1"/>
    </xf>
    <xf numFmtId="0" fontId="10" fillId="16" borderId="11" xfId="0" applyFont="1" applyFill="1" applyBorder="1" applyAlignment="1">
      <alignment horizontal="center" vertical="center" wrapText="1"/>
    </xf>
    <xf numFmtId="9" fontId="10" fillId="16" borderId="24" xfId="1" applyFont="1" applyFill="1" applyBorder="1" applyAlignment="1">
      <alignment horizontal="center" vertical="center" wrapText="1"/>
    </xf>
    <xf numFmtId="9" fontId="10" fillId="16" borderId="22" xfId="1" applyFont="1" applyFill="1" applyBorder="1" applyAlignment="1">
      <alignment horizontal="center" vertical="center" wrapText="1"/>
    </xf>
    <xf numFmtId="0" fontId="13" fillId="10" borderId="37" xfId="0" applyFont="1" applyFill="1" applyBorder="1" applyAlignment="1">
      <alignment horizontal="center" vertical="center" wrapText="1"/>
    </xf>
    <xf numFmtId="0" fontId="13" fillId="10" borderId="21"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3" borderId="25"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0" fillId="3" borderId="30" xfId="0" applyFont="1" applyFill="1" applyBorder="1" applyAlignment="1">
      <alignment horizontal="center" vertical="center"/>
    </xf>
    <xf numFmtId="0" fontId="10" fillId="3" borderId="31" xfId="0" applyFont="1" applyFill="1" applyBorder="1" applyAlignment="1">
      <alignment horizontal="center" vertical="center"/>
    </xf>
    <xf numFmtId="0" fontId="10" fillId="3" borderId="24" xfId="0" applyFont="1" applyFill="1" applyBorder="1" applyAlignment="1">
      <alignment horizontal="center" vertical="center" wrapText="1"/>
    </xf>
    <xf numFmtId="0" fontId="10" fillId="3" borderId="22" xfId="0" applyFont="1" applyFill="1" applyBorder="1" applyAlignment="1">
      <alignment horizontal="center" vertical="center" wrapText="1"/>
    </xf>
    <xf numFmtId="9" fontId="10" fillId="3" borderId="24" xfId="1" applyFont="1" applyFill="1" applyBorder="1" applyAlignment="1" applyProtection="1">
      <alignment horizontal="center" vertical="center" wrapText="1"/>
    </xf>
    <xf numFmtId="9" fontId="10" fillId="3" borderId="22" xfId="1" applyFont="1" applyFill="1" applyBorder="1" applyAlignment="1" applyProtection="1">
      <alignment horizontal="center" vertical="center" wrapText="1"/>
    </xf>
    <xf numFmtId="0" fontId="15" fillId="5" borderId="18" xfId="0" applyFont="1" applyFill="1" applyBorder="1" applyAlignment="1">
      <alignment horizontal="center" vertical="center" wrapText="1"/>
    </xf>
    <xf numFmtId="0" fontId="15" fillId="5" borderId="19" xfId="0" applyFont="1" applyFill="1" applyBorder="1" applyAlignment="1">
      <alignment horizontal="center" vertical="center" wrapText="1"/>
    </xf>
    <xf numFmtId="0" fontId="15" fillId="5" borderId="20" xfId="0" applyFont="1" applyFill="1" applyBorder="1" applyAlignment="1">
      <alignment horizontal="center" vertical="center" wrapText="1"/>
    </xf>
    <xf numFmtId="0" fontId="15" fillId="4" borderId="18"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15" fillId="9" borderId="18" xfId="0" applyFont="1" applyFill="1" applyBorder="1" applyAlignment="1">
      <alignment horizontal="center" vertical="center" wrapText="1"/>
    </xf>
    <xf numFmtId="0" fontId="15" fillId="9" borderId="19" xfId="0" applyFont="1" applyFill="1" applyBorder="1" applyAlignment="1">
      <alignment horizontal="center" vertical="center" wrapText="1"/>
    </xf>
    <xf numFmtId="0" fontId="15" fillId="9" borderId="20" xfId="0" applyFont="1" applyFill="1" applyBorder="1" applyAlignment="1">
      <alignment horizontal="center" vertical="center" wrapText="1"/>
    </xf>
    <xf numFmtId="0" fontId="24" fillId="15" borderId="18" xfId="0" applyFont="1" applyFill="1" applyBorder="1" applyAlignment="1">
      <alignment horizontal="center" vertical="center" wrapText="1"/>
    </xf>
    <xf numFmtId="0" fontId="24" fillId="15" borderId="19" xfId="0" applyFont="1" applyFill="1" applyBorder="1" applyAlignment="1">
      <alignment horizontal="center" vertical="center" wrapText="1"/>
    </xf>
    <xf numFmtId="0" fontId="24" fillId="15" borderId="19" xfId="0" applyFont="1" applyFill="1" applyBorder="1" applyAlignment="1">
      <alignment horizontal="left" vertical="center" wrapText="1"/>
    </xf>
    <xf numFmtId="9" fontId="24" fillId="15" borderId="19" xfId="1" applyFont="1" applyFill="1" applyBorder="1" applyAlignment="1">
      <alignment horizontal="center" vertical="center" wrapText="1"/>
    </xf>
    <xf numFmtId="0" fontId="24" fillId="15" borderId="20" xfId="0" applyFont="1" applyFill="1" applyBorder="1" applyAlignment="1">
      <alignment horizontal="center" vertical="center" wrapText="1"/>
    </xf>
    <xf numFmtId="0" fontId="24" fillId="12" borderId="38" xfId="0" applyFont="1" applyFill="1" applyBorder="1" applyAlignment="1">
      <alignment horizontal="center" vertical="center"/>
    </xf>
    <xf numFmtId="0" fontId="24" fillId="12" borderId="39" xfId="0" applyFont="1" applyFill="1" applyBorder="1" applyAlignment="1">
      <alignment horizontal="center" vertical="center"/>
    </xf>
    <xf numFmtId="0" fontId="24" fillId="12" borderId="40" xfId="0" applyFont="1" applyFill="1" applyBorder="1" applyAlignment="1">
      <alignment horizontal="center" vertical="center"/>
    </xf>
    <xf numFmtId="0" fontId="8" fillId="0" borderId="57" xfId="0" applyFont="1" applyBorder="1" applyAlignment="1" applyProtection="1">
      <alignment horizontal="center" vertical="center" wrapText="1"/>
      <protection hidden="1"/>
    </xf>
    <xf numFmtId="0" fontId="8" fillId="0" borderId="17" xfId="0" applyFont="1" applyBorder="1" applyAlignment="1" applyProtection="1">
      <alignment horizontal="center" vertical="center" wrapText="1"/>
      <protection hidden="1"/>
    </xf>
    <xf numFmtId="0" fontId="8" fillId="0" borderId="57" xfId="0" applyFont="1" applyBorder="1" applyAlignment="1">
      <alignment horizontal="center"/>
    </xf>
    <xf numFmtId="0" fontId="8" fillId="0" borderId="17" xfId="0" applyFont="1" applyBorder="1" applyAlignment="1">
      <alignment horizontal="center"/>
    </xf>
    <xf numFmtId="0" fontId="8" fillId="0" borderId="57" xfId="0" applyFont="1" applyBorder="1" applyAlignment="1">
      <alignment horizontal="center" vertical="center"/>
    </xf>
    <xf numFmtId="0" fontId="8" fillId="0" borderId="17" xfId="0" applyFont="1" applyBorder="1" applyAlignment="1">
      <alignment horizontal="center" vertical="center"/>
    </xf>
    <xf numFmtId="0" fontId="5" fillId="0" borderId="4" xfId="0" applyFont="1" applyBorder="1" applyAlignment="1">
      <alignment horizontal="center"/>
    </xf>
    <xf numFmtId="0" fontId="5" fillId="0" borderId="7" xfId="0" applyFont="1" applyBorder="1" applyAlignment="1">
      <alignment horizontal="center"/>
    </xf>
    <xf numFmtId="0" fontId="5" fillId="0" borderId="5" xfId="0" applyFont="1" applyBorder="1" applyAlignment="1">
      <alignment horizontal="center"/>
    </xf>
    <xf numFmtId="0" fontId="5" fillId="0" borderId="8" xfId="0" applyFont="1" applyBorder="1" applyAlignment="1">
      <alignment horizontal="center"/>
    </xf>
    <xf numFmtId="0" fontId="5" fillId="0" borderId="6" xfId="0" applyFont="1" applyBorder="1" applyAlignment="1">
      <alignment horizontal="center"/>
    </xf>
    <xf numFmtId="0" fontId="5" fillId="0" borderId="10" xfId="0" applyFont="1" applyBorder="1" applyAlignment="1">
      <alignment horizontal="center"/>
    </xf>
    <xf numFmtId="0" fontId="16" fillId="0" borderId="25"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9" fontId="16" fillId="0" borderId="1" xfId="1" applyFont="1" applyBorder="1" applyAlignment="1">
      <alignment horizontal="center" vertical="center" wrapText="1"/>
    </xf>
    <xf numFmtId="0" fontId="16" fillId="0" borderId="33" xfId="0" applyFont="1" applyBorder="1" applyAlignment="1">
      <alignment horizontal="center" vertical="center" wrapText="1"/>
    </xf>
    <xf numFmtId="0" fontId="16" fillId="0" borderId="26" xfId="0" applyFont="1" applyBorder="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horizontal="left" vertical="center" wrapText="1"/>
    </xf>
    <xf numFmtId="9" fontId="16" fillId="0" borderId="0" xfId="1" applyFont="1" applyAlignment="1">
      <alignment horizontal="center" vertical="center" wrapText="1"/>
    </xf>
    <xf numFmtId="0" fontId="16" fillId="0" borderId="32"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2" xfId="0" applyFont="1" applyBorder="1" applyAlignment="1">
      <alignment horizontal="left" vertical="center" wrapText="1"/>
    </xf>
    <xf numFmtId="9" fontId="16" fillId="0" borderId="2" xfId="1" applyFont="1" applyBorder="1" applyAlignment="1">
      <alignment horizontal="center" vertical="center" wrapText="1"/>
    </xf>
    <xf numFmtId="0" fontId="16" fillId="0" borderId="34" xfId="0" applyFont="1" applyBorder="1" applyAlignment="1">
      <alignment horizontal="center" vertical="center" wrapText="1"/>
    </xf>
    <xf numFmtId="0" fontId="25" fillId="0" borderId="43" xfId="0" applyFont="1" applyBorder="1" applyAlignment="1">
      <alignment horizontal="left" vertical="center"/>
    </xf>
    <xf numFmtId="0" fontId="25" fillId="0" borderId="44" xfId="0" applyFont="1" applyBorder="1" applyAlignment="1">
      <alignment horizontal="left" vertical="center"/>
    </xf>
    <xf numFmtId="0" fontId="25" fillId="0" borderId="45" xfId="0" applyFont="1" applyBorder="1" applyAlignment="1">
      <alignment horizontal="left" vertical="center"/>
    </xf>
    <xf numFmtId="0" fontId="5" fillId="0" borderId="33" xfId="0" applyFont="1" applyBorder="1" applyAlignment="1">
      <alignment horizontal="center" vertical="center"/>
    </xf>
    <xf numFmtId="0" fontId="5" fillId="0" borderId="32" xfId="0" applyFont="1" applyBorder="1" applyAlignment="1">
      <alignment horizontal="center" vertical="center"/>
    </xf>
    <xf numFmtId="0" fontId="5" fillId="0" borderId="34" xfId="0" applyFont="1" applyBorder="1" applyAlignment="1">
      <alignment horizontal="center" vertical="center"/>
    </xf>
    <xf numFmtId="0" fontId="25" fillId="0" borderId="46" xfId="0" applyFont="1" applyBorder="1" applyAlignment="1">
      <alignment horizontal="left" vertical="center"/>
    </xf>
    <xf numFmtId="0" fontId="25" fillId="0" borderId="47" xfId="0" applyFont="1" applyBorder="1" applyAlignment="1">
      <alignment horizontal="left" vertical="center"/>
    </xf>
    <xf numFmtId="0" fontId="25" fillId="0" borderId="9" xfId="0" applyFont="1" applyBorder="1" applyAlignment="1">
      <alignment horizontal="left" vertical="center"/>
    </xf>
    <xf numFmtId="0" fontId="25" fillId="0" borderId="48" xfId="0" applyFont="1" applyBorder="1" applyAlignment="1">
      <alignment horizontal="left" vertical="center"/>
    </xf>
    <xf numFmtId="0" fontId="25" fillId="0" borderId="49" xfId="0" applyFont="1" applyBorder="1" applyAlignment="1">
      <alignment horizontal="left" vertical="center"/>
    </xf>
    <xf numFmtId="0" fontId="25" fillId="0" borderId="50" xfId="0" applyFont="1" applyBorder="1" applyAlignment="1">
      <alignment horizontal="left" vertical="center"/>
    </xf>
    <xf numFmtId="0" fontId="10" fillId="2" borderId="21"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8" fillId="0" borderId="17" xfId="0" applyFont="1" applyFill="1" applyBorder="1" applyAlignment="1">
      <alignment horizontal="justify" vertical="center" wrapText="1"/>
    </xf>
    <xf numFmtId="0" fontId="8" fillId="0" borderId="3" xfId="0" applyFont="1" applyFill="1" applyBorder="1" applyAlignment="1">
      <alignment horizontal="justify" vertical="center" wrapText="1"/>
    </xf>
    <xf numFmtId="164" fontId="10" fillId="0" borderId="3" xfId="1" applyNumberFormat="1" applyFont="1" applyFill="1" applyBorder="1" applyAlignment="1">
      <alignment horizontal="justify" vertical="center"/>
    </xf>
    <xf numFmtId="164" fontId="10" fillId="0" borderId="3" xfId="1" applyNumberFormat="1" applyFont="1" applyFill="1" applyBorder="1" applyAlignment="1">
      <alignment horizontal="justify" vertical="center" wrapText="1"/>
    </xf>
    <xf numFmtId="164" fontId="8" fillId="0" borderId="3" xfId="1" applyNumberFormat="1" applyFont="1" applyFill="1" applyBorder="1" applyAlignment="1">
      <alignment horizontal="justify" vertical="center"/>
    </xf>
    <xf numFmtId="164" fontId="8" fillId="0" borderId="3" xfId="1" applyNumberFormat="1" applyFont="1" applyFill="1" applyBorder="1" applyAlignment="1">
      <alignment horizontal="justify" vertical="center" wrapText="1"/>
    </xf>
    <xf numFmtId="0" fontId="10" fillId="0" borderId="3" xfId="0" applyFont="1" applyFill="1" applyBorder="1" applyAlignment="1">
      <alignment horizontal="justify" vertical="center" wrapText="1"/>
    </xf>
    <xf numFmtId="0" fontId="10" fillId="0" borderId="3" xfId="0" applyFont="1" applyFill="1" applyBorder="1" applyAlignment="1">
      <alignment horizontal="justify" vertical="center"/>
    </xf>
    <xf numFmtId="164" fontId="10" fillId="0" borderId="17" xfId="1" applyNumberFormat="1" applyFont="1" applyFill="1" applyBorder="1" applyAlignment="1">
      <alignment horizontal="justify" vertical="center" wrapText="1"/>
    </xf>
    <xf numFmtId="0" fontId="10" fillId="0" borderId="57" xfId="0" applyFont="1" applyFill="1" applyBorder="1" applyAlignment="1">
      <alignment horizontal="justify" vertical="center" wrapText="1"/>
    </xf>
    <xf numFmtId="0" fontId="10" fillId="0" borderId="17" xfId="0" applyFont="1" applyFill="1" applyBorder="1" applyAlignment="1">
      <alignment horizontal="justify" vertical="center" wrapText="1"/>
    </xf>
  </cellXfs>
  <cellStyles count="7">
    <cellStyle name="Normal" xfId="0" builtinId="0"/>
    <cellStyle name="Normal 2" xfId="2" xr:uid="{00000000-0005-0000-0000-000001000000}"/>
    <cellStyle name="Normal 2 2" xfId="3" xr:uid="{00000000-0005-0000-0000-000002000000}"/>
    <cellStyle name="Normal 3" xfId="5" xr:uid="{00000000-0005-0000-0000-000003000000}"/>
    <cellStyle name="Normal 5" xfId="4" xr:uid="{00000000-0005-0000-0000-000004000000}"/>
    <cellStyle name="Porcentaje" xfId="1" builtinId="5"/>
    <cellStyle name="Porcentual 10" xfId="6" xr:uid="{00000000-0005-0000-0000-000006000000}"/>
  </cellStyles>
  <dxfs count="38">
    <dxf>
      <font>
        <b/>
        <i val="0"/>
        <color theme="0"/>
      </font>
      <fill>
        <patternFill>
          <bgColor theme="6" tint="-0.499984740745262"/>
        </patternFill>
      </fill>
    </dxf>
    <dxf>
      <font>
        <b/>
        <i val="0"/>
        <color theme="0"/>
      </font>
      <fill>
        <patternFill>
          <bgColor rgb="FFC00000"/>
        </patternFill>
      </fill>
    </dxf>
    <dxf>
      <font>
        <b/>
        <i val="0"/>
        <color theme="0"/>
      </font>
      <fill>
        <patternFill>
          <bgColor theme="6" tint="-0.499984740745262"/>
        </patternFill>
      </fill>
    </dxf>
    <dxf>
      <font>
        <b/>
        <i val="0"/>
        <color theme="0"/>
      </font>
      <fill>
        <patternFill>
          <bgColor rgb="FFC00000"/>
        </patternFill>
      </fill>
    </dxf>
    <dxf>
      <font>
        <b/>
        <i val="0"/>
        <strike val="0"/>
        <color theme="1"/>
      </font>
      <fill>
        <patternFill>
          <bgColor rgb="FFFFC000"/>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strike val="0"/>
        <color theme="0"/>
      </font>
      <fill>
        <patternFill>
          <bgColor rgb="FFC00000"/>
        </patternFill>
      </fill>
    </dxf>
    <dxf>
      <font>
        <b/>
        <i val="0"/>
      </font>
      <fill>
        <patternFill>
          <bgColor rgb="FFFFC000"/>
        </patternFill>
      </fill>
    </dxf>
    <dxf>
      <font>
        <b/>
        <i val="0"/>
        <color theme="0"/>
      </font>
      <fill>
        <patternFill>
          <bgColor theme="6" tint="-0.24994659260841701"/>
        </patternFill>
      </fill>
    </dxf>
    <dxf>
      <font>
        <b/>
        <i val="0"/>
        <color theme="0"/>
      </font>
      <fill>
        <patternFill>
          <bgColor rgb="FFFF3300"/>
        </patternFill>
      </fill>
    </dxf>
    <dxf>
      <font>
        <b/>
        <i val="0"/>
        <color theme="0"/>
      </font>
      <fill>
        <patternFill>
          <bgColor rgb="FFC00000"/>
        </patternFill>
      </fill>
    </dxf>
    <dxf>
      <font>
        <b/>
        <i val="0"/>
        <color theme="0"/>
      </font>
      <fill>
        <patternFill>
          <bgColor rgb="FFFF3300"/>
        </patternFill>
      </fill>
    </dxf>
    <dxf>
      <font>
        <b/>
        <i val="0"/>
        <color auto="1"/>
      </font>
      <fill>
        <patternFill>
          <bgColor rgb="FFFFC000"/>
        </patternFill>
      </fill>
    </dxf>
    <dxf>
      <font>
        <b/>
        <i val="0"/>
        <color theme="0"/>
      </font>
      <fill>
        <patternFill>
          <bgColor theme="6" tint="-0.24994659260841701"/>
        </patternFill>
      </fill>
    </dxf>
    <dxf>
      <font>
        <b/>
        <i val="0"/>
        <color theme="0"/>
      </font>
      <fill>
        <patternFill>
          <bgColor rgb="FFC00000"/>
        </patternFill>
      </fill>
    </dxf>
    <dxf>
      <font>
        <b/>
        <i val="0"/>
        <color theme="0"/>
      </font>
      <fill>
        <patternFill>
          <bgColor theme="6" tint="-0.499984740745262"/>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theme="6" tint="-0.24994659260841701"/>
        </patternFill>
      </fill>
    </dxf>
    <dxf>
      <font>
        <b/>
        <i val="0"/>
        <strike val="0"/>
        <color theme="0"/>
      </font>
      <fill>
        <patternFill>
          <bgColor theme="6" tint="-0.499984740745262"/>
        </patternFill>
      </fill>
    </dxf>
    <dxf>
      <font>
        <b/>
        <i val="0"/>
        <strike val="0"/>
      </font>
      <fill>
        <patternFill>
          <bgColor rgb="FFFFC000"/>
        </patternFill>
      </fill>
    </dxf>
    <dxf>
      <font>
        <b/>
        <i val="0"/>
        <strike val="0"/>
        <color theme="0"/>
      </font>
      <fill>
        <patternFill>
          <bgColor theme="6" tint="-0.24994659260841701"/>
        </patternFill>
      </fill>
    </dxf>
    <dxf>
      <font>
        <b/>
        <i val="0"/>
        <strike val="0"/>
        <color theme="0"/>
      </font>
      <fill>
        <patternFill>
          <bgColor theme="6" tint="-0.499984740745262"/>
        </patternFill>
      </fill>
    </dxf>
    <dxf>
      <font>
        <b/>
        <i val="0"/>
        <strike val="0"/>
      </font>
      <fill>
        <patternFill>
          <bgColor rgb="FFFFC000"/>
        </patternFill>
      </fill>
    </dxf>
    <dxf>
      <font>
        <b/>
        <i val="0"/>
        <strike val="0"/>
        <color theme="0"/>
      </font>
      <fill>
        <patternFill>
          <bgColor rgb="FFC00000"/>
        </patternFill>
      </fill>
    </dxf>
    <dxf>
      <font>
        <b/>
        <i val="0"/>
        <strike val="0"/>
        <color theme="0"/>
      </font>
      <fill>
        <patternFill>
          <bgColor rgb="FFFF3000"/>
        </patternFill>
      </fill>
    </dxf>
    <dxf>
      <font>
        <b/>
        <i val="0"/>
        <strike val="0"/>
        <color theme="0"/>
      </font>
      <fill>
        <patternFill>
          <bgColor theme="6" tint="-0.24994659260841701"/>
        </patternFill>
      </fill>
    </dxf>
    <dxf>
      <font>
        <b/>
        <i val="0"/>
        <strike val="0"/>
        <color theme="0"/>
      </font>
      <fill>
        <patternFill>
          <bgColor theme="6" tint="-0.499984740745262"/>
        </patternFill>
      </fill>
    </dxf>
    <dxf>
      <font>
        <b/>
        <i val="0"/>
        <strike val="0"/>
      </font>
      <fill>
        <patternFill>
          <bgColor rgb="FFFFC000"/>
        </patternFill>
      </fill>
    </dxf>
    <dxf>
      <font>
        <b/>
        <i val="0"/>
        <strike val="0"/>
        <color theme="0"/>
      </font>
      <fill>
        <patternFill>
          <bgColor rgb="FFC00000"/>
        </patternFill>
      </fill>
    </dxf>
    <dxf>
      <font>
        <b/>
        <i val="0"/>
        <strike val="0"/>
        <color theme="0"/>
      </font>
      <fill>
        <patternFill>
          <bgColor rgb="FFFF3000"/>
        </patternFill>
      </fill>
    </dxf>
    <dxf>
      <fill>
        <patternFill patternType="solid">
          <fgColor rgb="FFFF0000"/>
          <bgColor rgb="FF000000"/>
        </patternFill>
      </fill>
    </dxf>
  </dxfs>
  <tableStyles count="0" defaultTableStyle="TableStyleMedium9" defaultPivotStyle="PivotStyleLight16"/>
  <colors>
    <mruColors>
      <color rgb="FFFF3300"/>
      <color rgb="FFFF3200"/>
      <color rgb="FFF9EEED"/>
      <color rgb="FFF1F5E7"/>
      <color rgb="FFFFFFF3"/>
      <color rgb="FFFEF4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eetMetadata" Target="metadata.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2.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garzon\Documents\UAECOBB1\Auditor&#237;as%202013\Plan%20de%20mejoramiento\Plan%20mejoramiento-0110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M"/>
      <sheetName val="formulas"/>
      <sheetName val="cerradas"/>
      <sheetName val="Datos."/>
    </sheetNames>
    <sheetDataSet>
      <sheetData sheetId="0">
        <row r="3">
          <cell r="B3" t="str">
            <v>Acto inseguro</v>
          </cell>
        </row>
        <row r="4">
          <cell r="B4" t="str">
            <v>Análisis de indicadores</v>
          </cell>
        </row>
        <row r="5">
          <cell r="B5" t="str">
            <v>Auditoria Externa</v>
          </cell>
        </row>
        <row r="6">
          <cell r="B6" t="str">
            <v>Auditoría interna</v>
          </cell>
        </row>
        <row r="7">
          <cell r="B7" t="str">
            <v>Encuestas de satisfacción del cliente</v>
          </cell>
        </row>
        <row r="8">
          <cell r="B8" t="str">
            <v>Incidente de trabajo</v>
          </cell>
        </row>
        <row r="9">
          <cell r="B9" t="str">
            <v>Informe de Inspecciones planeadas</v>
          </cell>
        </row>
        <row r="10">
          <cell r="B10" t="str">
            <v>Informe del producto y/o servicio no conforme</v>
          </cell>
        </row>
        <row r="11">
          <cell r="B11" t="str">
            <v>Mapa de Riesgos</v>
          </cell>
        </row>
        <row r="12">
          <cell r="B12" t="str">
            <v>No conformidades reportadas por los responsables de la prestación del servicio</v>
          </cell>
        </row>
        <row r="13">
          <cell r="B13" t="str">
            <v>Prestación de servicios o procesos</v>
          </cell>
        </row>
        <row r="14">
          <cell r="B14" t="str">
            <v>Quejas, reclamos o sugerencias</v>
          </cell>
        </row>
        <row r="15">
          <cell r="B15" t="str">
            <v>Resultados de auto evaluaciones</v>
          </cell>
        </row>
        <row r="16">
          <cell r="B16" t="str">
            <v>Revisiones de la dirección</v>
          </cell>
        </row>
        <row r="17">
          <cell r="B17" t="str">
            <v>Casos de estudio</v>
          </cell>
        </row>
        <row r="18">
          <cell r="B18" t="str">
            <v>Evaluación de servicios</v>
          </cell>
        </row>
        <row r="19">
          <cell r="B19" t="str">
            <v>Plan de Acción</v>
          </cell>
        </row>
      </sheetData>
      <sheetData sheetId="1"/>
      <sheetData sheetId="2"/>
      <sheetData sheetId="3"/>
      <sheetData sheetId="4" refreshError="1"/>
    </sheetDataSet>
  </externalBook>
</externalLink>
</file>

<file path=xl/persons/person.xml><?xml version="1.0" encoding="utf-8"?>
<personList xmlns="http://schemas.microsoft.com/office/spreadsheetml/2018/threadedcomments" xmlns:x="http://schemas.openxmlformats.org/spreadsheetml/2006/main"/>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1">
    <v>1</v>
    <v>5</v>
    <v>C:\Users\john.garcia\Desktop\2020-01-08.png</v>
  </rv>
</rvData>
</file>

<file path=xl/richData/rdrichvaluestructure.xml><?xml version="1.0" encoding="utf-8"?>
<rvStructures xmlns="http://schemas.microsoft.com/office/spreadsheetml/2017/richdata" count="2">
  <s t="_localImage">
    <k n="_rvRel:LocalImageIdentifier" t="i"/>
    <k n="CalcOrigin" t="i"/>
  </s>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164"/>
  <sheetViews>
    <sheetView tabSelected="1" topLeftCell="Y155" zoomScaleNormal="100" zoomScaleSheetLayoutView="40" workbookViewId="0">
      <selection activeCell="AA108" sqref="AA108"/>
    </sheetView>
  </sheetViews>
  <sheetFormatPr baseColWidth="10" defaultColWidth="0" defaultRowHeight="13.2" zeroHeight="1"/>
  <cols>
    <col min="1" max="1" width="13.6640625" style="2" customWidth="1"/>
    <col min="2" max="2" width="17" style="6" customWidth="1"/>
    <col min="3" max="3" width="21.5546875" style="6" customWidth="1"/>
    <col min="4" max="4" width="13.44140625" style="6" customWidth="1"/>
    <col min="5" max="5" width="20.6640625" style="6" customWidth="1"/>
    <col min="6" max="6" width="67.44140625" style="17" customWidth="1"/>
    <col min="7" max="7" width="20.6640625" style="16" customWidth="1"/>
    <col min="8" max="8" width="50.6640625" style="16" customWidth="1"/>
    <col min="9" max="9" width="50.6640625" style="2" customWidth="1"/>
    <col min="10" max="10" width="18.109375" style="6" customWidth="1"/>
    <col min="11" max="11" width="15.5546875" style="6" customWidth="1"/>
    <col min="12" max="12" width="21.44140625" style="6" customWidth="1"/>
    <col min="13" max="13" width="16.6640625" style="5" customWidth="1"/>
    <col min="14" max="16" width="16.6640625" style="6" customWidth="1"/>
    <col min="17" max="17" width="17.88671875" style="6" customWidth="1"/>
    <col min="18" max="18" width="15.5546875" style="16" customWidth="1"/>
    <col min="19" max="19" width="115.44140625" style="2" customWidth="1"/>
    <col min="20" max="20" width="17.5546875" style="57" customWidth="1"/>
    <col min="21" max="23" width="17.5546875" style="2" customWidth="1"/>
    <col min="24" max="24" width="17.6640625" style="2" customWidth="1"/>
    <col min="25" max="25" width="50.88671875" style="22" customWidth="1"/>
    <col min="26" max="26" width="17.6640625" style="6" customWidth="1"/>
    <col min="27" max="27" width="75.6640625" style="23" customWidth="1"/>
    <col min="28" max="28" width="17.6640625" style="5" customWidth="1"/>
    <col min="29" max="30" width="17.6640625" style="6" hidden="1" customWidth="1"/>
    <col min="31" max="32" width="17.6640625" style="6" customWidth="1"/>
    <col min="33" max="33" width="17.6640625" style="124" customWidth="1"/>
    <col min="34" max="34" width="17.5546875" style="50" customWidth="1"/>
    <col min="35" max="37" width="17.5546875" style="6" customWidth="1"/>
    <col min="38" max="38" width="1.6640625" style="2" customWidth="1"/>
    <col min="39" max="16384" width="11.44140625" style="2" hidden="1"/>
  </cols>
  <sheetData>
    <row r="1" spans="1:37" ht="20.25" customHeight="1">
      <c r="A1" s="205" t="e" vm="1">
        <v>#VALUE!</v>
      </c>
      <c r="B1" s="206"/>
      <c r="C1" s="211" t="s">
        <v>0</v>
      </c>
      <c r="D1" s="212"/>
      <c r="E1" s="212"/>
      <c r="F1" s="212"/>
      <c r="G1" s="212"/>
      <c r="H1" s="212"/>
      <c r="I1" s="212"/>
      <c r="J1" s="212"/>
      <c r="K1" s="212"/>
      <c r="L1" s="212"/>
      <c r="M1" s="212"/>
      <c r="N1" s="212"/>
      <c r="O1" s="212"/>
      <c r="P1" s="212"/>
      <c r="Q1" s="212"/>
      <c r="R1" s="212"/>
      <c r="S1" s="212"/>
      <c r="T1" s="212"/>
      <c r="U1" s="212"/>
      <c r="V1" s="212"/>
      <c r="W1" s="212"/>
      <c r="X1" s="212"/>
      <c r="Y1" s="212"/>
      <c r="Z1" s="212"/>
      <c r="AA1" s="213"/>
      <c r="AB1" s="214"/>
      <c r="AC1" s="212"/>
      <c r="AD1" s="212"/>
      <c r="AE1" s="212"/>
      <c r="AF1" s="212"/>
      <c r="AG1" s="215"/>
      <c r="AH1" s="226" t="s">
        <v>1</v>
      </c>
      <c r="AI1" s="227"/>
      <c r="AJ1" s="228"/>
      <c r="AK1" s="229" t="e" vm="2">
        <v>#VALUE!</v>
      </c>
    </row>
    <row r="2" spans="1:37" ht="20.25" customHeight="1">
      <c r="A2" s="207"/>
      <c r="B2" s="208"/>
      <c r="C2" s="216"/>
      <c r="D2" s="217"/>
      <c r="E2" s="217"/>
      <c r="F2" s="217"/>
      <c r="G2" s="217"/>
      <c r="H2" s="217"/>
      <c r="I2" s="217"/>
      <c r="J2" s="217"/>
      <c r="K2" s="217"/>
      <c r="L2" s="217"/>
      <c r="M2" s="217"/>
      <c r="N2" s="217"/>
      <c r="O2" s="217"/>
      <c r="P2" s="217"/>
      <c r="Q2" s="217"/>
      <c r="R2" s="217"/>
      <c r="S2" s="217"/>
      <c r="T2" s="217"/>
      <c r="U2" s="217"/>
      <c r="V2" s="217"/>
      <c r="W2" s="217"/>
      <c r="X2" s="217"/>
      <c r="Y2" s="217"/>
      <c r="Z2" s="217"/>
      <c r="AA2" s="218"/>
      <c r="AB2" s="219"/>
      <c r="AC2" s="217"/>
      <c r="AD2" s="217"/>
      <c r="AE2" s="217"/>
      <c r="AF2" s="217"/>
      <c r="AG2" s="220"/>
      <c r="AH2" s="232" t="s">
        <v>816</v>
      </c>
      <c r="AI2" s="233"/>
      <c r="AJ2" s="234"/>
      <c r="AK2" s="230"/>
    </row>
    <row r="3" spans="1:37" ht="20.25" customHeight="1">
      <c r="A3" s="207"/>
      <c r="B3" s="208"/>
      <c r="C3" s="216"/>
      <c r="D3" s="217"/>
      <c r="E3" s="217"/>
      <c r="F3" s="217"/>
      <c r="G3" s="217"/>
      <c r="H3" s="217"/>
      <c r="I3" s="217"/>
      <c r="J3" s="217"/>
      <c r="K3" s="217"/>
      <c r="L3" s="217"/>
      <c r="M3" s="217"/>
      <c r="N3" s="217"/>
      <c r="O3" s="217"/>
      <c r="P3" s="217"/>
      <c r="Q3" s="217"/>
      <c r="R3" s="217"/>
      <c r="S3" s="217"/>
      <c r="T3" s="217"/>
      <c r="U3" s="217"/>
      <c r="V3" s="217"/>
      <c r="W3" s="217"/>
      <c r="X3" s="217"/>
      <c r="Y3" s="217"/>
      <c r="Z3" s="217"/>
      <c r="AA3" s="218"/>
      <c r="AB3" s="219"/>
      <c r="AC3" s="217"/>
      <c r="AD3" s="217"/>
      <c r="AE3" s="217"/>
      <c r="AF3" s="217"/>
      <c r="AG3" s="220"/>
      <c r="AH3" s="232" t="s">
        <v>817</v>
      </c>
      <c r="AI3" s="233"/>
      <c r="AJ3" s="234"/>
      <c r="AK3" s="230"/>
    </row>
    <row r="4" spans="1:37" ht="20.25" customHeight="1" thickBot="1">
      <c r="A4" s="209"/>
      <c r="B4" s="210"/>
      <c r="C4" s="221"/>
      <c r="D4" s="222"/>
      <c r="E4" s="222"/>
      <c r="F4" s="222"/>
      <c r="G4" s="222"/>
      <c r="H4" s="222"/>
      <c r="I4" s="222"/>
      <c r="J4" s="222"/>
      <c r="K4" s="222"/>
      <c r="L4" s="222"/>
      <c r="M4" s="222"/>
      <c r="N4" s="222"/>
      <c r="O4" s="222"/>
      <c r="P4" s="222"/>
      <c r="Q4" s="222"/>
      <c r="R4" s="222"/>
      <c r="S4" s="222"/>
      <c r="T4" s="222"/>
      <c r="U4" s="222"/>
      <c r="V4" s="222"/>
      <c r="W4" s="222"/>
      <c r="X4" s="222"/>
      <c r="Y4" s="222"/>
      <c r="Z4" s="222"/>
      <c r="AA4" s="223"/>
      <c r="AB4" s="224"/>
      <c r="AC4" s="222"/>
      <c r="AD4" s="222"/>
      <c r="AE4" s="222"/>
      <c r="AF4" s="222"/>
      <c r="AG4" s="225"/>
      <c r="AH4" s="235" t="s">
        <v>818</v>
      </c>
      <c r="AI4" s="236"/>
      <c r="AJ4" s="237"/>
      <c r="AK4" s="231"/>
    </row>
    <row r="5" spans="1:37" ht="13.8" thickBot="1">
      <c r="AA5" s="129"/>
    </row>
    <row r="6" spans="1:37" s="18" customFormat="1" ht="13.95" customHeight="1" thickBot="1">
      <c r="A6" s="183" t="s">
        <v>2</v>
      </c>
      <c r="B6" s="184"/>
      <c r="C6" s="184"/>
      <c r="D6" s="184"/>
      <c r="E6" s="184"/>
      <c r="F6" s="184"/>
      <c r="G6" s="185"/>
      <c r="H6" s="186" t="s">
        <v>3</v>
      </c>
      <c r="I6" s="187"/>
      <c r="J6" s="187"/>
      <c r="K6" s="187"/>
      <c r="L6" s="187"/>
      <c r="M6" s="187"/>
      <c r="N6" s="187"/>
      <c r="O6" s="187"/>
      <c r="P6" s="187"/>
      <c r="Q6" s="187"/>
      <c r="R6" s="188" t="s">
        <v>813</v>
      </c>
      <c r="S6" s="189"/>
      <c r="T6" s="189"/>
      <c r="U6" s="189"/>
      <c r="V6" s="189"/>
      <c r="W6" s="190"/>
      <c r="X6" s="191" t="s">
        <v>820</v>
      </c>
      <c r="Y6" s="192"/>
      <c r="Z6" s="192"/>
      <c r="AA6" s="193"/>
      <c r="AB6" s="194"/>
      <c r="AC6" s="192"/>
      <c r="AD6" s="192"/>
      <c r="AE6" s="192"/>
      <c r="AF6" s="192"/>
      <c r="AG6" s="195"/>
      <c r="AH6" s="196" t="s">
        <v>549</v>
      </c>
      <c r="AI6" s="197"/>
      <c r="AJ6" s="197"/>
      <c r="AK6" s="198"/>
    </row>
    <row r="7" spans="1:37" s="15" customFormat="1" ht="10.199999999999999" customHeight="1">
      <c r="A7" s="238" t="s">
        <v>4</v>
      </c>
      <c r="B7" s="171" t="s">
        <v>5</v>
      </c>
      <c r="C7" s="171" t="s">
        <v>6</v>
      </c>
      <c r="D7" s="171" t="s">
        <v>7</v>
      </c>
      <c r="E7" s="171" t="s">
        <v>8</v>
      </c>
      <c r="F7" s="171" t="s">
        <v>9</v>
      </c>
      <c r="G7" s="173" t="s">
        <v>10</v>
      </c>
      <c r="H7" s="175" t="s">
        <v>11</v>
      </c>
      <c r="I7" s="177" t="s">
        <v>12</v>
      </c>
      <c r="J7" s="178"/>
      <c r="K7" s="179" t="s">
        <v>13</v>
      </c>
      <c r="L7" s="179" t="s">
        <v>14</v>
      </c>
      <c r="M7" s="181" t="s">
        <v>15</v>
      </c>
      <c r="N7" s="179" t="s">
        <v>16</v>
      </c>
      <c r="O7" s="179" t="s">
        <v>17</v>
      </c>
      <c r="P7" s="179" t="s">
        <v>18</v>
      </c>
      <c r="Q7" s="179" t="s">
        <v>19</v>
      </c>
      <c r="R7" s="169" t="s">
        <v>20</v>
      </c>
      <c r="S7" s="159" t="s">
        <v>21</v>
      </c>
      <c r="T7" s="161" t="s">
        <v>22</v>
      </c>
      <c r="U7" s="159" t="s">
        <v>23</v>
      </c>
      <c r="V7" s="159" t="s">
        <v>24</v>
      </c>
      <c r="W7" s="163" t="s">
        <v>25</v>
      </c>
      <c r="X7" s="165" t="s">
        <v>20</v>
      </c>
      <c r="Y7" s="149" t="s">
        <v>26</v>
      </c>
      <c r="Z7" s="149" t="s">
        <v>27</v>
      </c>
      <c r="AA7" s="149" t="s">
        <v>21</v>
      </c>
      <c r="AB7" s="167" t="s">
        <v>22</v>
      </c>
      <c r="AC7" s="156" t="s">
        <v>28</v>
      </c>
      <c r="AD7" s="156" t="s">
        <v>29</v>
      </c>
      <c r="AE7" s="149" t="s">
        <v>23</v>
      </c>
      <c r="AF7" s="151" t="s">
        <v>25</v>
      </c>
      <c r="AG7" s="152" t="s">
        <v>814</v>
      </c>
      <c r="AH7" s="154" t="s">
        <v>30</v>
      </c>
      <c r="AI7" s="147" t="s">
        <v>31</v>
      </c>
      <c r="AJ7" s="147" t="s">
        <v>32</v>
      </c>
      <c r="AK7" s="144" t="s">
        <v>33</v>
      </c>
    </row>
    <row r="8" spans="1:37" s="15" customFormat="1" ht="10.199999999999999">
      <c r="A8" s="239"/>
      <c r="B8" s="172"/>
      <c r="C8" s="172"/>
      <c r="D8" s="172"/>
      <c r="E8" s="172"/>
      <c r="F8" s="172"/>
      <c r="G8" s="174"/>
      <c r="H8" s="176"/>
      <c r="I8" s="27" t="s">
        <v>34</v>
      </c>
      <c r="J8" s="27" t="s">
        <v>35</v>
      </c>
      <c r="K8" s="180"/>
      <c r="L8" s="180"/>
      <c r="M8" s="182"/>
      <c r="N8" s="180"/>
      <c r="O8" s="180"/>
      <c r="P8" s="180"/>
      <c r="Q8" s="180"/>
      <c r="R8" s="170"/>
      <c r="S8" s="160"/>
      <c r="T8" s="162"/>
      <c r="U8" s="160"/>
      <c r="V8" s="160"/>
      <c r="W8" s="164"/>
      <c r="X8" s="166"/>
      <c r="Y8" s="150"/>
      <c r="Z8" s="150"/>
      <c r="AA8" s="150"/>
      <c r="AB8" s="168"/>
      <c r="AC8" s="157"/>
      <c r="AD8" s="157"/>
      <c r="AE8" s="150"/>
      <c r="AF8" s="149"/>
      <c r="AG8" s="153"/>
      <c r="AH8" s="155"/>
      <c r="AI8" s="148"/>
      <c r="AJ8" s="148"/>
      <c r="AK8" s="145"/>
    </row>
    <row r="9" spans="1:37" s="40" customFormat="1" ht="41.4" thickBot="1">
      <c r="A9" s="28" t="s">
        <v>36</v>
      </c>
      <c r="B9" s="29" t="s">
        <v>37</v>
      </c>
      <c r="C9" s="29" t="s">
        <v>38</v>
      </c>
      <c r="D9" s="30" t="s">
        <v>39</v>
      </c>
      <c r="E9" s="29" t="s">
        <v>40</v>
      </c>
      <c r="F9" s="29" t="s">
        <v>41</v>
      </c>
      <c r="G9" s="31" t="s">
        <v>42</v>
      </c>
      <c r="H9" s="32" t="s">
        <v>43</v>
      </c>
      <c r="I9" s="33" t="s">
        <v>44</v>
      </c>
      <c r="J9" s="33" t="s">
        <v>45</v>
      </c>
      <c r="K9" s="33" t="s">
        <v>37</v>
      </c>
      <c r="L9" s="33" t="s">
        <v>46</v>
      </c>
      <c r="M9" s="42" t="s">
        <v>37</v>
      </c>
      <c r="N9" s="33" t="s">
        <v>39</v>
      </c>
      <c r="O9" s="33" t="s">
        <v>39</v>
      </c>
      <c r="P9" s="34" t="s">
        <v>37</v>
      </c>
      <c r="Q9" s="33" t="s">
        <v>37</v>
      </c>
      <c r="R9" s="35" t="s">
        <v>39</v>
      </c>
      <c r="S9" s="36" t="s">
        <v>47</v>
      </c>
      <c r="T9" s="60" t="s">
        <v>48</v>
      </c>
      <c r="U9" s="36" t="s">
        <v>49</v>
      </c>
      <c r="V9" s="36" t="s">
        <v>50</v>
      </c>
      <c r="W9" s="37" t="s">
        <v>51</v>
      </c>
      <c r="X9" s="122" t="s">
        <v>39</v>
      </c>
      <c r="Y9" s="123" t="s">
        <v>52</v>
      </c>
      <c r="Z9" s="123" t="s">
        <v>53</v>
      </c>
      <c r="AA9" s="123" t="s">
        <v>47</v>
      </c>
      <c r="AB9" s="128" t="s">
        <v>48</v>
      </c>
      <c r="AC9" s="158"/>
      <c r="AD9" s="158"/>
      <c r="AE9" s="123" t="s">
        <v>49</v>
      </c>
      <c r="AF9" s="123" t="s">
        <v>51</v>
      </c>
      <c r="AG9" s="125" t="s">
        <v>815</v>
      </c>
      <c r="AH9" s="51" t="s">
        <v>54</v>
      </c>
      <c r="AI9" s="38" t="s">
        <v>55</v>
      </c>
      <c r="AJ9" s="38" t="s">
        <v>37</v>
      </c>
      <c r="AK9" s="39" t="s">
        <v>56</v>
      </c>
    </row>
    <row r="10" spans="1:37" ht="91.2" customHeight="1">
      <c r="A10" s="82">
        <v>1</v>
      </c>
      <c r="B10" s="64" t="s">
        <v>72</v>
      </c>
      <c r="C10" s="64" t="s">
        <v>73</v>
      </c>
      <c r="D10" s="65">
        <v>44152</v>
      </c>
      <c r="E10" s="64" t="s">
        <v>74</v>
      </c>
      <c r="F10" s="73" t="s">
        <v>75</v>
      </c>
      <c r="G10" s="64" t="s">
        <v>76</v>
      </c>
      <c r="H10" s="73" t="s">
        <v>77</v>
      </c>
      <c r="I10" s="73" t="s">
        <v>78</v>
      </c>
      <c r="J10" s="64">
        <v>1</v>
      </c>
      <c r="K10" s="64" t="s">
        <v>59</v>
      </c>
      <c r="L10" s="64" t="s">
        <v>79</v>
      </c>
      <c r="M10" s="43">
        <v>1</v>
      </c>
      <c r="N10" s="68">
        <v>44228</v>
      </c>
      <c r="O10" s="68">
        <v>44562</v>
      </c>
      <c r="P10" s="64" t="s">
        <v>80</v>
      </c>
      <c r="Q10" s="69" t="s">
        <v>81</v>
      </c>
      <c r="R10" s="20">
        <v>45535</v>
      </c>
      <c r="S10" s="41" t="s">
        <v>659</v>
      </c>
      <c r="T10" s="58">
        <v>0.7</v>
      </c>
      <c r="U10" s="26" t="s">
        <v>70</v>
      </c>
      <c r="V10" s="26"/>
      <c r="W10" s="25" t="s">
        <v>71</v>
      </c>
      <c r="X10" s="20">
        <v>45657</v>
      </c>
      <c r="Y10" s="24" t="s">
        <v>907</v>
      </c>
      <c r="Z10" s="25">
        <v>0.7</v>
      </c>
      <c r="AA10" s="240" t="s">
        <v>1045</v>
      </c>
      <c r="AB10" s="127">
        <f>IF(OR(Z10="",J10=""),"",IF(OR(Z10=0,J10=0),0,IF((Z10*100%)/J10&gt;100%,100%,(Z10*100%)/J10)))</f>
        <v>0.7</v>
      </c>
      <c r="AC10" s="26" t="str">
        <f>IF(AB10="","",IF(X10&gt;O10,IF(AB10&lt;100%,"INCUMPLIDA",IF(AB10=100%,"TERMINADA EXTEMPORÁNEA"))))</f>
        <v>INCUMPLIDA</v>
      </c>
      <c r="AD10" s="26" t="b">
        <f>IF(AB10="","",IF(X10&lt;O10,IF(AB10=0%,"SIN INICIAR",IF(AB10=100%,"TERMINADA",IF(AB10&gt;0%,"EN PROCESO")))))</f>
        <v>0</v>
      </c>
      <c r="AE10" s="26" t="str">
        <f>IF(AB10="","",IF(X10&gt;O10,AC10,IF(X10&lt;O10,AD10)))</f>
        <v>INCUMPLIDA</v>
      </c>
      <c r="AF10" s="26" t="s">
        <v>71</v>
      </c>
      <c r="AG10" s="146">
        <f>AVERAGE(AB10:AB13)</f>
        <v>0.42499999999999999</v>
      </c>
      <c r="AH10" s="52" t="str">
        <f>IF(AB10="","",IF(OR(AB10=100%,AB10=100%,AB10=100%),"CUMPLIDA","PENDIENTE"))</f>
        <v>PENDIENTE</v>
      </c>
      <c r="AI10" s="25"/>
      <c r="AJ10" s="25"/>
      <c r="AK10" s="25"/>
    </row>
    <row r="11" spans="1:37" ht="124.5" customHeight="1">
      <c r="A11" s="72">
        <v>2</v>
      </c>
      <c r="B11" s="67" t="s">
        <v>72</v>
      </c>
      <c r="C11" s="67" t="s">
        <v>73</v>
      </c>
      <c r="D11" s="93">
        <v>44152</v>
      </c>
      <c r="E11" s="67" t="s">
        <v>83</v>
      </c>
      <c r="F11" s="66" t="s">
        <v>84</v>
      </c>
      <c r="G11" s="67" t="s">
        <v>76</v>
      </c>
      <c r="H11" s="66" t="s">
        <v>85</v>
      </c>
      <c r="I11" s="66" t="s">
        <v>86</v>
      </c>
      <c r="J11" s="67">
        <v>2</v>
      </c>
      <c r="K11" s="67" t="s">
        <v>59</v>
      </c>
      <c r="L11" s="67" t="s">
        <v>87</v>
      </c>
      <c r="M11" s="70">
        <v>1</v>
      </c>
      <c r="N11" s="81">
        <v>44197</v>
      </c>
      <c r="O11" s="81">
        <v>45078</v>
      </c>
      <c r="P11" s="67" t="s">
        <v>80</v>
      </c>
      <c r="Q11" s="67" t="s">
        <v>123</v>
      </c>
      <c r="R11" s="94">
        <v>45535</v>
      </c>
      <c r="S11" s="19" t="s">
        <v>660</v>
      </c>
      <c r="T11" s="59">
        <v>0.35</v>
      </c>
      <c r="U11" s="44" t="s">
        <v>70</v>
      </c>
      <c r="V11" s="44"/>
      <c r="W11" s="44" t="s">
        <v>63</v>
      </c>
      <c r="X11" s="20">
        <v>45657</v>
      </c>
      <c r="Y11" s="24" t="s">
        <v>907</v>
      </c>
      <c r="Z11" s="25">
        <v>0.7</v>
      </c>
      <c r="AA11" s="241" t="s">
        <v>1047</v>
      </c>
      <c r="AB11" s="127">
        <f t="shared" ref="AB11:AB75" si="0">IF(OR(Z11="",J11=""),"",IF(OR(Z11=0,J11=0),0,IF((Z11*100%)/J11&gt;100%,100%,(Z11*100%)/J11)))</f>
        <v>0.35</v>
      </c>
      <c r="AC11" s="26" t="str">
        <f t="shared" ref="AC11:AC73" si="1">IF(AB11="","",IF(X11&gt;O11,IF(AB11&lt;100%,"INCUMPLIDA",IF(AB11=100%,"TERMINADA EXTEMPORÁNEA"))))</f>
        <v>INCUMPLIDA</v>
      </c>
      <c r="AD11" s="26" t="b">
        <f t="shared" ref="AD11:AD73" si="2">IF(AB11="","",IF(X11&lt;O11,IF(AB11=0%,"SIN INICIAR",IF(AB11=100%,"TERMINADA",IF(AB11&gt;0%,"EN PROCESO")))))</f>
        <v>0</v>
      </c>
      <c r="AE11" s="26" t="str">
        <f t="shared" ref="AE11:AE73" si="3">IF(AB11="","",IF(X11&gt;O11,AC11,IF(X11&lt;O11,AD11)))</f>
        <v>INCUMPLIDA</v>
      </c>
      <c r="AF11" s="26" t="s">
        <v>71</v>
      </c>
      <c r="AG11" s="139"/>
      <c r="AH11" s="52" t="str">
        <f t="shared" ref="AH11:AH75" si="4">IF(AB11="","",IF(OR(AB11=100%,AB11=100%,AB11=100%),"CUMPLIDA","PENDIENTE"))</f>
        <v>PENDIENTE</v>
      </c>
      <c r="AI11" s="45"/>
      <c r="AJ11" s="25"/>
      <c r="AK11" s="45"/>
    </row>
    <row r="12" spans="1:37" ht="102">
      <c r="A12" s="82">
        <v>3</v>
      </c>
      <c r="B12" s="67" t="s">
        <v>72</v>
      </c>
      <c r="C12" s="67" t="s">
        <v>73</v>
      </c>
      <c r="D12" s="93">
        <v>44152</v>
      </c>
      <c r="E12" s="67" t="s">
        <v>83</v>
      </c>
      <c r="F12" s="66" t="s">
        <v>84</v>
      </c>
      <c r="G12" s="67" t="s">
        <v>76</v>
      </c>
      <c r="H12" s="66" t="s">
        <v>85</v>
      </c>
      <c r="I12" s="66" t="s">
        <v>86</v>
      </c>
      <c r="J12" s="67">
        <v>2</v>
      </c>
      <c r="K12" s="67" t="s">
        <v>59</v>
      </c>
      <c r="L12" s="67" t="s">
        <v>87</v>
      </c>
      <c r="M12" s="70">
        <v>1</v>
      </c>
      <c r="N12" s="81">
        <v>44197</v>
      </c>
      <c r="O12" s="81">
        <v>45078</v>
      </c>
      <c r="P12" s="67" t="s">
        <v>225</v>
      </c>
      <c r="Q12" s="67" t="s">
        <v>305</v>
      </c>
      <c r="R12" s="94">
        <v>45535</v>
      </c>
      <c r="S12" s="19" t="s">
        <v>892</v>
      </c>
      <c r="T12" s="59">
        <v>0.35</v>
      </c>
      <c r="U12" s="44" t="s">
        <v>70</v>
      </c>
      <c r="V12" s="44"/>
      <c r="W12" s="44" t="s">
        <v>63</v>
      </c>
      <c r="X12" s="20">
        <v>45657</v>
      </c>
      <c r="Y12" s="24" t="s">
        <v>822</v>
      </c>
      <c r="Z12" s="25">
        <v>0.7</v>
      </c>
      <c r="AA12" s="242" t="s">
        <v>1060</v>
      </c>
      <c r="AB12" s="127">
        <f t="shared" si="0"/>
        <v>0.35</v>
      </c>
      <c r="AC12" s="26" t="str">
        <f t="shared" si="1"/>
        <v>INCUMPLIDA</v>
      </c>
      <c r="AD12" s="26" t="b">
        <f t="shared" si="2"/>
        <v>0</v>
      </c>
      <c r="AE12" s="26" t="str">
        <f t="shared" si="3"/>
        <v>INCUMPLIDA</v>
      </c>
      <c r="AF12" s="44" t="s">
        <v>82</v>
      </c>
      <c r="AG12" s="139"/>
      <c r="AH12" s="52" t="str">
        <f t="shared" si="4"/>
        <v>PENDIENTE</v>
      </c>
      <c r="AI12" s="45"/>
      <c r="AJ12" s="25"/>
      <c r="AK12" s="45"/>
    </row>
    <row r="13" spans="1:37" ht="51">
      <c r="A13" s="72">
        <v>4</v>
      </c>
      <c r="B13" s="67" t="s">
        <v>72</v>
      </c>
      <c r="C13" s="67" t="s">
        <v>73</v>
      </c>
      <c r="D13" s="93">
        <v>44152</v>
      </c>
      <c r="E13" s="67" t="s">
        <v>89</v>
      </c>
      <c r="F13" s="66" t="s">
        <v>90</v>
      </c>
      <c r="G13" s="67" t="s">
        <v>76</v>
      </c>
      <c r="H13" s="66" t="s">
        <v>91</v>
      </c>
      <c r="I13" s="66" t="s">
        <v>92</v>
      </c>
      <c r="J13" s="67">
        <v>1</v>
      </c>
      <c r="K13" s="67" t="s">
        <v>59</v>
      </c>
      <c r="L13" s="67" t="s">
        <v>93</v>
      </c>
      <c r="M13" s="70">
        <v>1</v>
      </c>
      <c r="N13" s="81">
        <v>44197</v>
      </c>
      <c r="O13" s="81">
        <v>44561</v>
      </c>
      <c r="P13" s="67" t="s">
        <v>80</v>
      </c>
      <c r="Q13" s="89" t="s">
        <v>81</v>
      </c>
      <c r="R13" s="94">
        <v>45535</v>
      </c>
      <c r="S13" s="19" t="s">
        <v>661</v>
      </c>
      <c r="T13" s="59">
        <v>0.3</v>
      </c>
      <c r="U13" s="44" t="s">
        <v>70</v>
      </c>
      <c r="V13" s="44"/>
      <c r="W13" s="45" t="s">
        <v>71</v>
      </c>
      <c r="X13" s="20">
        <v>45657</v>
      </c>
      <c r="Y13" s="24" t="s">
        <v>907</v>
      </c>
      <c r="Z13" s="25">
        <v>0.3</v>
      </c>
      <c r="AA13" s="241" t="s">
        <v>1046</v>
      </c>
      <c r="AB13" s="127">
        <f t="shared" si="0"/>
        <v>0.3</v>
      </c>
      <c r="AC13" s="26" t="str">
        <f t="shared" si="1"/>
        <v>INCUMPLIDA</v>
      </c>
      <c r="AD13" s="26" t="b">
        <f t="shared" si="2"/>
        <v>0</v>
      </c>
      <c r="AE13" s="26" t="str">
        <f t="shared" si="3"/>
        <v>INCUMPLIDA</v>
      </c>
      <c r="AF13" s="26" t="s">
        <v>71</v>
      </c>
      <c r="AG13" s="140"/>
      <c r="AH13" s="52" t="str">
        <f t="shared" si="4"/>
        <v>PENDIENTE</v>
      </c>
      <c r="AI13" s="45"/>
      <c r="AJ13" s="25"/>
      <c r="AK13" s="45"/>
    </row>
    <row r="14" spans="1:37" ht="142.80000000000001">
      <c r="A14" s="82">
        <v>5</v>
      </c>
      <c r="B14" s="67" t="s">
        <v>72</v>
      </c>
      <c r="C14" s="67" t="s">
        <v>94</v>
      </c>
      <c r="D14" s="81">
        <v>44347</v>
      </c>
      <c r="E14" s="67" t="s">
        <v>95</v>
      </c>
      <c r="F14" s="66" t="s">
        <v>96</v>
      </c>
      <c r="G14" s="67" t="s">
        <v>58</v>
      </c>
      <c r="H14" s="66" t="s">
        <v>97</v>
      </c>
      <c r="I14" s="66" t="s">
        <v>98</v>
      </c>
      <c r="J14" s="67">
        <v>3</v>
      </c>
      <c r="K14" s="67" t="s">
        <v>59</v>
      </c>
      <c r="L14" s="67" t="s">
        <v>99</v>
      </c>
      <c r="M14" s="70">
        <v>1</v>
      </c>
      <c r="N14" s="81">
        <v>44362</v>
      </c>
      <c r="O14" s="81">
        <v>44925</v>
      </c>
      <c r="P14" s="67" t="s">
        <v>68</v>
      </c>
      <c r="Q14" s="67" t="s">
        <v>60</v>
      </c>
      <c r="R14" s="94">
        <v>45535</v>
      </c>
      <c r="S14" s="19" t="s">
        <v>665</v>
      </c>
      <c r="T14" s="59">
        <v>0.83299999999999996</v>
      </c>
      <c r="U14" s="44" t="s">
        <v>70</v>
      </c>
      <c r="V14" s="44"/>
      <c r="W14" s="45" t="s">
        <v>82</v>
      </c>
      <c r="X14" s="20">
        <v>45657</v>
      </c>
      <c r="Y14" s="24" t="s">
        <v>921</v>
      </c>
      <c r="Z14" s="25">
        <v>3</v>
      </c>
      <c r="AA14" s="243" t="s">
        <v>922</v>
      </c>
      <c r="AB14" s="127">
        <f t="shared" si="0"/>
        <v>1</v>
      </c>
      <c r="AC14" s="26" t="str">
        <f t="shared" si="1"/>
        <v>TERMINADA EXTEMPORÁNEA</v>
      </c>
      <c r="AD14" s="26" t="b">
        <f t="shared" si="2"/>
        <v>0</v>
      </c>
      <c r="AE14" s="26" t="str">
        <f t="shared" si="3"/>
        <v>TERMINADA EXTEMPORÁNEA</v>
      </c>
      <c r="AF14" s="44" t="s">
        <v>82</v>
      </c>
      <c r="AG14" s="138">
        <f>AVERAGE(AB14:AB15)</f>
        <v>1</v>
      </c>
      <c r="AH14" s="52" t="str">
        <f t="shared" si="4"/>
        <v>CUMPLIDA</v>
      </c>
      <c r="AI14" s="44" t="s">
        <v>833</v>
      </c>
      <c r="AJ14" s="25" t="s">
        <v>64</v>
      </c>
      <c r="AK14" s="45" t="s">
        <v>1061</v>
      </c>
    </row>
    <row r="15" spans="1:37" ht="132.6">
      <c r="A15" s="72">
        <v>6</v>
      </c>
      <c r="B15" s="67" t="s">
        <v>72</v>
      </c>
      <c r="C15" s="67" t="s">
        <v>94</v>
      </c>
      <c r="D15" s="81">
        <v>44347</v>
      </c>
      <c r="E15" s="67" t="s">
        <v>83</v>
      </c>
      <c r="F15" s="66" t="s">
        <v>100</v>
      </c>
      <c r="G15" s="67" t="s">
        <v>58</v>
      </c>
      <c r="H15" s="66" t="s">
        <v>101</v>
      </c>
      <c r="I15" s="66" t="s">
        <v>102</v>
      </c>
      <c r="J15" s="67">
        <v>5</v>
      </c>
      <c r="K15" s="67" t="s">
        <v>59</v>
      </c>
      <c r="L15" s="67" t="s">
        <v>99</v>
      </c>
      <c r="M15" s="70">
        <v>1</v>
      </c>
      <c r="N15" s="81">
        <v>44362</v>
      </c>
      <c r="O15" s="81">
        <v>44925</v>
      </c>
      <c r="P15" s="67" t="s">
        <v>68</v>
      </c>
      <c r="Q15" s="67" t="s">
        <v>60</v>
      </c>
      <c r="R15" s="94">
        <v>45535</v>
      </c>
      <c r="S15" s="19" t="s">
        <v>668</v>
      </c>
      <c r="T15" s="59">
        <v>0.4</v>
      </c>
      <c r="U15" s="44" t="s">
        <v>70</v>
      </c>
      <c r="V15" s="44"/>
      <c r="W15" s="45" t="s">
        <v>82</v>
      </c>
      <c r="X15" s="20">
        <v>45657</v>
      </c>
      <c r="Y15" s="24" t="s">
        <v>831</v>
      </c>
      <c r="Z15" s="25">
        <v>5</v>
      </c>
      <c r="AA15" s="242" t="s">
        <v>832</v>
      </c>
      <c r="AB15" s="127">
        <f t="shared" si="0"/>
        <v>1</v>
      </c>
      <c r="AC15" s="26" t="str">
        <f t="shared" si="1"/>
        <v>TERMINADA EXTEMPORÁNEA</v>
      </c>
      <c r="AD15" s="26" t="b">
        <f t="shared" si="2"/>
        <v>0</v>
      </c>
      <c r="AE15" s="26" t="str">
        <f t="shared" si="3"/>
        <v>TERMINADA EXTEMPORÁNEA</v>
      </c>
      <c r="AF15" s="44" t="s">
        <v>82</v>
      </c>
      <c r="AG15" s="140"/>
      <c r="AH15" s="52" t="str">
        <f t="shared" si="4"/>
        <v>CUMPLIDA</v>
      </c>
      <c r="AI15" s="44" t="s">
        <v>833</v>
      </c>
      <c r="AJ15" s="25" t="s">
        <v>64</v>
      </c>
      <c r="AK15" s="45" t="s">
        <v>1061</v>
      </c>
    </row>
    <row r="16" spans="1:37" s="15" customFormat="1" ht="132.6">
      <c r="A16" s="82">
        <v>7</v>
      </c>
      <c r="B16" s="72" t="s">
        <v>72</v>
      </c>
      <c r="C16" s="72" t="s">
        <v>104</v>
      </c>
      <c r="D16" s="78">
        <v>44460</v>
      </c>
      <c r="E16" s="72" t="s">
        <v>105</v>
      </c>
      <c r="F16" s="71" t="s">
        <v>106</v>
      </c>
      <c r="G16" s="72" t="s">
        <v>58</v>
      </c>
      <c r="H16" s="71" t="s">
        <v>107</v>
      </c>
      <c r="I16" s="71" t="s">
        <v>108</v>
      </c>
      <c r="J16" s="72">
        <v>4</v>
      </c>
      <c r="K16" s="72" t="s">
        <v>109</v>
      </c>
      <c r="L16" s="72" t="s">
        <v>99</v>
      </c>
      <c r="M16" s="80">
        <v>1</v>
      </c>
      <c r="N16" s="81">
        <v>44562</v>
      </c>
      <c r="O16" s="81">
        <v>45229</v>
      </c>
      <c r="P16" s="67" t="s">
        <v>68</v>
      </c>
      <c r="Q16" s="67" t="s">
        <v>60</v>
      </c>
      <c r="R16" s="94">
        <v>45535</v>
      </c>
      <c r="S16" s="21" t="s">
        <v>669</v>
      </c>
      <c r="T16" s="59">
        <v>0.25</v>
      </c>
      <c r="U16" s="44" t="s">
        <v>70</v>
      </c>
      <c r="V16" s="44"/>
      <c r="W16" s="45" t="s">
        <v>82</v>
      </c>
      <c r="X16" s="20">
        <v>45657</v>
      </c>
      <c r="Y16" s="24" t="s">
        <v>831</v>
      </c>
      <c r="Z16" s="25">
        <v>4</v>
      </c>
      <c r="AA16" s="242" t="s">
        <v>834</v>
      </c>
      <c r="AB16" s="127">
        <f t="shared" si="0"/>
        <v>1</v>
      </c>
      <c r="AC16" s="26" t="str">
        <f t="shared" si="1"/>
        <v>TERMINADA EXTEMPORÁNEA</v>
      </c>
      <c r="AD16" s="26" t="b">
        <f t="shared" si="2"/>
        <v>0</v>
      </c>
      <c r="AE16" s="26" t="str">
        <f t="shared" si="3"/>
        <v>TERMINADA EXTEMPORÁNEA</v>
      </c>
      <c r="AF16" s="44" t="s">
        <v>82</v>
      </c>
      <c r="AG16" s="138">
        <f>AVERAGE(AB16:AB17)</f>
        <v>1</v>
      </c>
      <c r="AH16" s="52" t="str">
        <f t="shared" si="4"/>
        <v>CUMPLIDA</v>
      </c>
      <c r="AI16" s="44" t="s">
        <v>833</v>
      </c>
      <c r="AJ16" s="25" t="s">
        <v>64</v>
      </c>
      <c r="AK16" s="45" t="s">
        <v>1061</v>
      </c>
    </row>
    <row r="17" spans="1:37" s="15" customFormat="1" ht="112.2">
      <c r="A17" s="72">
        <v>8</v>
      </c>
      <c r="B17" s="72" t="s">
        <v>72</v>
      </c>
      <c r="C17" s="72" t="s">
        <v>104</v>
      </c>
      <c r="D17" s="78">
        <v>44460</v>
      </c>
      <c r="E17" s="72">
        <v>4</v>
      </c>
      <c r="F17" s="71" t="s">
        <v>110</v>
      </c>
      <c r="G17" s="72" t="s">
        <v>58</v>
      </c>
      <c r="H17" s="71" t="s">
        <v>111</v>
      </c>
      <c r="I17" s="71" t="s">
        <v>112</v>
      </c>
      <c r="J17" s="72">
        <v>4</v>
      </c>
      <c r="K17" s="72" t="s">
        <v>109</v>
      </c>
      <c r="L17" s="72" t="s">
        <v>99</v>
      </c>
      <c r="M17" s="80">
        <v>1</v>
      </c>
      <c r="N17" s="81">
        <v>44562</v>
      </c>
      <c r="O17" s="81">
        <v>45229</v>
      </c>
      <c r="P17" s="67" t="s">
        <v>68</v>
      </c>
      <c r="Q17" s="67" t="s">
        <v>60</v>
      </c>
      <c r="R17" s="94">
        <v>45535</v>
      </c>
      <c r="S17" s="21" t="s">
        <v>670</v>
      </c>
      <c r="T17" s="59">
        <v>0.125</v>
      </c>
      <c r="U17" s="44" t="s">
        <v>70</v>
      </c>
      <c r="V17" s="44"/>
      <c r="W17" s="45" t="s">
        <v>82</v>
      </c>
      <c r="X17" s="20">
        <v>45657</v>
      </c>
      <c r="Y17" s="24" t="s">
        <v>831</v>
      </c>
      <c r="Z17" s="25">
        <v>4</v>
      </c>
      <c r="AA17" s="243" t="s">
        <v>923</v>
      </c>
      <c r="AB17" s="127">
        <f t="shared" si="0"/>
        <v>1</v>
      </c>
      <c r="AC17" s="26" t="str">
        <f t="shared" si="1"/>
        <v>TERMINADA EXTEMPORÁNEA</v>
      </c>
      <c r="AD17" s="26" t="b">
        <f t="shared" si="2"/>
        <v>0</v>
      </c>
      <c r="AE17" s="26" t="str">
        <f t="shared" si="3"/>
        <v>TERMINADA EXTEMPORÁNEA</v>
      </c>
      <c r="AF17" s="44" t="s">
        <v>82</v>
      </c>
      <c r="AG17" s="140"/>
      <c r="AH17" s="52" t="str">
        <f t="shared" si="4"/>
        <v>CUMPLIDA</v>
      </c>
      <c r="AI17" s="44" t="s">
        <v>840</v>
      </c>
      <c r="AJ17" s="25" t="s">
        <v>62</v>
      </c>
      <c r="AK17" s="45" t="s">
        <v>1061</v>
      </c>
    </row>
    <row r="18" spans="1:37" ht="60.75" customHeight="1">
      <c r="A18" s="82">
        <v>9</v>
      </c>
      <c r="B18" s="67" t="s">
        <v>72</v>
      </c>
      <c r="C18" s="67" t="s">
        <v>117</v>
      </c>
      <c r="D18" s="93">
        <v>44558</v>
      </c>
      <c r="E18" s="67" t="s">
        <v>95</v>
      </c>
      <c r="F18" s="66" t="s">
        <v>118</v>
      </c>
      <c r="G18" s="67" t="s">
        <v>119</v>
      </c>
      <c r="H18" s="66" t="s">
        <v>120</v>
      </c>
      <c r="I18" s="66" t="s">
        <v>121</v>
      </c>
      <c r="J18" s="67">
        <v>1</v>
      </c>
      <c r="K18" s="67" t="s">
        <v>109</v>
      </c>
      <c r="L18" s="67" t="s">
        <v>122</v>
      </c>
      <c r="M18" s="70">
        <v>0.75</v>
      </c>
      <c r="N18" s="81">
        <v>44682</v>
      </c>
      <c r="O18" s="81">
        <v>45046</v>
      </c>
      <c r="P18" s="67" t="s">
        <v>80</v>
      </c>
      <c r="Q18" s="89" t="s">
        <v>123</v>
      </c>
      <c r="R18" s="94">
        <v>45535</v>
      </c>
      <c r="S18" s="19" t="s">
        <v>662</v>
      </c>
      <c r="T18" s="59">
        <v>0.3</v>
      </c>
      <c r="U18" s="44" t="s">
        <v>70</v>
      </c>
      <c r="V18" s="44"/>
      <c r="W18" s="45" t="s">
        <v>71</v>
      </c>
      <c r="X18" s="20">
        <v>45657</v>
      </c>
      <c r="Y18" s="24" t="s">
        <v>907</v>
      </c>
      <c r="Z18" s="25">
        <v>0.3</v>
      </c>
      <c r="AA18" s="241" t="s">
        <v>1048</v>
      </c>
      <c r="AB18" s="127">
        <f t="shared" si="0"/>
        <v>0.3</v>
      </c>
      <c r="AC18" s="26" t="str">
        <f t="shared" si="1"/>
        <v>INCUMPLIDA</v>
      </c>
      <c r="AD18" s="26" t="b">
        <f t="shared" si="2"/>
        <v>0</v>
      </c>
      <c r="AE18" s="26" t="str">
        <f t="shared" si="3"/>
        <v>INCUMPLIDA</v>
      </c>
      <c r="AF18" s="26" t="s">
        <v>71</v>
      </c>
      <c r="AG18" s="126">
        <f>AVERAGE(AB18)</f>
        <v>0.3</v>
      </c>
      <c r="AH18" s="52" t="str">
        <f t="shared" si="4"/>
        <v>PENDIENTE</v>
      </c>
      <c r="AI18" s="45"/>
      <c r="AJ18" s="25"/>
      <c r="AK18" s="45"/>
    </row>
    <row r="19" spans="1:37" ht="81.599999999999994">
      <c r="A19" s="72">
        <v>10</v>
      </c>
      <c r="B19" s="72" t="s">
        <v>72</v>
      </c>
      <c r="C19" s="72" t="s">
        <v>125</v>
      </c>
      <c r="D19" s="78">
        <f ca="1">TODAY()</f>
        <v>45707</v>
      </c>
      <c r="E19" s="72" t="s">
        <v>126</v>
      </c>
      <c r="F19" s="71" t="s">
        <v>127</v>
      </c>
      <c r="G19" s="72" t="s">
        <v>128</v>
      </c>
      <c r="H19" s="71" t="s">
        <v>129</v>
      </c>
      <c r="I19" s="71" t="s">
        <v>130</v>
      </c>
      <c r="J19" s="72">
        <v>2</v>
      </c>
      <c r="K19" s="72" t="s">
        <v>109</v>
      </c>
      <c r="L19" s="72" t="s">
        <v>131</v>
      </c>
      <c r="M19" s="80">
        <v>1</v>
      </c>
      <c r="N19" s="81">
        <v>44774</v>
      </c>
      <c r="O19" s="81">
        <v>45138</v>
      </c>
      <c r="P19" s="72" t="s">
        <v>132</v>
      </c>
      <c r="Q19" s="72" t="s">
        <v>60</v>
      </c>
      <c r="R19" s="94">
        <v>45535</v>
      </c>
      <c r="S19" s="19" t="s">
        <v>605</v>
      </c>
      <c r="T19" s="59">
        <v>0.75</v>
      </c>
      <c r="U19" s="44" t="s">
        <v>175</v>
      </c>
      <c r="V19" s="44"/>
      <c r="W19" s="45" t="s">
        <v>71</v>
      </c>
      <c r="X19" s="20">
        <v>45657</v>
      </c>
      <c r="Y19" s="24" t="s">
        <v>862</v>
      </c>
      <c r="Z19" s="25">
        <v>2</v>
      </c>
      <c r="AA19" s="243" t="s">
        <v>924</v>
      </c>
      <c r="AB19" s="127">
        <f t="shared" si="0"/>
        <v>1</v>
      </c>
      <c r="AC19" s="26" t="str">
        <f t="shared" si="1"/>
        <v>TERMINADA EXTEMPORÁNEA</v>
      </c>
      <c r="AD19" s="26" t="b">
        <f t="shared" si="2"/>
        <v>0</v>
      </c>
      <c r="AE19" s="26" t="str">
        <f t="shared" si="3"/>
        <v>TERMINADA EXTEMPORÁNEA</v>
      </c>
      <c r="AF19" s="44" t="s">
        <v>82</v>
      </c>
      <c r="AG19" s="126">
        <f>AVERAGE(AB19)</f>
        <v>1</v>
      </c>
      <c r="AH19" s="52" t="str">
        <f t="shared" si="4"/>
        <v>CUMPLIDA</v>
      </c>
      <c r="AI19" s="44" t="s">
        <v>863</v>
      </c>
      <c r="AJ19" s="25" t="s">
        <v>64</v>
      </c>
      <c r="AK19" s="45" t="s">
        <v>1061</v>
      </c>
    </row>
    <row r="20" spans="1:37" ht="102">
      <c r="A20" s="82">
        <v>11</v>
      </c>
      <c r="B20" s="72" t="s">
        <v>72</v>
      </c>
      <c r="C20" s="72" t="s">
        <v>135</v>
      </c>
      <c r="D20" s="78">
        <v>44887</v>
      </c>
      <c r="E20" s="72" t="s">
        <v>138</v>
      </c>
      <c r="F20" s="71" t="s">
        <v>139</v>
      </c>
      <c r="G20" s="72" t="s">
        <v>140</v>
      </c>
      <c r="H20" s="71" t="s">
        <v>141</v>
      </c>
      <c r="I20" s="71" t="s">
        <v>142</v>
      </c>
      <c r="J20" s="72">
        <v>2</v>
      </c>
      <c r="K20" s="72" t="s">
        <v>137</v>
      </c>
      <c r="L20" s="72" t="s">
        <v>143</v>
      </c>
      <c r="M20" s="80">
        <v>1</v>
      </c>
      <c r="N20" s="81">
        <v>44907</v>
      </c>
      <c r="O20" s="81">
        <v>45272</v>
      </c>
      <c r="P20" s="72" t="s">
        <v>133</v>
      </c>
      <c r="Q20" s="72" t="s">
        <v>133</v>
      </c>
      <c r="R20" s="94">
        <v>45535</v>
      </c>
      <c r="S20" s="19" t="s">
        <v>672</v>
      </c>
      <c r="T20" s="59">
        <v>0.5</v>
      </c>
      <c r="U20" s="44" t="s">
        <v>70</v>
      </c>
      <c r="V20" s="44"/>
      <c r="W20" s="44" t="s">
        <v>82</v>
      </c>
      <c r="X20" s="20">
        <v>45657</v>
      </c>
      <c r="Y20" s="24" t="s">
        <v>822</v>
      </c>
      <c r="Z20" s="25">
        <v>1</v>
      </c>
      <c r="AA20" s="244" t="s">
        <v>1062</v>
      </c>
      <c r="AB20" s="127">
        <f t="shared" si="0"/>
        <v>0.5</v>
      </c>
      <c r="AC20" s="26" t="str">
        <f t="shared" si="1"/>
        <v>INCUMPLIDA</v>
      </c>
      <c r="AD20" s="26" t="b">
        <f t="shared" si="2"/>
        <v>0</v>
      </c>
      <c r="AE20" s="26" t="str">
        <f t="shared" si="3"/>
        <v>INCUMPLIDA</v>
      </c>
      <c r="AF20" s="44" t="s">
        <v>134</v>
      </c>
      <c r="AG20" s="141">
        <f>AVERAGE(AB20:AB21)</f>
        <v>0.5</v>
      </c>
      <c r="AH20" s="52" t="str">
        <f t="shared" si="4"/>
        <v>PENDIENTE</v>
      </c>
      <c r="AI20" s="45"/>
      <c r="AJ20" s="25"/>
      <c r="AK20" s="45"/>
    </row>
    <row r="21" spans="1:37" ht="183.6">
      <c r="A21" s="72">
        <v>12</v>
      </c>
      <c r="B21" s="72" t="s">
        <v>72</v>
      </c>
      <c r="C21" s="72" t="s">
        <v>135</v>
      </c>
      <c r="D21" s="78">
        <v>44887</v>
      </c>
      <c r="E21" s="72" t="s">
        <v>138</v>
      </c>
      <c r="F21" s="71" t="s">
        <v>139</v>
      </c>
      <c r="G21" s="72" t="s">
        <v>140</v>
      </c>
      <c r="H21" s="71" t="s">
        <v>141</v>
      </c>
      <c r="I21" s="71" t="s">
        <v>142</v>
      </c>
      <c r="J21" s="72">
        <v>2</v>
      </c>
      <c r="K21" s="72" t="s">
        <v>137</v>
      </c>
      <c r="L21" s="72" t="s">
        <v>143</v>
      </c>
      <c r="M21" s="80">
        <v>1</v>
      </c>
      <c r="N21" s="81">
        <v>44907</v>
      </c>
      <c r="O21" s="81">
        <v>45272</v>
      </c>
      <c r="P21" s="72" t="s">
        <v>251</v>
      </c>
      <c r="Q21" s="72" t="s">
        <v>200</v>
      </c>
      <c r="R21" s="94">
        <v>45535</v>
      </c>
      <c r="S21" s="19" t="s">
        <v>672</v>
      </c>
      <c r="T21" s="59">
        <v>0.5</v>
      </c>
      <c r="U21" s="44" t="s">
        <v>70</v>
      </c>
      <c r="V21" s="44"/>
      <c r="W21" s="44" t="s">
        <v>82</v>
      </c>
      <c r="X21" s="20">
        <v>45657</v>
      </c>
      <c r="Y21" s="24" t="s">
        <v>823</v>
      </c>
      <c r="Z21" s="25">
        <v>1</v>
      </c>
      <c r="AA21" s="243" t="s">
        <v>1051</v>
      </c>
      <c r="AB21" s="127">
        <f t="shared" si="0"/>
        <v>0.5</v>
      </c>
      <c r="AC21" s="26" t="str">
        <f t="shared" si="1"/>
        <v>INCUMPLIDA</v>
      </c>
      <c r="AD21" s="26" t="b">
        <f t="shared" si="2"/>
        <v>0</v>
      </c>
      <c r="AE21" s="26" t="str">
        <f t="shared" si="3"/>
        <v>INCUMPLIDA</v>
      </c>
      <c r="AF21" s="44" t="s">
        <v>82</v>
      </c>
      <c r="AG21" s="143"/>
      <c r="AH21" s="52" t="str">
        <f t="shared" si="4"/>
        <v>PENDIENTE</v>
      </c>
      <c r="AI21" s="45"/>
      <c r="AJ21" s="25"/>
      <c r="AK21" s="45"/>
    </row>
    <row r="22" spans="1:37" ht="102">
      <c r="A22" s="82">
        <v>13</v>
      </c>
      <c r="B22" s="67" t="s">
        <v>57</v>
      </c>
      <c r="C22" s="67" t="s">
        <v>147</v>
      </c>
      <c r="D22" s="93">
        <v>44909</v>
      </c>
      <c r="E22" s="67" t="s">
        <v>150</v>
      </c>
      <c r="F22" s="66" t="s">
        <v>151</v>
      </c>
      <c r="G22" s="67" t="s">
        <v>148</v>
      </c>
      <c r="H22" s="66" t="s">
        <v>152</v>
      </c>
      <c r="I22" s="66" t="s">
        <v>804</v>
      </c>
      <c r="J22" s="67">
        <v>5</v>
      </c>
      <c r="K22" s="67" t="s">
        <v>109</v>
      </c>
      <c r="L22" s="67" t="s">
        <v>149</v>
      </c>
      <c r="M22" s="70">
        <v>1</v>
      </c>
      <c r="N22" s="81">
        <v>45656</v>
      </c>
      <c r="O22" s="81">
        <v>46021</v>
      </c>
      <c r="P22" s="67" t="s">
        <v>68</v>
      </c>
      <c r="Q22" s="81" t="s">
        <v>60</v>
      </c>
      <c r="R22" s="94">
        <v>45535</v>
      </c>
      <c r="S22" s="19" t="s">
        <v>589</v>
      </c>
      <c r="T22" s="59">
        <v>0</v>
      </c>
      <c r="U22" s="44" t="s">
        <v>70</v>
      </c>
      <c r="V22" s="44"/>
      <c r="W22" s="45" t="s">
        <v>82</v>
      </c>
      <c r="X22" s="20">
        <v>45657</v>
      </c>
      <c r="Y22" s="24" t="s">
        <v>835</v>
      </c>
      <c r="Z22" s="25">
        <v>0</v>
      </c>
      <c r="AA22" s="242" t="s">
        <v>836</v>
      </c>
      <c r="AB22" s="127">
        <f t="shared" si="0"/>
        <v>0</v>
      </c>
      <c r="AC22" s="26" t="b">
        <f t="shared" si="1"/>
        <v>0</v>
      </c>
      <c r="AD22" s="26" t="str">
        <f t="shared" si="2"/>
        <v>SIN INICIAR</v>
      </c>
      <c r="AE22" s="26" t="str">
        <f t="shared" si="3"/>
        <v>SIN INICIAR</v>
      </c>
      <c r="AF22" s="44" t="s">
        <v>82</v>
      </c>
      <c r="AG22" s="138">
        <f>AVERAGE(AB22:AB24)</f>
        <v>0.1111111111111111</v>
      </c>
      <c r="AH22" s="52" t="str">
        <f t="shared" si="4"/>
        <v>PENDIENTE</v>
      </c>
      <c r="AI22" s="45"/>
      <c r="AJ22" s="25"/>
      <c r="AK22" s="45"/>
    </row>
    <row r="23" spans="1:37" ht="102">
      <c r="A23" s="72">
        <v>14</v>
      </c>
      <c r="B23" s="67" t="s">
        <v>57</v>
      </c>
      <c r="C23" s="67" t="s">
        <v>147</v>
      </c>
      <c r="D23" s="93">
        <v>44909</v>
      </c>
      <c r="E23" s="67" t="s">
        <v>150</v>
      </c>
      <c r="F23" s="66" t="s">
        <v>151</v>
      </c>
      <c r="G23" s="67" t="s">
        <v>148</v>
      </c>
      <c r="H23" s="66" t="s">
        <v>152</v>
      </c>
      <c r="I23" s="66" t="s">
        <v>153</v>
      </c>
      <c r="J23" s="67">
        <v>5</v>
      </c>
      <c r="K23" s="67" t="s">
        <v>109</v>
      </c>
      <c r="L23" s="67" t="s">
        <v>149</v>
      </c>
      <c r="M23" s="70">
        <v>1</v>
      </c>
      <c r="N23" s="81">
        <v>45656</v>
      </c>
      <c r="O23" s="81">
        <v>46021</v>
      </c>
      <c r="P23" s="67" t="s">
        <v>225</v>
      </c>
      <c r="Q23" s="81" t="s">
        <v>60</v>
      </c>
      <c r="R23" s="94">
        <v>45535</v>
      </c>
      <c r="S23" s="19" t="s">
        <v>589</v>
      </c>
      <c r="T23" s="59">
        <v>0</v>
      </c>
      <c r="U23" s="44" t="s">
        <v>70</v>
      </c>
      <c r="V23" s="44"/>
      <c r="W23" s="45" t="s">
        <v>82</v>
      </c>
      <c r="X23" s="20">
        <v>45657</v>
      </c>
      <c r="Y23" s="24" t="s">
        <v>822</v>
      </c>
      <c r="Z23" s="25">
        <v>0</v>
      </c>
      <c r="AA23" s="242" t="s">
        <v>893</v>
      </c>
      <c r="AB23" s="127">
        <f t="shared" si="0"/>
        <v>0</v>
      </c>
      <c r="AC23" s="26" t="b">
        <f t="shared" si="1"/>
        <v>0</v>
      </c>
      <c r="AD23" s="26" t="str">
        <f t="shared" si="2"/>
        <v>SIN INICIAR</v>
      </c>
      <c r="AE23" s="26" t="str">
        <f t="shared" si="3"/>
        <v>SIN INICIAR</v>
      </c>
      <c r="AF23" s="44" t="s">
        <v>82</v>
      </c>
      <c r="AG23" s="139"/>
      <c r="AH23" s="52" t="str">
        <f t="shared" si="4"/>
        <v>PENDIENTE</v>
      </c>
      <c r="AI23" s="45"/>
      <c r="AJ23" s="25"/>
      <c r="AK23" s="45"/>
    </row>
    <row r="24" spans="1:37" ht="168" customHeight="1">
      <c r="A24" s="82">
        <v>15</v>
      </c>
      <c r="B24" s="67" t="s">
        <v>57</v>
      </c>
      <c r="C24" s="67" t="s">
        <v>147</v>
      </c>
      <c r="D24" s="93">
        <v>44909</v>
      </c>
      <c r="E24" s="67" t="s">
        <v>154</v>
      </c>
      <c r="F24" s="74" t="s">
        <v>155</v>
      </c>
      <c r="G24" s="67" t="s">
        <v>148</v>
      </c>
      <c r="H24" s="66" t="s">
        <v>156</v>
      </c>
      <c r="I24" s="66" t="s">
        <v>157</v>
      </c>
      <c r="J24" s="67">
        <v>3</v>
      </c>
      <c r="K24" s="67" t="s">
        <v>59</v>
      </c>
      <c r="L24" s="67" t="s">
        <v>149</v>
      </c>
      <c r="M24" s="70">
        <v>1</v>
      </c>
      <c r="N24" s="81">
        <v>44958</v>
      </c>
      <c r="O24" s="81">
        <v>45290</v>
      </c>
      <c r="P24" s="67" t="s">
        <v>68</v>
      </c>
      <c r="Q24" s="81" t="s">
        <v>60</v>
      </c>
      <c r="R24" s="94">
        <v>45535</v>
      </c>
      <c r="S24" s="19" t="s">
        <v>666</v>
      </c>
      <c r="T24" s="59">
        <v>0.66700000000000004</v>
      </c>
      <c r="U24" s="44" t="s">
        <v>70</v>
      </c>
      <c r="V24" s="44"/>
      <c r="W24" s="45" t="s">
        <v>82</v>
      </c>
      <c r="X24" s="20">
        <v>45657</v>
      </c>
      <c r="Y24" s="48" t="s">
        <v>837</v>
      </c>
      <c r="Z24" s="25">
        <v>1</v>
      </c>
      <c r="AA24" s="243" t="s">
        <v>925</v>
      </c>
      <c r="AB24" s="127">
        <f t="shared" si="0"/>
        <v>0.33333333333333331</v>
      </c>
      <c r="AC24" s="26" t="str">
        <f t="shared" si="1"/>
        <v>INCUMPLIDA</v>
      </c>
      <c r="AD24" s="26" t="b">
        <f t="shared" si="2"/>
        <v>0</v>
      </c>
      <c r="AE24" s="26" t="str">
        <f t="shared" si="3"/>
        <v>INCUMPLIDA</v>
      </c>
      <c r="AF24" s="44" t="s">
        <v>82</v>
      </c>
      <c r="AG24" s="140"/>
      <c r="AH24" s="52" t="str">
        <f t="shared" si="4"/>
        <v>PENDIENTE</v>
      </c>
      <c r="AI24" s="45"/>
      <c r="AJ24" s="25"/>
      <c r="AK24" s="45"/>
    </row>
    <row r="25" spans="1:37" ht="275.39999999999998">
      <c r="A25" s="72">
        <v>16</v>
      </c>
      <c r="B25" s="72" t="s">
        <v>72</v>
      </c>
      <c r="C25" s="72" t="s">
        <v>161</v>
      </c>
      <c r="D25" s="78">
        <v>44914</v>
      </c>
      <c r="E25" s="72" t="s">
        <v>95</v>
      </c>
      <c r="F25" s="71" t="s">
        <v>162</v>
      </c>
      <c r="G25" s="72" t="s">
        <v>163</v>
      </c>
      <c r="H25" s="71" t="s">
        <v>164</v>
      </c>
      <c r="I25" s="71" t="s">
        <v>926</v>
      </c>
      <c r="J25" s="72">
        <v>8</v>
      </c>
      <c r="K25" s="72" t="s">
        <v>109</v>
      </c>
      <c r="L25" s="72" t="s">
        <v>798</v>
      </c>
      <c r="M25" s="80">
        <v>1</v>
      </c>
      <c r="N25" s="81">
        <v>44928</v>
      </c>
      <c r="O25" s="81">
        <v>45838</v>
      </c>
      <c r="P25" s="72" t="s">
        <v>780</v>
      </c>
      <c r="Q25" s="72" t="s">
        <v>165</v>
      </c>
      <c r="R25" s="94">
        <v>45535</v>
      </c>
      <c r="S25" s="21" t="s">
        <v>590</v>
      </c>
      <c r="T25" s="59">
        <v>0.42899999999999999</v>
      </c>
      <c r="U25" s="44" t="s">
        <v>70</v>
      </c>
      <c r="V25" s="44"/>
      <c r="W25" s="45" t="s">
        <v>82</v>
      </c>
      <c r="X25" s="20">
        <v>45657</v>
      </c>
      <c r="Y25" s="24" t="s">
        <v>886</v>
      </c>
      <c r="Z25" s="25">
        <v>3</v>
      </c>
      <c r="AA25" s="243" t="s">
        <v>927</v>
      </c>
      <c r="AB25" s="127">
        <f t="shared" si="0"/>
        <v>0.375</v>
      </c>
      <c r="AC25" s="26" t="b">
        <f t="shared" si="1"/>
        <v>0</v>
      </c>
      <c r="AD25" s="26" t="str">
        <f t="shared" si="2"/>
        <v>EN PROCESO</v>
      </c>
      <c r="AE25" s="26" t="str">
        <f t="shared" si="3"/>
        <v>EN PROCESO</v>
      </c>
      <c r="AF25" s="44" t="s">
        <v>82</v>
      </c>
      <c r="AG25" s="138">
        <f>AVERAGE(AB25:AB27)</f>
        <v>0.79166666666666663</v>
      </c>
      <c r="AH25" s="52" t="str">
        <f t="shared" si="4"/>
        <v>PENDIENTE</v>
      </c>
      <c r="AI25" s="45"/>
      <c r="AJ25" s="25"/>
      <c r="AK25" s="45"/>
    </row>
    <row r="26" spans="1:37" ht="214.2">
      <c r="A26" s="82">
        <v>17</v>
      </c>
      <c r="B26" s="72" t="s">
        <v>72</v>
      </c>
      <c r="C26" s="72" t="s">
        <v>161</v>
      </c>
      <c r="D26" s="78">
        <v>44914</v>
      </c>
      <c r="E26" s="72" t="s">
        <v>168</v>
      </c>
      <c r="F26" s="71" t="s">
        <v>169</v>
      </c>
      <c r="G26" s="72" t="s">
        <v>170</v>
      </c>
      <c r="H26" s="71" t="s">
        <v>171</v>
      </c>
      <c r="I26" s="71" t="s">
        <v>172</v>
      </c>
      <c r="J26" s="72">
        <v>8</v>
      </c>
      <c r="K26" s="72" t="s">
        <v>59</v>
      </c>
      <c r="L26" s="72" t="s">
        <v>173</v>
      </c>
      <c r="M26" s="80">
        <v>1</v>
      </c>
      <c r="N26" s="81">
        <v>44928</v>
      </c>
      <c r="O26" s="81">
        <v>45473</v>
      </c>
      <c r="P26" s="72" t="s">
        <v>780</v>
      </c>
      <c r="Q26" s="72" t="s">
        <v>405</v>
      </c>
      <c r="R26" s="94">
        <v>45535</v>
      </c>
      <c r="S26" s="21" t="s">
        <v>591</v>
      </c>
      <c r="T26" s="59">
        <v>0.75</v>
      </c>
      <c r="U26" s="44" t="s">
        <v>70</v>
      </c>
      <c r="V26" s="44"/>
      <c r="W26" s="45" t="s">
        <v>82</v>
      </c>
      <c r="X26" s="20">
        <v>45657</v>
      </c>
      <c r="Y26" s="24" t="s">
        <v>928</v>
      </c>
      <c r="Z26" s="25">
        <v>8</v>
      </c>
      <c r="AA26" s="243" t="s">
        <v>929</v>
      </c>
      <c r="AB26" s="127">
        <f t="shared" si="0"/>
        <v>1</v>
      </c>
      <c r="AC26" s="26" t="str">
        <f t="shared" si="1"/>
        <v>TERMINADA EXTEMPORÁNEA</v>
      </c>
      <c r="AD26" s="26" t="b">
        <f t="shared" si="2"/>
        <v>0</v>
      </c>
      <c r="AE26" s="26" t="str">
        <f t="shared" si="3"/>
        <v>TERMINADA EXTEMPORÁNEA</v>
      </c>
      <c r="AF26" s="44" t="s">
        <v>82</v>
      </c>
      <c r="AG26" s="139"/>
      <c r="AH26" s="52" t="str">
        <f t="shared" si="4"/>
        <v>CUMPLIDA</v>
      </c>
      <c r="AI26" s="44" t="s">
        <v>887</v>
      </c>
      <c r="AJ26" s="25" t="s">
        <v>64</v>
      </c>
      <c r="AK26" s="45" t="s">
        <v>1061</v>
      </c>
    </row>
    <row r="27" spans="1:37" ht="193.8">
      <c r="A27" s="72">
        <v>18</v>
      </c>
      <c r="B27" s="72" t="s">
        <v>72</v>
      </c>
      <c r="C27" s="72" t="s">
        <v>161</v>
      </c>
      <c r="D27" s="78">
        <v>44914</v>
      </c>
      <c r="E27" s="72" t="s">
        <v>168</v>
      </c>
      <c r="F27" s="71" t="s">
        <v>169</v>
      </c>
      <c r="G27" s="72" t="s">
        <v>170</v>
      </c>
      <c r="H27" s="71" t="s">
        <v>171</v>
      </c>
      <c r="I27" s="71" t="s">
        <v>172</v>
      </c>
      <c r="J27" s="72">
        <v>8</v>
      </c>
      <c r="K27" s="72" t="s">
        <v>59</v>
      </c>
      <c r="L27" s="72" t="s">
        <v>173</v>
      </c>
      <c r="M27" s="80">
        <v>1</v>
      </c>
      <c r="N27" s="81">
        <v>44928</v>
      </c>
      <c r="O27" s="81">
        <v>45473</v>
      </c>
      <c r="P27" s="67" t="s">
        <v>68</v>
      </c>
      <c r="Q27" s="72" t="s">
        <v>60</v>
      </c>
      <c r="R27" s="94">
        <v>45535</v>
      </c>
      <c r="S27" s="21" t="s">
        <v>591</v>
      </c>
      <c r="T27" s="59">
        <v>0.75</v>
      </c>
      <c r="U27" s="44" t="s">
        <v>70</v>
      </c>
      <c r="V27" s="44"/>
      <c r="W27" s="45" t="s">
        <v>82</v>
      </c>
      <c r="X27" s="20">
        <v>45657</v>
      </c>
      <c r="Y27" s="24" t="s">
        <v>930</v>
      </c>
      <c r="Z27" s="25">
        <v>8</v>
      </c>
      <c r="AA27" s="243" t="s">
        <v>931</v>
      </c>
      <c r="AB27" s="127">
        <f t="shared" si="0"/>
        <v>1</v>
      </c>
      <c r="AC27" s="26" t="str">
        <f t="shared" si="1"/>
        <v>TERMINADA EXTEMPORÁNEA</v>
      </c>
      <c r="AD27" s="26" t="b">
        <f t="shared" si="2"/>
        <v>0</v>
      </c>
      <c r="AE27" s="26" t="str">
        <f t="shared" si="3"/>
        <v>TERMINADA EXTEMPORÁNEA</v>
      </c>
      <c r="AF27" s="44" t="s">
        <v>82</v>
      </c>
      <c r="AG27" s="140"/>
      <c r="AH27" s="52" t="str">
        <f t="shared" si="4"/>
        <v>CUMPLIDA</v>
      </c>
      <c r="AI27" s="44" t="s">
        <v>839</v>
      </c>
      <c r="AJ27" s="25" t="s">
        <v>64</v>
      </c>
      <c r="AK27" s="45" t="s">
        <v>1061</v>
      </c>
    </row>
    <row r="28" spans="1:37" ht="102">
      <c r="A28" s="82">
        <v>19</v>
      </c>
      <c r="B28" s="72" t="s">
        <v>72</v>
      </c>
      <c r="C28" s="72" t="s">
        <v>174</v>
      </c>
      <c r="D28" s="78">
        <v>44985</v>
      </c>
      <c r="E28" s="72" t="s">
        <v>177</v>
      </c>
      <c r="F28" s="71" t="s">
        <v>178</v>
      </c>
      <c r="G28" s="72" t="s">
        <v>76</v>
      </c>
      <c r="H28" s="71" t="s">
        <v>179</v>
      </c>
      <c r="I28" s="71" t="s">
        <v>180</v>
      </c>
      <c r="J28" s="72">
        <v>2</v>
      </c>
      <c r="K28" s="72" t="s">
        <v>59</v>
      </c>
      <c r="L28" s="72" t="s">
        <v>181</v>
      </c>
      <c r="M28" s="80">
        <v>1</v>
      </c>
      <c r="N28" s="81">
        <v>45078</v>
      </c>
      <c r="O28" s="81">
        <v>45291</v>
      </c>
      <c r="P28" s="72" t="s">
        <v>80</v>
      </c>
      <c r="Q28" s="72" t="s">
        <v>123</v>
      </c>
      <c r="R28" s="94">
        <v>45535</v>
      </c>
      <c r="S28" s="19" t="s">
        <v>663</v>
      </c>
      <c r="T28" s="59">
        <v>0.5</v>
      </c>
      <c r="U28" s="44" t="s">
        <v>70</v>
      </c>
      <c r="V28" s="47"/>
      <c r="W28" s="45" t="s">
        <v>71</v>
      </c>
      <c r="X28" s="20">
        <v>45657</v>
      </c>
      <c r="Y28" s="24" t="s">
        <v>907</v>
      </c>
      <c r="Z28" s="25">
        <v>2</v>
      </c>
      <c r="AA28" s="241" t="s">
        <v>909</v>
      </c>
      <c r="AB28" s="127">
        <f t="shared" si="0"/>
        <v>1</v>
      </c>
      <c r="AC28" s="26" t="str">
        <f t="shared" si="1"/>
        <v>TERMINADA EXTEMPORÁNEA</v>
      </c>
      <c r="AD28" s="26" t="b">
        <f t="shared" si="2"/>
        <v>0</v>
      </c>
      <c r="AE28" s="26" t="str">
        <f t="shared" si="3"/>
        <v>TERMINADA EXTEMPORÁNEA</v>
      </c>
      <c r="AF28" s="26" t="s">
        <v>71</v>
      </c>
      <c r="AG28" s="126">
        <f>AVERAGE(AB28)</f>
        <v>1</v>
      </c>
      <c r="AH28" s="52" t="str">
        <f t="shared" si="4"/>
        <v>CUMPLIDA</v>
      </c>
      <c r="AI28" s="44" t="s">
        <v>1032</v>
      </c>
      <c r="AJ28" s="25" t="s">
        <v>64</v>
      </c>
      <c r="AK28" s="45" t="s">
        <v>1061</v>
      </c>
    </row>
    <row r="29" spans="1:37" ht="73.5" customHeight="1">
      <c r="A29" s="72">
        <v>20</v>
      </c>
      <c r="B29" s="72" t="s">
        <v>72</v>
      </c>
      <c r="C29" s="72" t="s">
        <v>182</v>
      </c>
      <c r="D29" s="78">
        <v>45071</v>
      </c>
      <c r="E29" s="72" t="s">
        <v>183</v>
      </c>
      <c r="F29" s="71" t="s">
        <v>186</v>
      </c>
      <c r="G29" s="72" t="s">
        <v>184</v>
      </c>
      <c r="H29" s="71" t="s">
        <v>187</v>
      </c>
      <c r="I29" s="71" t="s">
        <v>732</v>
      </c>
      <c r="J29" s="72">
        <v>3</v>
      </c>
      <c r="K29" s="72" t="s">
        <v>59</v>
      </c>
      <c r="L29" s="72" t="s">
        <v>185</v>
      </c>
      <c r="M29" s="80">
        <v>1</v>
      </c>
      <c r="N29" s="81">
        <v>45108</v>
      </c>
      <c r="O29" s="81">
        <v>45689</v>
      </c>
      <c r="P29" s="72" t="s">
        <v>188</v>
      </c>
      <c r="Q29" s="72" t="s">
        <v>133</v>
      </c>
      <c r="R29" s="94">
        <v>45535</v>
      </c>
      <c r="S29" s="19" t="s">
        <v>673</v>
      </c>
      <c r="T29" s="59">
        <v>0.66700000000000004</v>
      </c>
      <c r="U29" s="44" t="s">
        <v>70</v>
      </c>
      <c r="V29" s="47"/>
      <c r="W29" s="45" t="s">
        <v>134</v>
      </c>
      <c r="X29" s="20">
        <v>45657</v>
      </c>
      <c r="Y29" s="46" t="s">
        <v>895</v>
      </c>
      <c r="Z29" s="25">
        <v>2</v>
      </c>
      <c r="AA29" s="245" t="s">
        <v>1063</v>
      </c>
      <c r="AB29" s="127">
        <f t="shared" si="0"/>
        <v>0.66666666666666663</v>
      </c>
      <c r="AC29" s="26" t="b">
        <f t="shared" si="1"/>
        <v>0</v>
      </c>
      <c r="AD29" s="26" t="str">
        <f t="shared" si="2"/>
        <v>EN PROCESO</v>
      </c>
      <c r="AE29" s="26" t="str">
        <f t="shared" si="3"/>
        <v>EN PROCESO</v>
      </c>
      <c r="AF29" s="44" t="s">
        <v>134</v>
      </c>
      <c r="AG29" s="126">
        <f>AVERAGE(AB29)</f>
        <v>0.66666666666666663</v>
      </c>
      <c r="AH29" s="52" t="str">
        <f t="shared" si="4"/>
        <v>PENDIENTE</v>
      </c>
      <c r="AI29" s="45"/>
      <c r="AJ29" s="25"/>
      <c r="AK29" s="45"/>
    </row>
    <row r="30" spans="1:37" ht="136.5" customHeight="1">
      <c r="A30" s="82">
        <v>21</v>
      </c>
      <c r="B30" s="72" t="s">
        <v>72</v>
      </c>
      <c r="C30" s="72" t="s">
        <v>189</v>
      </c>
      <c r="D30" s="78">
        <v>45104</v>
      </c>
      <c r="E30" s="72" t="s">
        <v>193</v>
      </c>
      <c r="F30" s="71" t="s">
        <v>194</v>
      </c>
      <c r="G30" s="72" t="s">
        <v>192</v>
      </c>
      <c r="H30" s="71" t="s">
        <v>195</v>
      </c>
      <c r="I30" s="71" t="s">
        <v>196</v>
      </c>
      <c r="J30" s="72">
        <v>3</v>
      </c>
      <c r="K30" s="72" t="s">
        <v>137</v>
      </c>
      <c r="L30" s="72" t="s">
        <v>197</v>
      </c>
      <c r="M30" s="80">
        <v>1</v>
      </c>
      <c r="N30" s="81">
        <v>45139</v>
      </c>
      <c r="O30" s="81">
        <v>45566</v>
      </c>
      <c r="P30" s="72" t="s">
        <v>114</v>
      </c>
      <c r="Q30" s="72" t="s">
        <v>60</v>
      </c>
      <c r="R30" s="94">
        <v>45535</v>
      </c>
      <c r="S30" s="21" t="s">
        <v>645</v>
      </c>
      <c r="T30" s="59">
        <v>0.66700000000000004</v>
      </c>
      <c r="U30" s="44" t="s">
        <v>175</v>
      </c>
      <c r="V30" s="47"/>
      <c r="W30" s="45" t="s">
        <v>71</v>
      </c>
      <c r="X30" s="20">
        <v>45657</v>
      </c>
      <c r="Y30" s="24" t="s">
        <v>877</v>
      </c>
      <c r="Z30" s="25">
        <v>3</v>
      </c>
      <c r="AA30" s="246" t="s">
        <v>1028</v>
      </c>
      <c r="AB30" s="127">
        <f t="shared" si="0"/>
        <v>1</v>
      </c>
      <c r="AC30" s="26" t="str">
        <f t="shared" si="1"/>
        <v>TERMINADA EXTEMPORÁNEA</v>
      </c>
      <c r="AD30" s="26" t="b">
        <f t="shared" si="2"/>
        <v>0</v>
      </c>
      <c r="AE30" s="26" t="s">
        <v>878</v>
      </c>
      <c r="AF30" s="44" t="s">
        <v>116</v>
      </c>
      <c r="AG30" s="126">
        <f>AVERAGE(AB30)</f>
        <v>1</v>
      </c>
      <c r="AH30" s="52" t="str">
        <f t="shared" si="4"/>
        <v>CUMPLIDA</v>
      </c>
      <c r="AI30" s="44" t="s">
        <v>880</v>
      </c>
      <c r="AJ30" s="25" t="s">
        <v>64</v>
      </c>
      <c r="AK30" s="45" t="s">
        <v>1061</v>
      </c>
    </row>
    <row r="31" spans="1:37" ht="306">
      <c r="A31" s="72">
        <v>22</v>
      </c>
      <c r="B31" s="72" t="s">
        <v>72</v>
      </c>
      <c r="C31" s="72" t="s">
        <v>198</v>
      </c>
      <c r="D31" s="78">
        <v>45135</v>
      </c>
      <c r="E31" s="72" t="s">
        <v>136</v>
      </c>
      <c r="F31" s="71" t="s">
        <v>201</v>
      </c>
      <c r="G31" s="72" t="s">
        <v>202</v>
      </c>
      <c r="H31" s="71" t="s">
        <v>203</v>
      </c>
      <c r="I31" s="71" t="s">
        <v>204</v>
      </c>
      <c r="J31" s="72">
        <v>6</v>
      </c>
      <c r="K31" s="72" t="s">
        <v>109</v>
      </c>
      <c r="L31" s="72" t="s">
        <v>205</v>
      </c>
      <c r="M31" s="80" t="s">
        <v>199</v>
      </c>
      <c r="N31" s="81">
        <v>45152</v>
      </c>
      <c r="O31" s="81">
        <v>45657</v>
      </c>
      <c r="P31" s="67" t="s">
        <v>68</v>
      </c>
      <c r="Q31" s="72" t="s">
        <v>60</v>
      </c>
      <c r="R31" s="94">
        <v>45535</v>
      </c>
      <c r="S31" s="21" t="s">
        <v>612</v>
      </c>
      <c r="T31" s="59">
        <v>0.5</v>
      </c>
      <c r="U31" s="44" t="s">
        <v>175</v>
      </c>
      <c r="V31" s="47"/>
      <c r="W31" s="45" t="s">
        <v>82</v>
      </c>
      <c r="X31" s="20">
        <v>45657</v>
      </c>
      <c r="Y31" s="24" t="s">
        <v>838</v>
      </c>
      <c r="Z31" s="25">
        <v>6</v>
      </c>
      <c r="AA31" s="243" t="s">
        <v>932</v>
      </c>
      <c r="AB31" s="127">
        <f t="shared" si="0"/>
        <v>1</v>
      </c>
      <c r="AC31" s="26" t="str">
        <f>IF(AB31="","",IF(X31&gt;=O31,IF(AB31&lt;100%,"INCUMPLIDA",IF(AB31=100%,"TERMINADA EXTEMPORÁNEA"))))</f>
        <v>TERMINADA EXTEMPORÁNEA</v>
      </c>
      <c r="AD31" s="26" t="b">
        <f t="shared" si="2"/>
        <v>0</v>
      </c>
      <c r="AE31" s="26" t="str">
        <f>IF(AB31="","",IF(X31&gt;=O31,AC31,IF(X31&lt;O31,AD31)))</f>
        <v>TERMINADA EXTEMPORÁNEA</v>
      </c>
      <c r="AF31" s="44" t="s">
        <v>82</v>
      </c>
      <c r="AG31" s="138">
        <f>AVERAGE(AB31:AB33)</f>
        <v>0.66666666666666663</v>
      </c>
      <c r="AH31" s="52" t="str">
        <f t="shared" si="4"/>
        <v>CUMPLIDA</v>
      </c>
      <c r="AI31" s="44" t="s">
        <v>839</v>
      </c>
      <c r="AJ31" s="25" t="s">
        <v>64</v>
      </c>
      <c r="AK31" s="45" t="s">
        <v>1061</v>
      </c>
    </row>
    <row r="32" spans="1:37" ht="377.4">
      <c r="A32" s="82">
        <v>23</v>
      </c>
      <c r="B32" s="72" t="s">
        <v>72</v>
      </c>
      <c r="C32" s="72" t="s">
        <v>198</v>
      </c>
      <c r="D32" s="78">
        <v>45135</v>
      </c>
      <c r="E32" s="72" t="s">
        <v>136</v>
      </c>
      <c r="F32" s="71" t="s">
        <v>201</v>
      </c>
      <c r="G32" s="72" t="s">
        <v>202</v>
      </c>
      <c r="H32" s="71" t="s">
        <v>203</v>
      </c>
      <c r="I32" s="71" t="s">
        <v>204</v>
      </c>
      <c r="J32" s="72">
        <v>6</v>
      </c>
      <c r="K32" s="72" t="s">
        <v>109</v>
      </c>
      <c r="L32" s="72" t="s">
        <v>205</v>
      </c>
      <c r="M32" s="80" t="s">
        <v>199</v>
      </c>
      <c r="N32" s="81">
        <v>45152</v>
      </c>
      <c r="O32" s="81">
        <v>45657</v>
      </c>
      <c r="P32" s="72" t="s">
        <v>210</v>
      </c>
      <c r="Q32" s="72" t="s">
        <v>778</v>
      </c>
      <c r="R32" s="94">
        <v>45535</v>
      </c>
      <c r="S32" s="21" t="s">
        <v>612</v>
      </c>
      <c r="T32" s="59">
        <v>0.5</v>
      </c>
      <c r="U32" s="44" t="s">
        <v>175</v>
      </c>
      <c r="V32" s="47"/>
      <c r="W32" s="45" t="s">
        <v>82</v>
      </c>
      <c r="X32" s="20">
        <v>45657</v>
      </c>
      <c r="Y32" s="24" t="s">
        <v>933</v>
      </c>
      <c r="Z32" s="25">
        <v>3</v>
      </c>
      <c r="AA32" s="245" t="s">
        <v>1064</v>
      </c>
      <c r="AB32" s="127">
        <f t="shared" si="0"/>
        <v>0.5</v>
      </c>
      <c r="AC32" s="26" t="str">
        <f>IF(AB32="","",IF(X32&gt;=O32,IF(AB32&lt;100%,"INCUMPLIDA",IF(AB32=100%,"TERMINADA EXTEMPORÁNEA"))))</f>
        <v>INCUMPLIDA</v>
      </c>
      <c r="AD32" s="26" t="b">
        <f>IF(AB32="","",IF(X32&lt;O32,IF(AB32=0%,"SIN INICIAR",IF(AB32=100%,"TERMINADA",IF(AB32&gt;0%,"EN PROCESO")))))</f>
        <v>0</v>
      </c>
      <c r="AE32" s="26" t="str">
        <f>IF(AB32="","",IF(X32&gt;=O32,AC32,IF(X32&lt;O32,AD32)))</f>
        <v>INCUMPLIDA</v>
      </c>
      <c r="AF32" s="44" t="s">
        <v>134</v>
      </c>
      <c r="AG32" s="139"/>
      <c r="AH32" s="52" t="str">
        <f t="shared" si="4"/>
        <v>PENDIENTE</v>
      </c>
      <c r="AI32" s="45"/>
      <c r="AJ32" s="25"/>
      <c r="AK32" s="45"/>
    </row>
    <row r="33" spans="1:37" ht="163.19999999999999">
      <c r="A33" s="72">
        <v>24</v>
      </c>
      <c r="B33" s="72" t="s">
        <v>72</v>
      </c>
      <c r="C33" s="72" t="s">
        <v>198</v>
      </c>
      <c r="D33" s="78">
        <v>45135</v>
      </c>
      <c r="E33" s="72" t="s">
        <v>74</v>
      </c>
      <c r="F33" s="71" t="s">
        <v>206</v>
      </c>
      <c r="G33" s="72" t="s">
        <v>207</v>
      </c>
      <c r="H33" s="71" t="s">
        <v>208</v>
      </c>
      <c r="I33" s="71" t="s">
        <v>209</v>
      </c>
      <c r="J33" s="72">
        <v>4</v>
      </c>
      <c r="K33" s="72" t="s">
        <v>109</v>
      </c>
      <c r="L33" s="72" t="s">
        <v>205</v>
      </c>
      <c r="M33" s="80" t="s">
        <v>199</v>
      </c>
      <c r="N33" s="81">
        <v>45152</v>
      </c>
      <c r="O33" s="81">
        <v>45657</v>
      </c>
      <c r="P33" s="72" t="s">
        <v>210</v>
      </c>
      <c r="Q33" s="72" t="s">
        <v>200</v>
      </c>
      <c r="R33" s="94">
        <v>45535</v>
      </c>
      <c r="S33" s="19" t="s">
        <v>613</v>
      </c>
      <c r="T33" s="59">
        <v>0.5</v>
      </c>
      <c r="U33" s="44" t="s">
        <v>175</v>
      </c>
      <c r="V33" s="47"/>
      <c r="W33" s="45" t="s">
        <v>134</v>
      </c>
      <c r="X33" s="20">
        <v>45657</v>
      </c>
      <c r="Y33" s="24" t="s">
        <v>868</v>
      </c>
      <c r="Z33" s="25">
        <v>2</v>
      </c>
      <c r="AA33" s="245" t="s">
        <v>1065</v>
      </c>
      <c r="AB33" s="127">
        <f t="shared" si="0"/>
        <v>0.5</v>
      </c>
      <c r="AC33" s="26" t="str">
        <f>IF(AB33="","",IF(X33&gt;=O33,IF(AB33&lt;100%,"INCUMPLIDA",IF(AB33=100%,"TERMINADA EXTEMPORÁNEA"))))</f>
        <v>INCUMPLIDA</v>
      </c>
      <c r="AD33" s="26" t="b">
        <f>IF(AB33="","",IF(X33&lt;O33,IF(AB33=0%,"SIN INICIAR",IF(AB33=100%,"TERMINADA",IF(AB33&gt;0%,"EN PROCESO")))))</f>
        <v>0</v>
      </c>
      <c r="AE33" s="26" t="str">
        <f>IF(AB33="","",IF(X33&gt;=O33,AC33,IF(X33&lt;O33,AD33)))</f>
        <v>INCUMPLIDA</v>
      </c>
      <c r="AF33" s="44" t="s">
        <v>134</v>
      </c>
      <c r="AG33" s="140"/>
      <c r="AH33" s="52" t="str">
        <f t="shared" si="4"/>
        <v>PENDIENTE</v>
      </c>
      <c r="AI33" s="45"/>
      <c r="AJ33" s="25"/>
      <c r="AK33" s="45"/>
    </row>
    <row r="34" spans="1:37" ht="132.6">
      <c r="A34" s="82">
        <v>25</v>
      </c>
      <c r="B34" s="72" t="s">
        <v>72</v>
      </c>
      <c r="C34" s="72" t="s">
        <v>211</v>
      </c>
      <c r="D34" s="78">
        <v>45187</v>
      </c>
      <c r="E34" s="72" t="s">
        <v>95</v>
      </c>
      <c r="F34" s="71" t="s">
        <v>614</v>
      </c>
      <c r="G34" s="72" t="s">
        <v>212</v>
      </c>
      <c r="H34" s="71" t="s">
        <v>213</v>
      </c>
      <c r="I34" s="71" t="s">
        <v>214</v>
      </c>
      <c r="J34" s="72">
        <v>7</v>
      </c>
      <c r="K34" s="72" t="s">
        <v>109</v>
      </c>
      <c r="L34" s="72" t="s">
        <v>215</v>
      </c>
      <c r="M34" s="80">
        <v>1</v>
      </c>
      <c r="N34" s="81">
        <v>45214</v>
      </c>
      <c r="O34" s="81">
        <v>45580</v>
      </c>
      <c r="P34" s="72" t="s">
        <v>188</v>
      </c>
      <c r="Q34" s="72" t="s">
        <v>133</v>
      </c>
      <c r="R34" s="94">
        <v>45535</v>
      </c>
      <c r="S34" s="19" t="s">
        <v>639</v>
      </c>
      <c r="T34" s="59">
        <v>0.42499999999999999</v>
      </c>
      <c r="U34" s="44" t="s">
        <v>175</v>
      </c>
      <c r="V34" s="47"/>
      <c r="W34" s="45" t="s">
        <v>134</v>
      </c>
      <c r="X34" s="20">
        <v>45657</v>
      </c>
      <c r="Y34" s="24" t="s">
        <v>896</v>
      </c>
      <c r="Z34" s="25">
        <v>7</v>
      </c>
      <c r="AA34" s="245" t="s">
        <v>1029</v>
      </c>
      <c r="AB34" s="127">
        <f t="shared" si="0"/>
        <v>1</v>
      </c>
      <c r="AC34" s="26" t="str">
        <f t="shared" si="1"/>
        <v>TERMINADA EXTEMPORÁNEA</v>
      </c>
      <c r="AD34" s="26" t="b">
        <f t="shared" si="2"/>
        <v>0</v>
      </c>
      <c r="AE34" s="26" t="str">
        <f t="shared" si="3"/>
        <v>TERMINADA EXTEMPORÁNEA</v>
      </c>
      <c r="AF34" s="44" t="s">
        <v>134</v>
      </c>
      <c r="AG34" s="138">
        <f>AVERAGE(AB34:AB36)</f>
        <v>1</v>
      </c>
      <c r="AH34" s="52" t="str">
        <f t="shared" si="4"/>
        <v>CUMPLIDA</v>
      </c>
      <c r="AI34" s="44" t="s">
        <v>1030</v>
      </c>
      <c r="AJ34" s="25" t="s">
        <v>64</v>
      </c>
      <c r="AK34" s="45" t="s">
        <v>1061</v>
      </c>
    </row>
    <row r="35" spans="1:37" ht="112.2">
      <c r="A35" s="72">
        <v>26</v>
      </c>
      <c r="B35" s="72" t="s">
        <v>72</v>
      </c>
      <c r="C35" s="72" t="s">
        <v>211</v>
      </c>
      <c r="D35" s="78">
        <v>45187</v>
      </c>
      <c r="E35" s="72" t="s">
        <v>83</v>
      </c>
      <c r="F35" s="71" t="s">
        <v>216</v>
      </c>
      <c r="G35" s="72" t="s">
        <v>212</v>
      </c>
      <c r="H35" s="71" t="s">
        <v>217</v>
      </c>
      <c r="I35" s="71" t="s">
        <v>218</v>
      </c>
      <c r="J35" s="72">
        <v>5</v>
      </c>
      <c r="K35" s="72" t="s">
        <v>109</v>
      </c>
      <c r="L35" s="72" t="s">
        <v>215</v>
      </c>
      <c r="M35" s="80">
        <v>1</v>
      </c>
      <c r="N35" s="81">
        <v>45214</v>
      </c>
      <c r="O35" s="81">
        <v>45580</v>
      </c>
      <c r="P35" s="67" t="s">
        <v>68</v>
      </c>
      <c r="Q35" s="72" t="s">
        <v>60</v>
      </c>
      <c r="R35" s="94">
        <v>45535</v>
      </c>
      <c r="S35" s="21" t="s">
        <v>587</v>
      </c>
      <c r="T35" s="59">
        <v>0.6</v>
      </c>
      <c r="U35" s="44" t="s">
        <v>175</v>
      </c>
      <c r="V35" s="47"/>
      <c r="W35" s="44" t="s">
        <v>82</v>
      </c>
      <c r="X35" s="20">
        <v>45657</v>
      </c>
      <c r="Y35" s="24" t="s">
        <v>841</v>
      </c>
      <c r="Z35" s="25">
        <v>5</v>
      </c>
      <c r="AA35" s="243" t="s">
        <v>934</v>
      </c>
      <c r="AB35" s="127">
        <f t="shared" si="0"/>
        <v>1</v>
      </c>
      <c r="AC35" s="26" t="str">
        <f t="shared" si="1"/>
        <v>TERMINADA EXTEMPORÁNEA</v>
      </c>
      <c r="AD35" s="26" t="b">
        <f t="shared" si="2"/>
        <v>0</v>
      </c>
      <c r="AE35" s="26" t="str">
        <f t="shared" si="3"/>
        <v>TERMINADA EXTEMPORÁNEA</v>
      </c>
      <c r="AF35" s="44" t="s">
        <v>82</v>
      </c>
      <c r="AG35" s="139"/>
      <c r="AH35" s="52" t="str">
        <f t="shared" si="4"/>
        <v>CUMPLIDA</v>
      </c>
      <c r="AI35" s="44" t="s">
        <v>842</v>
      </c>
      <c r="AJ35" s="25" t="s">
        <v>64</v>
      </c>
      <c r="AK35" s="45" t="s">
        <v>1061</v>
      </c>
    </row>
    <row r="36" spans="1:37" ht="112.2">
      <c r="A36" s="82">
        <v>27</v>
      </c>
      <c r="B36" s="72" t="s">
        <v>72</v>
      </c>
      <c r="C36" s="72" t="s">
        <v>211</v>
      </c>
      <c r="D36" s="78">
        <v>45187</v>
      </c>
      <c r="E36" s="72" t="s">
        <v>83</v>
      </c>
      <c r="F36" s="71" t="s">
        <v>216</v>
      </c>
      <c r="G36" s="72" t="s">
        <v>212</v>
      </c>
      <c r="H36" s="71" t="s">
        <v>217</v>
      </c>
      <c r="I36" s="71" t="s">
        <v>218</v>
      </c>
      <c r="J36" s="72">
        <v>5</v>
      </c>
      <c r="K36" s="72" t="s">
        <v>109</v>
      </c>
      <c r="L36" s="72" t="s">
        <v>215</v>
      </c>
      <c r="M36" s="80">
        <v>1</v>
      </c>
      <c r="N36" s="81">
        <v>45214</v>
      </c>
      <c r="O36" s="81">
        <v>45580</v>
      </c>
      <c r="P36" s="72" t="s">
        <v>188</v>
      </c>
      <c r="Q36" s="72" t="s">
        <v>133</v>
      </c>
      <c r="R36" s="94">
        <v>45535</v>
      </c>
      <c r="S36" s="21" t="s">
        <v>587</v>
      </c>
      <c r="T36" s="59">
        <v>0.6</v>
      </c>
      <c r="U36" s="44" t="s">
        <v>175</v>
      </c>
      <c r="V36" s="47"/>
      <c r="W36" s="44" t="s">
        <v>82</v>
      </c>
      <c r="X36" s="20">
        <v>45657</v>
      </c>
      <c r="Y36" s="24" t="s">
        <v>897</v>
      </c>
      <c r="Z36" s="25">
        <v>5</v>
      </c>
      <c r="AA36" s="245" t="s">
        <v>935</v>
      </c>
      <c r="AB36" s="127">
        <f t="shared" si="0"/>
        <v>1</v>
      </c>
      <c r="AC36" s="26" t="str">
        <f t="shared" si="1"/>
        <v>TERMINADA EXTEMPORÁNEA</v>
      </c>
      <c r="AD36" s="26" t="b">
        <f t="shared" si="2"/>
        <v>0</v>
      </c>
      <c r="AE36" s="26" t="str">
        <f t="shared" si="3"/>
        <v>TERMINADA EXTEMPORÁNEA</v>
      </c>
      <c r="AF36" s="44" t="s">
        <v>134</v>
      </c>
      <c r="AG36" s="140"/>
      <c r="AH36" s="52" t="str">
        <f t="shared" si="4"/>
        <v>CUMPLIDA</v>
      </c>
      <c r="AI36" s="44" t="s">
        <v>1031</v>
      </c>
      <c r="AJ36" s="25" t="s">
        <v>64</v>
      </c>
      <c r="AK36" s="45" t="s">
        <v>1061</v>
      </c>
    </row>
    <row r="37" spans="1:37" ht="61.2">
      <c r="A37" s="72">
        <v>28</v>
      </c>
      <c r="B37" s="44" t="s">
        <v>72</v>
      </c>
      <c r="C37" s="44" t="s">
        <v>219</v>
      </c>
      <c r="D37" s="75">
        <v>45225</v>
      </c>
      <c r="E37" s="44" t="s">
        <v>166</v>
      </c>
      <c r="F37" s="19" t="s">
        <v>220</v>
      </c>
      <c r="G37" s="44" t="s">
        <v>221</v>
      </c>
      <c r="H37" s="19" t="s">
        <v>222</v>
      </c>
      <c r="I37" s="19" t="s">
        <v>223</v>
      </c>
      <c r="J37" s="44">
        <v>2</v>
      </c>
      <c r="K37" s="44" t="s">
        <v>59</v>
      </c>
      <c r="L37" s="44" t="s">
        <v>224</v>
      </c>
      <c r="M37" s="76">
        <v>0.8</v>
      </c>
      <c r="N37" s="81">
        <v>45293</v>
      </c>
      <c r="O37" s="81">
        <v>45659</v>
      </c>
      <c r="P37" s="72" t="s">
        <v>225</v>
      </c>
      <c r="Q37" s="72" t="s">
        <v>60</v>
      </c>
      <c r="R37" s="94">
        <v>45535</v>
      </c>
      <c r="S37" s="21" t="s">
        <v>592</v>
      </c>
      <c r="T37" s="59">
        <v>0.5</v>
      </c>
      <c r="U37" s="44" t="s">
        <v>175</v>
      </c>
      <c r="V37" s="47"/>
      <c r="W37" s="45" t="s">
        <v>116</v>
      </c>
      <c r="X37" s="20">
        <v>45657</v>
      </c>
      <c r="Y37" s="48" t="s">
        <v>822</v>
      </c>
      <c r="Z37" s="25">
        <v>1</v>
      </c>
      <c r="AA37" s="242" t="s">
        <v>936</v>
      </c>
      <c r="AB37" s="127">
        <f t="shared" si="0"/>
        <v>0.5</v>
      </c>
      <c r="AC37" s="26" t="b">
        <f t="shared" si="1"/>
        <v>0</v>
      </c>
      <c r="AD37" s="26" t="str">
        <f t="shared" si="2"/>
        <v>EN PROCESO</v>
      </c>
      <c r="AE37" s="26" t="str">
        <f t="shared" si="3"/>
        <v>EN PROCESO</v>
      </c>
      <c r="AF37" s="44" t="s">
        <v>82</v>
      </c>
      <c r="AG37" s="138">
        <f>AVERAGE(AB37:AB49)</f>
        <v>0.46499013806706119</v>
      </c>
      <c r="AH37" s="52" t="str">
        <f t="shared" si="4"/>
        <v>PENDIENTE</v>
      </c>
      <c r="AI37" s="45"/>
      <c r="AJ37" s="25"/>
      <c r="AK37" s="45"/>
    </row>
    <row r="38" spans="1:37" ht="336.6">
      <c r="A38" s="82">
        <v>29</v>
      </c>
      <c r="B38" s="44" t="s">
        <v>72</v>
      </c>
      <c r="C38" s="44" t="s">
        <v>219</v>
      </c>
      <c r="D38" s="75">
        <v>45225</v>
      </c>
      <c r="E38" s="44" t="s">
        <v>167</v>
      </c>
      <c r="F38" s="19" t="s">
        <v>226</v>
      </c>
      <c r="G38" s="44" t="s">
        <v>221</v>
      </c>
      <c r="H38" s="19" t="s">
        <v>227</v>
      </c>
      <c r="I38" s="71" t="s">
        <v>819</v>
      </c>
      <c r="J38" s="44">
        <v>13</v>
      </c>
      <c r="K38" s="44" t="s">
        <v>109</v>
      </c>
      <c r="L38" s="44" t="s">
        <v>229</v>
      </c>
      <c r="M38" s="76">
        <v>0.8</v>
      </c>
      <c r="N38" s="81">
        <v>45293</v>
      </c>
      <c r="O38" s="81">
        <v>45810</v>
      </c>
      <c r="P38" s="72" t="s">
        <v>225</v>
      </c>
      <c r="Q38" s="72" t="s">
        <v>60</v>
      </c>
      <c r="R38" s="94">
        <v>45535</v>
      </c>
      <c r="S38" s="21" t="s">
        <v>638</v>
      </c>
      <c r="T38" s="59">
        <v>0.41699999999999998</v>
      </c>
      <c r="U38" s="44" t="s">
        <v>175</v>
      </c>
      <c r="V38" s="47"/>
      <c r="W38" s="44" t="s">
        <v>610</v>
      </c>
      <c r="X38" s="20">
        <v>45657</v>
      </c>
      <c r="Y38" s="48" t="s">
        <v>822</v>
      </c>
      <c r="Z38" s="25">
        <v>6</v>
      </c>
      <c r="AA38" s="243" t="s">
        <v>937</v>
      </c>
      <c r="AB38" s="127">
        <f t="shared" si="0"/>
        <v>0.46153846153846156</v>
      </c>
      <c r="AC38" s="26" t="b">
        <f t="shared" si="1"/>
        <v>0</v>
      </c>
      <c r="AD38" s="26" t="str">
        <f t="shared" si="2"/>
        <v>EN PROCESO</v>
      </c>
      <c r="AE38" s="26" t="str">
        <f t="shared" si="3"/>
        <v>EN PROCESO</v>
      </c>
      <c r="AF38" s="44" t="s">
        <v>82</v>
      </c>
      <c r="AG38" s="139"/>
      <c r="AH38" s="52" t="str">
        <f t="shared" si="4"/>
        <v>PENDIENTE</v>
      </c>
      <c r="AI38" s="45"/>
      <c r="AJ38" s="25"/>
      <c r="AK38" s="45"/>
    </row>
    <row r="39" spans="1:37" ht="336.6">
      <c r="A39" s="72">
        <v>30</v>
      </c>
      <c r="B39" s="44" t="s">
        <v>72</v>
      </c>
      <c r="C39" s="44" t="s">
        <v>219</v>
      </c>
      <c r="D39" s="75">
        <v>45225</v>
      </c>
      <c r="E39" s="44" t="s">
        <v>167</v>
      </c>
      <c r="F39" s="19" t="s">
        <v>226</v>
      </c>
      <c r="G39" s="44" t="s">
        <v>221</v>
      </c>
      <c r="H39" s="19" t="s">
        <v>227</v>
      </c>
      <c r="I39" s="71" t="s">
        <v>228</v>
      </c>
      <c r="J39" s="44">
        <v>12</v>
      </c>
      <c r="K39" s="44" t="s">
        <v>109</v>
      </c>
      <c r="L39" s="44" t="s">
        <v>229</v>
      </c>
      <c r="M39" s="76">
        <v>0.8</v>
      </c>
      <c r="N39" s="81">
        <v>45293</v>
      </c>
      <c r="O39" s="81">
        <v>45659</v>
      </c>
      <c r="P39" s="72" t="s">
        <v>284</v>
      </c>
      <c r="Q39" s="72" t="s">
        <v>133</v>
      </c>
      <c r="R39" s="94">
        <v>45535</v>
      </c>
      <c r="S39" s="21" t="s">
        <v>638</v>
      </c>
      <c r="T39" s="59">
        <v>0.41699999999999998</v>
      </c>
      <c r="U39" s="44" t="s">
        <v>175</v>
      </c>
      <c r="V39" s="47"/>
      <c r="W39" s="44" t="s">
        <v>610</v>
      </c>
      <c r="X39" s="20">
        <v>45657</v>
      </c>
      <c r="Y39" s="48" t="s">
        <v>938</v>
      </c>
      <c r="Z39" s="25">
        <v>5</v>
      </c>
      <c r="AA39" s="243" t="s">
        <v>939</v>
      </c>
      <c r="AB39" s="127">
        <f t="shared" si="0"/>
        <v>0.41666666666666669</v>
      </c>
      <c r="AC39" s="26" t="b">
        <f t="shared" si="1"/>
        <v>0</v>
      </c>
      <c r="AD39" s="26" t="str">
        <f t="shared" si="2"/>
        <v>EN PROCESO</v>
      </c>
      <c r="AE39" s="26" t="str">
        <f t="shared" si="3"/>
        <v>EN PROCESO</v>
      </c>
      <c r="AF39" s="44" t="s">
        <v>134</v>
      </c>
      <c r="AG39" s="139"/>
      <c r="AH39" s="52" t="str">
        <f t="shared" si="4"/>
        <v>PENDIENTE</v>
      </c>
      <c r="AI39" s="45"/>
      <c r="AJ39" s="25"/>
      <c r="AK39" s="45"/>
    </row>
    <row r="40" spans="1:37" ht="173.4">
      <c r="A40" s="82">
        <v>31</v>
      </c>
      <c r="B40" s="44" t="s">
        <v>72</v>
      </c>
      <c r="C40" s="44" t="s">
        <v>219</v>
      </c>
      <c r="D40" s="75">
        <v>45225</v>
      </c>
      <c r="E40" s="44" t="s">
        <v>230</v>
      </c>
      <c r="F40" s="19" t="s">
        <v>231</v>
      </c>
      <c r="G40" s="44" t="s">
        <v>232</v>
      </c>
      <c r="H40" s="19" t="s">
        <v>233</v>
      </c>
      <c r="I40" s="19" t="s">
        <v>234</v>
      </c>
      <c r="J40" s="44">
        <v>2</v>
      </c>
      <c r="K40" s="44" t="s">
        <v>113</v>
      </c>
      <c r="L40" s="44" t="s">
        <v>229</v>
      </c>
      <c r="M40" s="76">
        <v>1</v>
      </c>
      <c r="N40" s="81">
        <v>45293</v>
      </c>
      <c r="O40" s="81">
        <v>45659</v>
      </c>
      <c r="P40" s="44" t="s">
        <v>225</v>
      </c>
      <c r="Q40" s="44" t="s">
        <v>60</v>
      </c>
      <c r="R40" s="94">
        <v>45535</v>
      </c>
      <c r="S40" s="21" t="s">
        <v>593</v>
      </c>
      <c r="T40" s="59">
        <v>0.5</v>
      </c>
      <c r="U40" s="44" t="s">
        <v>175</v>
      </c>
      <c r="V40" s="47"/>
      <c r="W40" s="45" t="s">
        <v>116</v>
      </c>
      <c r="X40" s="20">
        <v>45657</v>
      </c>
      <c r="Y40" s="48" t="s">
        <v>822</v>
      </c>
      <c r="Z40" s="25">
        <v>1</v>
      </c>
      <c r="AA40" s="242" t="s">
        <v>936</v>
      </c>
      <c r="AB40" s="127">
        <f t="shared" si="0"/>
        <v>0.5</v>
      </c>
      <c r="AC40" s="26" t="b">
        <f t="shared" si="1"/>
        <v>0</v>
      </c>
      <c r="AD40" s="26" t="str">
        <f t="shared" si="2"/>
        <v>EN PROCESO</v>
      </c>
      <c r="AE40" s="26" t="str">
        <f t="shared" si="3"/>
        <v>EN PROCESO</v>
      </c>
      <c r="AF40" s="44" t="s">
        <v>82</v>
      </c>
      <c r="AG40" s="139"/>
      <c r="AH40" s="52" t="str">
        <f t="shared" si="4"/>
        <v>PENDIENTE</v>
      </c>
      <c r="AI40" s="45"/>
      <c r="AJ40" s="25"/>
      <c r="AK40" s="45"/>
    </row>
    <row r="41" spans="1:37" ht="142.80000000000001">
      <c r="A41" s="72">
        <v>32</v>
      </c>
      <c r="B41" s="44" t="s">
        <v>72</v>
      </c>
      <c r="C41" s="44" t="s">
        <v>219</v>
      </c>
      <c r="D41" s="75">
        <v>45225</v>
      </c>
      <c r="E41" s="44" t="s">
        <v>235</v>
      </c>
      <c r="F41" s="19" t="s">
        <v>236</v>
      </c>
      <c r="G41" s="44" t="s">
        <v>221</v>
      </c>
      <c r="H41" s="19" t="s">
        <v>233</v>
      </c>
      <c r="I41" s="19" t="s">
        <v>237</v>
      </c>
      <c r="J41" s="44">
        <v>3</v>
      </c>
      <c r="K41" s="44" t="s">
        <v>113</v>
      </c>
      <c r="L41" s="44" t="s">
        <v>229</v>
      </c>
      <c r="M41" s="76">
        <v>0.7</v>
      </c>
      <c r="N41" s="81">
        <v>45293</v>
      </c>
      <c r="O41" s="81">
        <v>45659</v>
      </c>
      <c r="P41" s="44" t="s">
        <v>225</v>
      </c>
      <c r="Q41" s="44" t="s">
        <v>60</v>
      </c>
      <c r="R41" s="94">
        <v>45535</v>
      </c>
      <c r="S41" s="21" t="s">
        <v>635</v>
      </c>
      <c r="T41" s="59">
        <v>0.33300000000000002</v>
      </c>
      <c r="U41" s="44" t="s">
        <v>175</v>
      </c>
      <c r="V41" s="47"/>
      <c r="W41" s="45" t="s">
        <v>116</v>
      </c>
      <c r="X41" s="20">
        <v>45657</v>
      </c>
      <c r="Y41" s="48" t="s">
        <v>822</v>
      </c>
      <c r="Z41" s="25">
        <v>1</v>
      </c>
      <c r="AA41" s="242" t="s">
        <v>940</v>
      </c>
      <c r="AB41" s="127">
        <f t="shared" si="0"/>
        <v>0.33333333333333331</v>
      </c>
      <c r="AC41" s="26" t="b">
        <f t="shared" si="1"/>
        <v>0</v>
      </c>
      <c r="AD41" s="26" t="str">
        <f t="shared" si="2"/>
        <v>EN PROCESO</v>
      </c>
      <c r="AE41" s="26" t="str">
        <f t="shared" si="3"/>
        <v>EN PROCESO</v>
      </c>
      <c r="AF41" s="44" t="s">
        <v>82</v>
      </c>
      <c r="AG41" s="139"/>
      <c r="AH41" s="52" t="str">
        <f t="shared" si="4"/>
        <v>PENDIENTE</v>
      </c>
      <c r="AI41" s="45"/>
      <c r="AJ41" s="25"/>
      <c r="AK41" s="45"/>
    </row>
    <row r="42" spans="1:37" ht="91.8">
      <c r="A42" s="82">
        <v>33</v>
      </c>
      <c r="B42" s="44" t="s">
        <v>72</v>
      </c>
      <c r="C42" s="44" t="s">
        <v>219</v>
      </c>
      <c r="D42" s="75">
        <v>45225</v>
      </c>
      <c r="E42" s="44" t="s">
        <v>74</v>
      </c>
      <c r="F42" s="19" t="s">
        <v>238</v>
      </c>
      <c r="G42" s="44" t="s">
        <v>221</v>
      </c>
      <c r="H42" s="19" t="s">
        <v>239</v>
      </c>
      <c r="I42" s="19" t="s">
        <v>240</v>
      </c>
      <c r="J42" s="44">
        <v>3</v>
      </c>
      <c r="K42" s="44" t="s">
        <v>59</v>
      </c>
      <c r="L42" s="44" t="s">
        <v>241</v>
      </c>
      <c r="M42" s="76">
        <v>0.7</v>
      </c>
      <c r="N42" s="81">
        <v>45293</v>
      </c>
      <c r="O42" s="81">
        <v>45659</v>
      </c>
      <c r="P42" s="44" t="s">
        <v>225</v>
      </c>
      <c r="Q42" s="44" t="s">
        <v>60</v>
      </c>
      <c r="R42" s="94">
        <v>45535</v>
      </c>
      <c r="S42" s="21" t="s">
        <v>594</v>
      </c>
      <c r="T42" s="59">
        <v>0.66700000000000004</v>
      </c>
      <c r="U42" s="44" t="s">
        <v>175</v>
      </c>
      <c r="V42" s="47"/>
      <c r="W42" s="45" t="s">
        <v>116</v>
      </c>
      <c r="X42" s="20">
        <v>45657</v>
      </c>
      <c r="Y42" s="48" t="s">
        <v>822</v>
      </c>
      <c r="Z42" s="25">
        <v>2</v>
      </c>
      <c r="AA42" s="242" t="s">
        <v>941</v>
      </c>
      <c r="AB42" s="127">
        <f t="shared" si="0"/>
        <v>0.66666666666666663</v>
      </c>
      <c r="AC42" s="26" t="b">
        <f t="shared" si="1"/>
        <v>0</v>
      </c>
      <c r="AD42" s="26" t="str">
        <f t="shared" si="2"/>
        <v>EN PROCESO</v>
      </c>
      <c r="AE42" s="26" t="str">
        <f t="shared" si="3"/>
        <v>EN PROCESO</v>
      </c>
      <c r="AF42" s="44" t="s">
        <v>82</v>
      </c>
      <c r="AG42" s="139"/>
      <c r="AH42" s="52" t="str">
        <f t="shared" si="4"/>
        <v>PENDIENTE</v>
      </c>
      <c r="AI42" s="45"/>
      <c r="AJ42" s="25"/>
      <c r="AK42" s="45"/>
    </row>
    <row r="43" spans="1:37" ht="71.400000000000006">
      <c r="A43" s="72">
        <v>34</v>
      </c>
      <c r="B43" s="44" t="s">
        <v>72</v>
      </c>
      <c r="C43" s="44" t="s">
        <v>219</v>
      </c>
      <c r="D43" s="75">
        <v>45225</v>
      </c>
      <c r="E43" s="44" t="s">
        <v>83</v>
      </c>
      <c r="F43" s="19" t="s">
        <v>242</v>
      </c>
      <c r="G43" s="44" t="s">
        <v>243</v>
      </c>
      <c r="H43" s="19" t="s">
        <v>244</v>
      </c>
      <c r="I43" s="19" t="s">
        <v>245</v>
      </c>
      <c r="J43" s="44">
        <v>3</v>
      </c>
      <c r="K43" s="44" t="s">
        <v>109</v>
      </c>
      <c r="L43" s="44" t="s">
        <v>229</v>
      </c>
      <c r="M43" s="76">
        <v>1</v>
      </c>
      <c r="N43" s="81">
        <v>45293</v>
      </c>
      <c r="O43" s="81">
        <v>45747</v>
      </c>
      <c r="P43" s="44" t="s">
        <v>225</v>
      </c>
      <c r="Q43" s="44" t="s">
        <v>60</v>
      </c>
      <c r="R43" s="94">
        <v>45535</v>
      </c>
      <c r="S43" s="21" t="s">
        <v>636</v>
      </c>
      <c r="T43" s="59">
        <v>0.66700000000000004</v>
      </c>
      <c r="U43" s="44" t="s">
        <v>175</v>
      </c>
      <c r="V43" s="47"/>
      <c r="W43" s="45" t="s">
        <v>116</v>
      </c>
      <c r="X43" s="20">
        <v>45657</v>
      </c>
      <c r="Y43" s="48" t="s">
        <v>822</v>
      </c>
      <c r="Z43" s="25">
        <v>2</v>
      </c>
      <c r="AA43" s="242" t="s">
        <v>941</v>
      </c>
      <c r="AB43" s="127">
        <f t="shared" ref="AB43" si="5">IF(OR(Z43="",J43=""),"",IF(OR(Z43=0,J43=0),0,IF((Z43*100%)/J43&gt;100%,100%,(Z43*100%)/J43)))</f>
        <v>0.66666666666666663</v>
      </c>
      <c r="AC43" s="26" t="b">
        <f t="shared" ref="AC43" si="6">IF(AB43="","",IF(X43&gt;O43,IF(AB43&lt;100%,"INCUMPLIDA",IF(AB43=100%,"TERMINADA EXTEMPORÁNEA"))))</f>
        <v>0</v>
      </c>
      <c r="AD43" s="26" t="str">
        <f t="shared" ref="AD43" si="7">IF(AB43="","",IF(X43&lt;O43,IF(AB43=0%,"SIN INICIAR",IF(AB43=100%,"TERMINADA",IF(AB43&gt;0%,"EN PROCESO")))))</f>
        <v>EN PROCESO</v>
      </c>
      <c r="AE43" s="26" t="str">
        <f t="shared" ref="AE43" si="8">IF(AB43="","",IF(X43&gt;O43,AC43,IF(X43&lt;O43,AD43)))</f>
        <v>EN PROCESO</v>
      </c>
      <c r="AF43" s="44" t="s">
        <v>82</v>
      </c>
      <c r="AG43" s="139"/>
      <c r="AH43" s="52" t="str">
        <f t="shared" ref="AH43" si="9">IF(AB43="","",IF(OR(AB43=100%,AB43=100%,AB43=100%),"CUMPLIDA","PENDIENTE"))</f>
        <v>PENDIENTE</v>
      </c>
      <c r="AI43" s="45"/>
      <c r="AJ43" s="25"/>
      <c r="AK43" s="45"/>
    </row>
    <row r="44" spans="1:37" ht="71.400000000000006">
      <c r="A44" s="82">
        <v>35</v>
      </c>
      <c r="B44" s="44" t="s">
        <v>72</v>
      </c>
      <c r="C44" s="44" t="s">
        <v>219</v>
      </c>
      <c r="D44" s="75">
        <v>45225</v>
      </c>
      <c r="E44" s="44" t="s">
        <v>83</v>
      </c>
      <c r="F44" s="19" t="s">
        <v>242</v>
      </c>
      <c r="G44" s="44" t="s">
        <v>243</v>
      </c>
      <c r="H44" s="19" t="s">
        <v>244</v>
      </c>
      <c r="I44" s="19" t="s">
        <v>245</v>
      </c>
      <c r="J44" s="44">
        <v>3</v>
      </c>
      <c r="K44" s="44" t="s">
        <v>109</v>
      </c>
      <c r="L44" s="44" t="s">
        <v>229</v>
      </c>
      <c r="M44" s="76">
        <v>1</v>
      </c>
      <c r="N44" s="81">
        <v>45293</v>
      </c>
      <c r="O44" s="81">
        <v>45659</v>
      </c>
      <c r="P44" s="44" t="s">
        <v>251</v>
      </c>
      <c r="Q44" s="77" t="s">
        <v>200</v>
      </c>
      <c r="R44" s="94">
        <v>45535</v>
      </c>
      <c r="S44" s="21" t="s">
        <v>636</v>
      </c>
      <c r="T44" s="59">
        <v>0.66700000000000004</v>
      </c>
      <c r="U44" s="44" t="s">
        <v>175</v>
      </c>
      <c r="V44" s="47"/>
      <c r="W44" s="45" t="s">
        <v>116</v>
      </c>
      <c r="X44" s="20">
        <v>45657</v>
      </c>
      <c r="Y44" s="48" t="s">
        <v>822</v>
      </c>
      <c r="Z44" s="25">
        <v>2</v>
      </c>
      <c r="AA44" s="242" t="s">
        <v>942</v>
      </c>
      <c r="AB44" s="127">
        <f t="shared" si="0"/>
        <v>0.66666666666666663</v>
      </c>
      <c r="AC44" s="26" t="b">
        <f t="shared" si="1"/>
        <v>0</v>
      </c>
      <c r="AD44" s="26" t="str">
        <f t="shared" si="2"/>
        <v>EN PROCESO</v>
      </c>
      <c r="AE44" s="26" t="str">
        <f t="shared" si="3"/>
        <v>EN PROCESO</v>
      </c>
      <c r="AF44" s="44" t="s">
        <v>82</v>
      </c>
      <c r="AG44" s="139"/>
      <c r="AH44" s="52" t="str">
        <f t="shared" si="4"/>
        <v>PENDIENTE</v>
      </c>
      <c r="AI44" s="45"/>
      <c r="AJ44" s="25"/>
      <c r="AK44" s="45"/>
    </row>
    <row r="45" spans="1:37" ht="255">
      <c r="A45" s="72">
        <v>36</v>
      </c>
      <c r="B45" s="44" t="s">
        <v>72</v>
      </c>
      <c r="C45" s="44" t="s">
        <v>219</v>
      </c>
      <c r="D45" s="75">
        <v>45225</v>
      </c>
      <c r="E45" s="44" t="s">
        <v>246</v>
      </c>
      <c r="F45" s="19" t="s">
        <v>247</v>
      </c>
      <c r="G45" s="44" t="s">
        <v>248</v>
      </c>
      <c r="H45" s="19" t="s">
        <v>824</v>
      </c>
      <c r="I45" s="19" t="s">
        <v>249</v>
      </c>
      <c r="J45" s="44">
        <v>2</v>
      </c>
      <c r="K45" s="44" t="s">
        <v>109</v>
      </c>
      <c r="L45" s="44" t="s">
        <v>250</v>
      </c>
      <c r="M45" s="76">
        <v>1</v>
      </c>
      <c r="N45" s="81">
        <v>45293</v>
      </c>
      <c r="O45" s="81">
        <v>45659</v>
      </c>
      <c r="P45" s="44" t="s">
        <v>251</v>
      </c>
      <c r="Q45" s="77" t="s">
        <v>200</v>
      </c>
      <c r="R45" s="94">
        <v>45535</v>
      </c>
      <c r="S45" s="19" t="s">
        <v>667</v>
      </c>
      <c r="T45" s="59">
        <v>0.5</v>
      </c>
      <c r="U45" s="44" t="s">
        <v>175</v>
      </c>
      <c r="V45" s="47"/>
      <c r="W45" s="44" t="s">
        <v>82</v>
      </c>
      <c r="X45" s="20">
        <v>45657</v>
      </c>
      <c r="Y45" s="48" t="s">
        <v>943</v>
      </c>
      <c r="Z45" s="25">
        <v>1</v>
      </c>
      <c r="AA45" s="243" t="s">
        <v>1066</v>
      </c>
      <c r="AB45" s="127">
        <f t="shared" si="0"/>
        <v>0.5</v>
      </c>
      <c r="AC45" s="26" t="str">
        <f>IF(AB45="","",IF(X45&lt;O45,IF(AB45&lt;100%,"INCUMPLIDA",IF(AB45=100%,"TERMINADA EXTEMPORÁNEA"))))</f>
        <v>INCUMPLIDA</v>
      </c>
      <c r="AD45" s="26" t="b">
        <f>IF(AB45="","",IF(X45&gt;O45,IF(AB45=0%,"SIN INICIAR",IF(AB45=100%,"TERMINADA",IF(AB45&gt;0%,"EN PROCESO")))))</f>
        <v>0</v>
      </c>
      <c r="AE45" s="26" t="str">
        <f>IF(AB45="","",IF(X45&lt;O45,AC45,IF(X45&gt;O45,AD45)))</f>
        <v>INCUMPLIDA</v>
      </c>
      <c r="AF45" s="44" t="s">
        <v>82</v>
      </c>
      <c r="AG45" s="139"/>
      <c r="AH45" s="52" t="str">
        <f t="shared" si="4"/>
        <v>PENDIENTE</v>
      </c>
      <c r="AI45" s="45"/>
      <c r="AJ45" s="25"/>
      <c r="AK45" s="45"/>
    </row>
    <row r="46" spans="1:37" ht="102">
      <c r="A46" s="82">
        <v>37</v>
      </c>
      <c r="B46" s="44" t="s">
        <v>72</v>
      </c>
      <c r="C46" s="44" t="s">
        <v>219</v>
      </c>
      <c r="D46" s="75">
        <v>45225</v>
      </c>
      <c r="E46" s="44" t="s">
        <v>253</v>
      </c>
      <c r="F46" s="19" t="s">
        <v>254</v>
      </c>
      <c r="G46" s="44" t="s">
        <v>248</v>
      </c>
      <c r="H46" s="19" t="s">
        <v>255</v>
      </c>
      <c r="I46" s="19" t="s">
        <v>256</v>
      </c>
      <c r="J46" s="44">
        <v>3</v>
      </c>
      <c r="K46" s="44" t="s">
        <v>137</v>
      </c>
      <c r="L46" s="44" t="s">
        <v>229</v>
      </c>
      <c r="M46" s="76">
        <v>1</v>
      </c>
      <c r="N46" s="81">
        <v>45293</v>
      </c>
      <c r="O46" s="81">
        <v>45659</v>
      </c>
      <c r="P46" s="44" t="s">
        <v>225</v>
      </c>
      <c r="Q46" s="77" t="s">
        <v>60</v>
      </c>
      <c r="R46" s="94">
        <v>45535</v>
      </c>
      <c r="S46" s="21" t="s">
        <v>637</v>
      </c>
      <c r="T46" s="59">
        <v>0.16700000000000001</v>
      </c>
      <c r="U46" s="44" t="s">
        <v>175</v>
      </c>
      <c r="V46" s="47"/>
      <c r="W46" s="45" t="s">
        <v>116</v>
      </c>
      <c r="X46" s="20">
        <v>45657</v>
      </c>
      <c r="Y46" s="48" t="s">
        <v>822</v>
      </c>
      <c r="Z46" s="25">
        <v>0.5</v>
      </c>
      <c r="AA46" s="242" t="s">
        <v>944</v>
      </c>
      <c r="AB46" s="127">
        <f t="shared" si="0"/>
        <v>0.16666666666666666</v>
      </c>
      <c r="AC46" s="26" t="b">
        <f t="shared" si="1"/>
        <v>0</v>
      </c>
      <c r="AD46" s="26" t="str">
        <f t="shared" si="2"/>
        <v>EN PROCESO</v>
      </c>
      <c r="AE46" s="26" t="str">
        <f t="shared" si="3"/>
        <v>EN PROCESO</v>
      </c>
      <c r="AF46" s="44" t="s">
        <v>82</v>
      </c>
      <c r="AG46" s="139"/>
      <c r="AH46" s="52" t="str">
        <f t="shared" si="4"/>
        <v>PENDIENTE</v>
      </c>
      <c r="AI46" s="45"/>
      <c r="AJ46" s="25"/>
      <c r="AK46" s="45"/>
    </row>
    <row r="47" spans="1:37" ht="102">
      <c r="A47" s="72">
        <v>38</v>
      </c>
      <c r="B47" s="44" t="s">
        <v>72</v>
      </c>
      <c r="C47" s="44" t="s">
        <v>219</v>
      </c>
      <c r="D47" s="75">
        <v>45225</v>
      </c>
      <c r="E47" s="44" t="s">
        <v>253</v>
      </c>
      <c r="F47" s="19" t="s">
        <v>254</v>
      </c>
      <c r="G47" s="44" t="s">
        <v>248</v>
      </c>
      <c r="H47" s="19" t="s">
        <v>257</v>
      </c>
      <c r="I47" s="19" t="s">
        <v>258</v>
      </c>
      <c r="J47" s="44">
        <v>1</v>
      </c>
      <c r="K47" s="44" t="s">
        <v>137</v>
      </c>
      <c r="L47" s="44" t="s">
        <v>229</v>
      </c>
      <c r="M47" s="76">
        <v>1</v>
      </c>
      <c r="N47" s="81">
        <v>45293</v>
      </c>
      <c r="O47" s="81">
        <v>45659</v>
      </c>
      <c r="P47" s="44" t="s">
        <v>259</v>
      </c>
      <c r="Q47" s="77" t="s">
        <v>200</v>
      </c>
      <c r="R47" s="94">
        <v>45535</v>
      </c>
      <c r="S47" s="19" t="s">
        <v>651</v>
      </c>
      <c r="T47" s="59">
        <v>0</v>
      </c>
      <c r="U47" s="44" t="s">
        <v>176</v>
      </c>
      <c r="V47" s="47"/>
      <c r="W47" s="44" t="s">
        <v>82</v>
      </c>
      <c r="X47" s="20">
        <v>45657</v>
      </c>
      <c r="Y47" s="48" t="s">
        <v>822</v>
      </c>
      <c r="Z47" s="25">
        <v>0</v>
      </c>
      <c r="AA47" s="247" t="s">
        <v>945</v>
      </c>
      <c r="AB47" s="127">
        <f t="shared" si="0"/>
        <v>0</v>
      </c>
      <c r="AC47" s="26" t="b">
        <f t="shared" si="1"/>
        <v>0</v>
      </c>
      <c r="AD47" s="26" t="str">
        <f t="shared" si="2"/>
        <v>SIN INICIAR</v>
      </c>
      <c r="AE47" s="26" t="str">
        <f t="shared" si="3"/>
        <v>SIN INICIAR</v>
      </c>
      <c r="AF47" s="44" t="s">
        <v>82</v>
      </c>
      <c r="AG47" s="139"/>
      <c r="AH47" s="52" t="str">
        <f t="shared" si="4"/>
        <v>PENDIENTE</v>
      </c>
      <c r="AI47" s="45"/>
      <c r="AJ47" s="25"/>
      <c r="AK47" s="45"/>
    </row>
    <row r="48" spans="1:37" ht="142.80000000000001">
      <c r="A48" s="82">
        <v>39</v>
      </c>
      <c r="B48" s="44" t="s">
        <v>72</v>
      </c>
      <c r="C48" s="44" t="s">
        <v>219</v>
      </c>
      <c r="D48" s="75">
        <v>45225</v>
      </c>
      <c r="E48" s="44" t="s">
        <v>89</v>
      </c>
      <c r="F48" s="19" t="s">
        <v>260</v>
      </c>
      <c r="G48" s="44" t="s">
        <v>248</v>
      </c>
      <c r="H48" s="19" t="s">
        <v>261</v>
      </c>
      <c r="I48" s="19" t="s">
        <v>597</v>
      </c>
      <c r="J48" s="44">
        <v>4</v>
      </c>
      <c r="K48" s="44" t="s">
        <v>59</v>
      </c>
      <c r="L48" s="44" t="s">
        <v>229</v>
      </c>
      <c r="M48" s="76">
        <v>1</v>
      </c>
      <c r="N48" s="81">
        <v>45293</v>
      </c>
      <c r="O48" s="81">
        <v>45659</v>
      </c>
      <c r="P48" s="44" t="s">
        <v>225</v>
      </c>
      <c r="Q48" s="77" t="s">
        <v>60</v>
      </c>
      <c r="R48" s="94">
        <v>45535</v>
      </c>
      <c r="S48" s="19" t="s">
        <v>674</v>
      </c>
      <c r="T48" s="59">
        <v>0.5</v>
      </c>
      <c r="U48" s="44" t="s">
        <v>175</v>
      </c>
      <c r="V48" s="47"/>
      <c r="W48" s="45" t="s">
        <v>116</v>
      </c>
      <c r="X48" s="20">
        <v>45657</v>
      </c>
      <c r="Y48" s="48" t="s">
        <v>822</v>
      </c>
      <c r="Z48" s="25">
        <v>2</v>
      </c>
      <c r="AA48" s="242" t="s">
        <v>936</v>
      </c>
      <c r="AB48" s="127">
        <f t="shared" si="0"/>
        <v>0.5</v>
      </c>
      <c r="AC48" s="26" t="b">
        <f t="shared" si="1"/>
        <v>0</v>
      </c>
      <c r="AD48" s="26" t="str">
        <f t="shared" si="2"/>
        <v>EN PROCESO</v>
      </c>
      <c r="AE48" s="26" t="str">
        <f t="shared" si="3"/>
        <v>EN PROCESO</v>
      </c>
      <c r="AF48" s="44" t="s">
        <v>82</v>
      </c>
      <c r="AG48" s="139"/>
      <c r="AH48" s="52" t="str">
        <f t="shared" si="4"/>
        <v>PENDIENTE</v>
      </c>
      <c r="AI48" s="45"/>
      <c r="AJ48" s="25"/>
      <c r="AK48" s="45"/>
    </row>
    <row r="49" spans="1:37" ht="132.6">
      <c r="A49" s="72">
        <v>40</v>
      </c>
      <c r="B49" s="44" t="s">
        <v>72</v>
      </c>
      <c r="C49" s="44" t="s">
        <v>219</v>
      </c>
      <c r="D49" s="75">
        <v>45225</v>
      </c>
      <c r="E49" s="44" t="s">
        <v>190</v>
      </c>
      <c r="F49" s="19" t="s">
        <v>262</v>
      </c>
      <c r="G49" s="44" t="s">
        <v>263</v>
      </c>
      <c r="H49" s="19" t="s">
        <v>264</v>
      </c>
      <c r="I49" s="19" t="s">
        <v>265</v>
      </c>
      <c r="J49" s="44">
        <v>3</v>
      </c>
      <c r="K49" s="44" t="s">
        <v>59</v>
      </c>
      <c r="L49" s="44" t="s">
        <v>229</v>
      </c>
      <c r="M49" s="76">
        <v>1</v>
      </c>
      <c r="N49" s="81">
        <v>45293</v>
      </c>
      <c r="O49" s="81">
        <v>45659</v>
      </c>
      <c r="P49" s="67" t="s">
        <v>68</v>
      </c>
      <c r="Q49" s="44" t="s">
        <v>60</v>
      </c>
      <c r="R49" s="94">
        <v>45535</v>
      </c>
      <c r="S49" s="21" t="s">
        <v>656</v>
      </c>
      <c r="T49" s="59">
        <v>0</v>
      </c>
      <c r="U49" s="44" t="s">
        <v>176</v>
      </c>
      <c r="V49" s="47"/>
      <c r="W49" s="45" t="s">
        <v>82</v>
      </c>
      <c r="X49" s="20">
        <v>45657</v>
      </c>
      <c r="Y49" s="48" t="s">
        <v>843</v>
      </c>
      <c r="Z49" s="25">
        <v>2</v>
      </c>
      <c r="AA49" s="243" t="s">
        <v>946</v>
      </c>
      <c r="AB49" s="127">
        <f t="shared" si="0"/>
        <v>0.66666666666666663</v>
      </c>
      <c r="AC49" s="26" t="b">
        <f t="shared" si="1"/>
        <v>0</v>
      </c>
      <c r="AD49" s="26" t="str">
        <f t="shared" si="2"/>
        <v>EN PROCESO</v>
      </c>
      <c r="AE49" s="26" t="str">
        <f t="shared" si="3"/>
        <v>EN PROCESO</v>
      </c>
      <c r="AF49" s="44" t="s">
        <v>82</v>
      </c>
      <c r="AG49" s="140"/>
      <c r="AH49" s="52" t="str">
        <f t="shared" si="4"/>
        <v>PENDIENTE</v>
      </c>
      <c r="AI49" s="45"/>
      <c r="AJ49" s="25"/>
      <c r="AK49" s="45"/>
    </row>
    <row r="50" spans="1:37" ht="112.2">
      <c r="A50" s="82">
        <v>41</v>
      </c>
      <c r="B50" s="44" t="s">
        <v>72</v>
      </c>
      <c r="C50" s="44" t="s">
        <v>266</v>
      </c>
      <c r="D50" s="75">
        <v>45253</v>
      </c>
      <c r="E50" s="44" t="s">
        <v>267</v>
      </c>
      <c r="F50" s="19" t="s">
        <v>268</v>
      </c>
      <c r="G50" s="44" t="s">
        <v>269</v>
      </c>
      <c r="H50" s="19" t="s">
        <v>270</v>
      </c>
      <c r="I50" s="19" t="s">
        <v>271</v>
      </c>
      <c r="J50" s="44">
        <v>1</v>
      </c>
      <c r="K50" s="44" t="s">
        <v>109</v>
      </c>
      <c r="L50" s="44" t="s">
        <v>272</v>
      </c>
      <c r="M50" s="76">
        <v>1</v>
      </c>
      <c r="N50" s="81">
        <v>45260</v>
      </c>
      <c r="O50" s="81">
        <v>45807</v>
      </c>
      <c r="P50" s="44" t="s">
        <v>259</v>
      </c>
      <c r="Q50" s="77" t="s">
        <v>200</v>
      </c>
      <c r="R50" s="94">
        <v>45535</v>
      </c>
      <c r="S50" s="19" t="s">
        <v>651</v>
      </c>
      <c r="T50" s="59">
        <v>0</v>
      </c>
      <c r="U50" s="44" t="s">
        <v>176</v>
      </c>
      <c r="V50" s="47"/>
      <c r="W50" s="44" t="s">
        <v>82</v>
      </c>
      <c r="X50" s="20">
        <v>45657</v>
      </c>
      <c r="Y50" s="48" t="s">
        <v>825</v>
      </c>
      <c r="Z50" s="25">
        <v>0</v>
      </c>
      <c r="AA50" s="243" t="s">
        <v>947</v>
      </c>
      <c r="AB50" s="127">
        <f t="shared" si="0"/>
        <v>0</v>
      </c>
      <c r="AC50" s="26" t="b">
        <f t="shared" si="1"/>
        <v>0</v>
      </c>
      <c r="AD50" s="26" t="str">
        <f t="shared" si="2"/>
        <v>SIN INICIAR</v>
      </c>
      <c r="AE50" s="26" t="str">
        <f t="shared" si="3"/>
        <v>SIN INICIAR</v>
      </c>
      <c r="AF50" s="44" t="s">
        <v>82</v>
      </c>
      <c r="AG50" s="141">
        <f>AVERAGE(AB50:AB66)</f>
        <v>0.25490196078431371</v>
      </c>
      <c r="AH50" s="52" t="str">
        <f t="shared" si="4"/>
        <v>PENDIENTE</v>
      </c>
      <c r="AI50" s="45"/>
      <c r="AJ50" s="25"/>
      <c r="AK50" s="45"/>
    </row>
    <row r="51" spans="1:37" ht="102">
      <c r="A51" s="72">
        <v>42</v>
      </c>
      <c r="B51" s="44" t="s">
        <v>72</v>
      </c>
      <c r="C51" s="44" t="s">
        <v>266</v>
      </c>
      <c r="D51" s="75">
        <v>45253</v>
      </c>
      <c r="E51" s="44" t="s">
        <v>273</v>
      </c>
      <c r="F51" s="19" t="s">
        <v>274</v>
      </c>
      <c r="G51" s="44" t="s">
        <v>269</v>
      </c>
      <c r="H51" s="19" t="s">
        <v>275</v>
      </c>
      <c r="I51" s="19" t="s">
        <v>276</v>
      </c>
      <c r="J51" s="44">
        <v>3</v>
      </c>
      <c r="K51" s="44" t="s">
        <v>109</v>
      </c>
      <c r="L51" s="44" t="s">
        <v>277</v>
      </c>
      <c r="M51" s="76">
        <v>1</v>
      </c>
      <c r="N51" s="81">
        <v>45260</v>
      </c>
      <c r="O51" s="81">
        <v>45807</v>
      </c>
      <c r="P51" s="44" t="s">
        <v>259</v>
      </c>
      <c r="Q51" s="77" t="s">
        <v>200</v>
      </c>
      <c r="R51" s="94">
        <v>45535</v>
      </c>
      <c r="S51" s="19" t="s">
        <v>595</v>
      </c>
      <c r="T51" s="59">
        <v>0.66700000000000004</v>
      </c>
      <c r="U51" s="44" t="s">
        <v>175</v>
      </c>
      <c r="V51" s="47"/>
      <c r="W51" s="44" t="s">
        <v>82</v>
      </c>
      <c r="X51" s="20">
        <v>45657</v>
      </c>
      <c r="Y51" s="48" t="s">
        <v>948</v>
      </c>
      <c r="Z51" s="25">
        <v>0</v>
      </c>
      <c r="AA51" s="243" t="s">
        <v>949</v>
      </c>
      <c r="AB51" s="127">
        <f t="shared" si="0"/>
        <v>0</v>
      </c>
      <c r="AC51" s="26" t="b">
        <f t="shared" si="1"/>
        <v>0</v>
      </c>
      <c r="AD51" s="26" t="str">
        <f t="shared" si="2"/>
        <v>SIN INICIAR</v>
      </c>
      <c r="AE51" s="26" t="str">
        <f t="shared" si="3"/>
        <v>SIN INICIAR</v>
      </c>
      <c r="AF51" s="44" t="s">
        <v>82</v>
      </c>
      <c r="AG51" s="142"/>
      <c r="AH51" s="52" t="str">
        <f t="shared" si="4"/>
        <v>PENDIENTE</v>
      </c>
      <c r="AI51" s="45"/>
      <c r="AJ51" s="25"/>
      <c r="AK51" s="45"/>
    </row>
    <row r="52" spans="1:37" ht="153">
      <c r="A52" s="82">
        <v>43</v>
      </c>
      <c r="B52" s="44" t="s">
        <v>72</v>
      </c>
      <c r="C52" s="44" t="s">
        <v>266</v>
      </c>
      <c r="D52" s="75">
        <v>45253</v>
      </c>
      <c r="E52" s="44" t="s">
        <v>278</v>
      </c>
      <c r="F52" s="19" t="s">
        <v>279</v>
      </c>
      <c r="G52" s="44" t="s">
        <v>280</v>
      </c>
      <c r="H52" s="19" t="s">
        <v>281</v>
      </c>
      <c r="I52" s="19" t="s">
        <v>282</v>
      </c>
      <c r="J52" s="44">
        <v>3</v>
      </c>
      <c r="K52" s="44" t="s">
        <v>109</v>
      </c>
      <c r="L52" s="77" t="s">
        <v>283</v>
      </c>
      <c r="M52" s="76">
        <v>1</v>
      </c>
      <c r="N52" s="81">
        <v>45260</v>
      </c>
      <c r="O52" s="81">
        <v>45807</v>
      </c>
      <c r="P52" s="44" t="s">
        <v>284</v>
      </c>
      <c r="Q52" s="72" t="s">
        <v>133</v>
      </c>
      <c r="R52" s="94">
        <v>45535</v>
      </c>
      <c r="S52" s="53" t="s">
        <v>640</v>
      </c>
      <c r="T52" s="59">
        <v>0.66700000000000004</v>
      </c>
      <c r="U52" s="44" t="s">
        <v>175</v>
      </c>
      <c r="V52" s="47"/>
      <c r="W52" s="44" t="s">
        <v>134</v>
      </c>
      <c r="X52" s="20">
        <v>45657</v>
      </c>
      <c r="Y52" s="48" t="s">
        <v>869</v>
      </c>
      <c r="Z52" s="25">
        <v>2</v>
      </c>
      <c r="AA52" s="244" t="s">
        <v>870</v>
      </c>
      <c r="AB52" s="127">
        <f t="shared" si="0"/>
        <v>0.66666666666666663</v>
      </c>
      <c r="AC52" s="26" t="b">
        <f t="shared" si="1"/>
        <v>0</v>
      </c>
      <c r="AD52" s="26" t="str">
        <f t="shared" si="2"/>
        <v>EN PROCESO</v>
      </c>
      <c r="AE52" s="26" t="str">
        <f t="shared" si="3"/>
        <v>EN PROCESO</v>
      </c>
      <c r="AF52" s="77" t="s">
        <v>82</v>
      </c>
      <c r="AG52" s="142"/>
      <c r="AH52" s="52" t="str">
        <f t="shared" si="4"/>
        <v>PENDIENTE</v>
      </c>
      <c r="AI52" s="45"/>
      <c r="AJ52" s="25"/>
      <c r="AK52" s="45"/>
    </row>
    <row r="53" spans="1:37" ht="112.2">
      <c r="A53" s="72">
        <v>44</v>
      </c>
      <c r="B53" s="44" t="s">
        <v>72</v>
      </c>
      <c r="C53" s="44" t="s">
        <v>266</v>
      </c>
      <c r="D53" s="75">
        <v>45253</v>
      </c>
      <c r="E53" s="44" t="s">
        <v>278</v>
      </c>
      <c r="F53" s="19" t="s">
        <v>279</v>
      </c>
      <c r="G53" s="44" t="s">
        <v>280</v>
      </c>
      <c r="H53" s="19" t="s">
        <v>281</v>
      </c>
      <c r="I53" s="19" t="s">
        <v>282</v>
      </c>
      <c r="J53" s="44">
        <v>3</v>
      </c>
      <c r="K53" s="44" t="s">
        <v>109</v>
      </c>
      <c r="L53" s="77" t="s">
        <v>283</v>
      </c>
      <c r="M53" s="76">
        <v>1</v>
      </c>
      <c r="N53" s="81">
        <v>45260</v>
      </c>
      <c r="O53" s="81">
        <v>45807</v>
      </c>
      <c r="P53" s="44" t="s">
        <v>259</v>
      </c>
      <c r="Q53" s="77" t="s">
        <v>200</v>
      </c>
      <c r="R53" s="94">
        <v>45535</v>
      </c>
      <c r="S53" s="53" t="s">
        <v>640</v>
      </c>
      <c r="T53" s="59">
        <v>0.66700000000000004</v>
      </c>
      <c r="U53" s="44" t="s">
        <v>175</v>
      </c>
      <c r="V53" s="47"/>
      <c r="W53" s="44" t="s">
        <v>134</v>
      </c>
      <c r="X53" s="20">
        <v>45657</v>
      </c>
      <c r="Y53" s="48" t="s">
        <v>826</v>
      </c>
      <c r="Z53" s="25">
        <v>2</v>
      </c>
      <c r="AA53" s="243" t="s">
        <v>950</v>
      </c>
      <c r="AB53" s="127">
        <f t="shared" si="0"/>
        <v>0.66666666666666663</v>
      </c>
      <c r="AC53" s="26" t="b">
        <f t="shared" si="1"/>
        <v>0</v>
      </c>
      <c r="AD53" s="26" t="str">
        <f t="shared" si="2"/>
        <v>EN PROCESO</v>
      </c>
      <c r="AE53" s="26" t="str">
        <f t="shared" si="3"/>
        <v>EN PROCESO</v>
      </c>
      <c r="AF53" s="77" t="s">
        <v>82</v>
      </c>
      <c r="AG53" s="142"/>
      <c r="AH53" s="52" t="str">
        <f t="shared" si="4"/>
        <v>PENDIENTE</v>
      </c>
      <c r="AI53" s="45"/>
      <c r="AJ53" s="25"/>
      <c r="AK53" s="45"/>
    </row>
    <row r="54" spans="1:37" ht="102">
      <c r="A54" s="82">
        <v>45</v>
      </c>
      <c r="B54" s="44" t="s">
        <v>72</v>
      </c>
      <c r="C54" s="44" t="s">
        <v>266</v>
      </c>
      <c r="D54" s="75">
        <v>45253</v>
      </c>
      <c r="E54" s="44" t="s">
        <v>285</v>
      </c>
      <c r="F54" s="19" t="s">
        <v>286</v>
      </c>
      <c r="G54" s="44" t="s">
        <v>269</v>
      </c>
      <c r="H54" s="19" t="s">
        <v>287</v>
      </c>
      <c r="I54" s="19" t="s">
        <v>801</v>
      </c>
      <c r="J54" s="44">
        <v>2</v>
      </c>
      <c r="K54" s="44" t="s">
        <v>109</v>
      </c>
      <c r="L54" s="44" t="s">
        <v>288</v>
      </c>
      <c r="M54" s="76">
        <v>1</v>
      </c>
      <c r="N54" s="81">
        <v>45260</v>
      </c>
      <c r="O54" s="81">
        <v>45807</v>
      </c>
      <c r="P54" s="44" t="s">
        <v>259</v>
      </c>
      <c r="Q54" s="77" t="s">
        <v>200</v>
      </c>
      <c r="R54" s="94">
        <v>45535</v>
      </c>
      <c r="S54" s="19" t="s">
        <v>651</v>
      </c>
      <c r="T54" s="59">
        <v>0</v>
      </c>
      <c r="U54" s="44" t="s">
        <v>176</v>
      </c>
      <c r="V54" s="47"/>
      <c r="W54" s="44" t="s">
        <v>82</v>
      </c>
      <c r="X54" s="20">
        <v>45657</v>
      </c>
      <c r="Y54" s="48" t="s">
        <v>826</v>
      </c>
      <c r="Z54" s="25">
        <v>0</v>
      </c>
      <c r="AA54" s="243" t="s">
        <v>951</v>
      </c>
      <c r="AB54" s="127">
        <f t="shared" si="0"/>
        <v>0</v>
      </c>
      <c r="AC54" s="26" t="b">
        <f t="shared" si="1"/>
        <v>0</v>
      </c>
      <c r="AD54" s="26" t="str">
        <f t="shared" si="2"/>
        <v>SIN INICIAR</v>
      </c>
      <c r="AE54" s="26" t="str">
        <f t="shared" si="3"/>
        <v>SIN INICIAR</v>
      </c>
      <c r="AF54" s="44" t="s">
        <v>82</v>
      </c>
      <c r="AG54" s="142"/>
      <c r="AH54" s="52" t="str">
        <f t="shared" si="4"/>
        <v>PENDIENTE</v>
      </c>
      <c r="AI54" s="45"/>
      <c r="AJ54" s="25"/>
      <c r="AK54" s="45"/>
    </row>
    <row r="55" spans="1:37" ht="91.8">
      <c r="A55" s="72">
        <v>46</v>
      </c>
      <c r="B55" s="44" t="s">
        <v>72</v>
      </c>
      <c r="C55" s="44" t="s">
        <v>266</v>
      </c>
      <c r="D55" s="75">
        <v>45253</v>
      </c>
      <c r="E55" s="44" t="s">
        <v>289</v>
      </c>
      <c r="F55" s="19" t="s">
        <v>290</v>
      </c>
      <c r="G55" s="44" t="s">
        <v>291</v>
      </c>
      <c r="H55" s="19" t="s">
        <v>292</v>
      </c>
      <c r="I55" s="19" t="s">
        <v>293</v>
      </c>
      <c r="J55" s="44">
        <v>2</v>
      </c>
      <c r="K55" s="44" t="s">
        <v>109</v>
      </c>
      <c r="L55" s="44" t="s">
        <v>294</v>
      </c>
      <c r="M55" s="76">
        <v>1</v>
      </c>
      <c r="N55" s="81">
        <v>45260</v>
      </c>
      <c r="O55" s="81">
        <v>45807</v>
      </c>
      <c r="P55" s="44" t="s">
        <v>259</v>
      </c>
      <c r="Q55" s="77" t="s">
        <v>200</v>
      </c>
      <c r="R55" s="94">
        <v>45535</v>
      </c>
      <c r="S55" s="19" t="s">
        <v>651</v>
      </c>
      <c r="T55" s="59">
        <v>0</v>
      </c>
      <c r="U55" s="44" t="s">
        <v>176</v>
      </c>
      <c r="V55" s="47"/>
      <c r="W55" s="44" t="s">
        <v>82</v>
      </c>
      <c r="X55" s="20">
        <v>45657</v>
      </c>
      <c r="Y55" s="48" t="s">
        <v>826</v>
      </c>
      <c r="Z55" s="25">
        <v>0</v>
      </c>
      <c r="AA55" s="243" t="s">
        <v>952</v>
      </c>
      <c r="AB55" s="127">
        <f t="shared" si="0"/>
        <v>0</v>
      </c>
      <c r="AC55" s="26" t="b">
        <f t="shared" si="1"/>
        <v>0</v>
      </c>
      <c r="AD55" s="26" t="str">
        <f t="shared" si="2"/>
        <v>SIN INICIAR</v>
      </c>
      <c r="AE55" s="26" t="str">
        <f t="shared" si="3"/>
        <v>SIN INICIAR</v>
      </c>
      <c r="AF55" s="44" t="s">
        <v>82</v>
      </c>
      <c r="AG55" s="142"/>
      <c r="AH55" s="52" t="str">
        <f t="shared" si="4"/>
        <v>PENDIENTE</v>
      </c>
      <c r="AI55" s="45"/>
      <c r="AJ55" s="25"/>
      <c r="AK55" s="45"/>
    </row>
    <row r="56" spans="1:37" ht="153">
      <c r="A56" s="82">
        <v>47</v>
      </c>
      <c r="B56" s="44" t="s">
        <v>72</v>
      </c>
      <c r="C56" s="44" t="s">
        <v>266</v>
      </c>
      <c r="D56" s="75">
        <v>45253</v>
      </c>
      <c r="E56" s="44" t="s">
        <v>295</v>
      </c>
      <c r="F56" s="19" t="s">
        <v>296</v>
      </c>
      <c r="G56" s="44" t="s">
        <v>297</v>
      </c>
      <c r="H56" s="19" t="s">
        <v>298</v>
      </c>
      <c r="I56" s="19" t="s">
        <v>299</v>
      </c>
      <c r="J56" s="44">
        <v>1</v>
      </c>
      <c r="K56" s="44" t="s">
        <v>109</v>
      </c>
      <c r="L56" s="44" t="s">
        <v>300</v>
      </c>
      <c r="M56" s="76">
        <v>1</v>
      </c>
      <c r="N56" s="81">
        <v>45260</v>
      </c>
      <c r="O56" s="81">
        <v>45807</v>
      </c>
      <c r="P56" s="44" t="s">
        <v>259</v>
      </c>
      <c r="Q56" s="77" t="s">
        <v>200</v>
      </c>
      <c r="R56" s="94">
        <v>45535</v>
      </c>
      <c r="S56" s="19" t="s">
        <v>651</v>
      </c>
      <c r="T56" s="59">
        <v>0</v>
      </c>
      <c r="U56" s="44" t="s">
        <v>176</v>
      </c>
      <c r="V56" s="47"/>
      <c r="W56" s="44" t="s">
        <v>82</v>
      </c>
      <c r="X56" s="20">
        <v>45657</v>
      </c>
      <c r="Y56" s="48" t="s">
        <v>826</v>
      </c>
      <c r="Z56" s="25">
        <v>0</v>
      </c>
      <c r="AA56" s="243" t="s">
        <v>952</v>
      </c>
      <c r="AB56" s="127">
        <f t="shared" si="0"/>
        <v>0</v>
      </c>
      <c r="AC56" s="26" t="b">
        <f t="shared" si="1"/>
        <v>0</v>
      </c>
      <c r="AD56" s="26" t="str">
        <f t="shared" si="2"/>
        <v>SIN INICIAR</v>
      </c>
      <c r="AE56" s="26" t="str">
        <f t="shared" si="3"/>
        <v>SIN INICIAR</v>
      </c>
      <c r="AF56" s="44" t="s">
        <v>82</v>
      </c>
      <c r="AG56" s="142"/>
      <c r="AH56" s="52" t="str">
        <f t="shared" si="4"/>
        <v>PENDIENTE</v>
      </c>
      <c r="AI56" s="45"/>
      <c r="AJ56" s="25"/>
      <c r="AK56" s="45"/>
    </row>
    <row r="57" spans="1:37" ht="303.60000000000002" customHeight="1">
      <c r="A57" s="72">
        <v>48</v>
      </c>
      <c r="B57" s="44" t="s">
        <v>72</v>
      </c>
      <c r="C57" s="44" t="s">
        <v>266</v>
      </c>
      <c r="D57" s="75">
        <v>45253</v>
      </c>
      <c r="E57" s="44" t="s">
        <v>295</v>
      </c>
      <c r="F57" s="19" t="s">
        <v>296</v>
      </c>
      <c r="G57" s="44" t="s">
        <v>297</v>
      </c>
      <c r="H57" s="19" t="s">
        <v>298</v>
      </c>
      <c r="I57" s="19" t="s">
        <v>301</v>
      </c>
      <c r="J57" s="44">
        <v>3</v>
      </c>
      <c r="K57" s="44" t="s">
        <v>109</v>
      </c>
      <c r="L57" s="44" t="s">
        <v>302</v>
      </c>
      <c r="M57" s="76">
        <v>1</v>
      </c>
      <c r="N57" s="81">
        <v>45260</v>
      </c>
      <c r="O57" s="81">
        <v>45625</v>
      </c>
      <c r="P57" s="44" t="s">
        <v>783</v>
      </c>
      <c r="Q57" s="77" t="s">
        <v>200</v>
      </c>
      <c r="R57" s="94">
        <v>45535</v>
      </c>
      <c r="S57" s="19" t="s">
        <v>615</v>
      </c>
      <c r="T57" s="59">
        <v>0.33300000000000002</v>
      </c>
      <c r="U57" s="44" t="s">
        <v>175</v>
      </c>
      <c r="V57" s="47"/>
      <c r="W57" s="44" t="s">
        <v>134</v>
      </c>
      <c r="X57" s="20">
        <v>45657</v>
      </c>
      <c r="Y57" s="48" t="s">
        <v>953</v>
      </c>
      <c r="Z57" s="25">
        <v>3</v>
      </c>
      <c r="AA57" s="245" t="s">
        <v>954</v>
      </c>
      <c r="AB57" s="127">
        <f t="shared" si="0"/>
        <v>1</v>
      </c>
      <c r="AC57" s="26" t="b">
        <f>IF(AB57="","",IF(X57&lt;O57,IF(AB57&lt;100%,"INCUMPLIDA",IF(AB57=100%,"TERMINADA EXTEMPORÁNEA"))))</f>
        <v>0</v>
      </c>
      <c r="AD57" s="26" t="str">
        <f>IF(AB57="","",IF(X57&gt;O57,IF(AB57=0%,"SIN INICIAR",IF(AB57=100%,"TERMINADA",IF(AB57&gt;0%,"EN PROCESO")))))</f>
        <v>TERMINADA</v>
      </c>
      <c r="AE57" s="26" t="str">
        <f>IF(AB57="","",IF(X57&lt;O57,AC57,IF(X57&gt;O57,AD57)))</f>
        <v>TERMINADA</v>
      </c>
      <c r="AF57" s="44" t="s">
        <v>134</v>
      </c>
      <c r="AG57" s="142"/>
      <c r="AH57" s="52" t="str">
        <f t="shared" si="4"/>
        <v>CUMPLIDA</v>
      </c>
      <c r="AI57" s="44" t="s">
        <v>1036</v>
      </c>
      <c r="AJ57" s="25" t="s">
        <v>1035</v>
      </c>
      <c r="AK57" s="45" t="s">
        <v>1061</v>
      </c>
    </row>
    <row r="58" spans="1:37" ht="153">
      <c r="A58" s="82">
        <v>49</v>
      </c>
      <c r="B58" s="44" t="s">
        <v>72</v>
      </c>
      <c r="C58" s="44" t="s">
        <v>266</v>
      </c>
      <c r="D58" s="75">
        <v>45253</v>
      </c>
      <c r="E58" s="44" t="s">
        <v>295</v>
      </c>
      <c r="F58" s="19" t="s">
        <v>296</v>
      </c>
      <c r="G58" s="44" t="s">
        <v>297</v>
      </c>
      <c r="H58" s="19" t="s">
        <v>298</v>
      </c>
      <c r="I58" s="19" t="s">
        <v>303</v>
      </c>
      <c r="J58" s="44">
        <v>1</v>
      </c>
      <c r="K58" s="44" t="s">
        <v>109</v>
      </c>
      <c r="L58" s="44" t="s">
        <v>304</v>
      </c>
      <c r="M58" s="76">
        <v>1</v>
      </c>
      <c r="N58" s="81">
        <v>45260</v>
      </c>
      <c r="O58" s="81">
        <v>45625</v>
      </c>
      <c r="P58" s="72" t="s">
        <v>132</v>
      </c>
      <c r="Q58" s="44" t="s">
        <v>305</v>
      </c>
      <c r="R58" s="94">
        <v>45535</v>
      </c>
      <c r="S58" s="19" t="s">
        <v>606</v>
      </c>
      <c r="T58" s="59">
        <v>0.3</v>
      </c>
      <c r="U58" s="44" t="s">
        <v>175</v>
      </c>
      <c r="V58" s="47"/>
      <c r="W58" s="45" t="s">
        <v>71</v>
      </c>
      <c r="X58" s="20">
        <v>45657</v>
      </c>
      <c r="Y58" s="48" t="s">
        <v>864</v>
      </c>
      <c r="Z58" s="25">
        <v>0.5</v>
      </c>
      <c r="AA58" s="243" t="s">
        <v>1067</v>
      </c>
      <c r="AB58" s="127">
        <f t="shared" si="0"/>
        <v>0.5</v>
      </c>
      <c r="AC58" s="26" t="str">
        <f t="shared" si="1"/>
        <v>INCUMPLIDA</v>
      </c>
      <c r="AD58" s="26" t="b">
        <f t="shared" si="2"/>
        <v>0</v>
      </c>
      <c r="AE58" s="26" t="str">
        <f t="shared" si="3"/>
        <v>INCUMPLIDA</v>
      </c>
      <c r="AF58" s="44" t="s">
        <v>82</v>
      </c>
      <c r="AG58" s="142"/>
      <c r="AH58" s="52" t="str">
        <f t="shared" si="4"/>
        <v>PENDIENTE</v>
      </c>
      <c r="AI58" s="45"/>
      <c r="AJ58" s="25"/>
      <c r="AK58" s="45"/>
    </row>
    <row r="59" spans="1:37" ht="173.4">
      <c r="A59" s="72">
        <v>50</v>
      </c>
      <c r="B59" s="44" t="s">
        <v>72</v>
      </c>
      <c r="C59" s="44" t="s">
        <v>266</v>
      </c>
      <c r="D59" s="75">
        <v>45253</v>
      </c>
      <c r="E59" s="44" t="s">
        <v>306</v>
      </c>
      <c r="F59" s="19" t="s">
        <v>307</v>
      </c>
      <c r="G59" s="44" t="s">
        <v>308</v>
      </c>
      <c r="H59" s="19" t="s">
        <v>309</v>
      </c>
      <c r="I59" s="19" t="s">
        <v>598</v>
      </c>
      <c r="J59" s="44">
        <v>3</v>
      </c>
      <c r="K59" s="44" t="s">
        <v>109</v>
      </c>
      <c r="L59" s="44" t="s">
        <v>310</v>
      </c>
      <c r="M59" s="76">
        <v>1</v>
      </c>
      <c r="N59" s="81">
        <v>45260</v>
      </c>
      <c r="O59" s="81">
        <v>45807</v>
      </c>
      <c r="P59" s="44" t="s">
        <v>259</v>
      </c>
      <c r="Q59" s="77" t="s">
        <v>200</v>
      </c>
      <c r="R59" s="94">
        <v>45535</v>
      </c>
      <c r="S59" s="19" t="s">
        <v>675</v>
      </c>
      <c r="T59" s="59">
        <v>0.33300000000000002</v>
      </c>
      <c r="U59" s="44" t="s">
        <v>175</v>
      </c>
      <c r="V59" s="47"/>
      <c r="W59" s="44" t="s">
        <v>82</v>
      </c>
      <c r="X59" s="20">
        <v>45657</v>
      </c>
      <c r="Y59" s="48" t="s">
        <v>822</v>
      </c>
      <c r="Z59" s="25">
        <v>0</v>
      </c>
      <c r="AA59" s="243" t="s">
        <v>955</v>
      </c>
      <c r="AB59" s="127">
        <f t="shared" si="0"/>
        <v>0</v>
      </c>
      <c r="AC59" s="26" t="b">
        <f t="shared" si="1"/>
        <v>0</v>
      </c>
      <c r="AD59" s="26" t="str">
        <f t="shared" si="2"/>
        <v>SIN INICIAR</v>
      </c>
      <c r="AE59" s="26" t="str">
        <f t="shared" si="3"/>
        <v>SIN INICIAR</v>
      </c>
      <c r="AF59" s="44" t="s">
        <v>82</v>
      </c>
      <c r="AG59" s="142"/>
      <c r="AH59" s="52" t="str">
        <f t="shared" si="4"/>
        <v>PENDIENTE</v>
      </c>
      <c r="AI59" s="45"/>
      <c r="AJ59" s="25"/>
      <c r="AK59" s="45"/>
    </row>
    <row r="60" spans="1:37" ht="81.599999999999994">
      <c r="A60" s="82">
        <v>51</v>
      </c>
      <c r="B60" s="44" t="s">
        <v>72</v>
      </c>
      <c r="C60" s="44" t="s">
        <v>266</v>
      </c>
      <c r="D60" s="75">
        <v>45253</v>
      </c>
      <c r="E60" s="44" t="s">
        <v>311</v>
      </c>
      <c r="F60" s="19" t="s">
        <v>312</v>
      </c>
      <c r="G60" s="44" t="s">
        <v>269</v>
      </c>
      <c r="H60" s="19" t="s">
        <v>313</v>
      </c>
      <c r="I60" s="19" t="s">
        <v>314</v>
      </c>
      <c r="J60" s="44">
        <v>1</v>
      </c>
      <c r="K60" s="44" t="s">
        <v>109</v>
      </c>
      <c r="L60" s="44" t="s">
        <v>315</v>
      </c>
      <c r="M60" s="76">
        <v>1</v>
      </c>
      <c r="N60" s="81">
        <v>45260</v>
      </c>
      <c r="O60" s="81">
        <v>45807</v>
      </c>
      <c r="P60" s="44" t="s">
        <v>259</v>
      </c>
      <c r="Q60" s="77" t="s">
        <v>200</v>
      </c>
      <c r="R60" s="94">
        <v>45535</v>
      </c>
      <c r="S60" s="19" t="s">
        <v>595</v>
      </c>
      <c r="T60" s="59">
        <v>0.7</v>
      </c>
      <c r="U60" s="44" t="s">
        <v>175</v>
      </c>
      <c r="V60" s="47"/>
      <c r="W60" s="44" t="s">
        <v>82</v>
      </c>
      <c r="X60" s="20">
        <v>45657</v>
      </c>
      <c r="Y60" s="48" t="s">
        <v>822</v>
      </c>
      <c r="Z60" s="25">
        <v>0</v>
      </c>
      <c r="AA60" s="243" t="s">
        <v>955</v>
      </c>
      <c r="AB60" s="127">
        <f t="shared" si="0"/>
        <v>0</v>
      </c>
      <c r="AC60" s="26" t="b">
        <f t="shared" si="1"/>
        <v>0</v>
      </c>
      <c r="AD60" s="26" t="str">
        <f t="shared" si="2"/>
        <v>SIN INICIAR</v>
      </c>
      <c r="AE60" s="26" t="str">
        <f t="shared" si="3"/>
        <v>SIN INICIAR</v>
      </c>
      <c r="AF60" s="44" t="s">
        <v>82</v>
      </c>
      <c r="AG60" s="142"/>
      <c r="AH60" s="52" t="str">
        <f t="shared" si="4"/>
        <v>PENDIENTE</v>
      </c>
      <c r="AI60" s="45"/>
      <c r="AJ60" s="25"/>
      <c r="AK60" s="45"/>
    </row>
    <row r="61" spans="1:37" ht="122.4">
      <c r="A61" s="72">
        <v>52</v>
      </c>
      <c r="B61" s="44" t="s">
        <v>72</v>
      </c>
      <c r="C61" s="44" t="s">
        <v>266</v>
      </c>
      <c r="D61" s="75">
        <v>45253</v>
      </c>
      <c r="E61" s="44" t="s">
        <v>311</v>
      </c>
      <c r="F61" s="19" t="s">
        <v>316</v>
      </c>
      <c r="G61" s="44" t="s">
        <v>269</v>
      </c>
      <c r="H61" s="19" t="s">
        <v>317</v>
      </c>
      <c r="I61" s="19" t="s">
        <v>803</v>
      </c>
      <c r="J61" s="44">
        <v>1</v>
      </c>
      <c r="K61" s="44" t="s">
        <v>109</v>
      </c>
      <c r="L61" s="44" t="s">
        <v>802</v>
      </c>
      <c r="M61" s="76">
        <v>1</v>
      </c>
      <c r="N61" s="81">
        <v>45260</v>
      </c>
      <c r="O61" s="81">
        <v>45807</v>
      </c>
      <c r="P61" s="44" t="s">
        <v>259</v>
      </c>
      <c r="Q61" s="77" t="s">
        <v>200</v>
      </c>
      <c r="R61" s="94">
        <v>45535</v>
      </c>
      <c r="S61" s="19" t="s">
        <v>651</v>
      </c>
      <c r="T61" s="59">
        <v>0</v>
      </c>
      <c r="U61" s="44" t="s">
        <v>176</v>
      </c>
      <c r="V61" s="47"/>
      <c r="W61" s="44" t="s">
        <v>82</v>
      </c>
      <c r="X61" s="20">
        <v>45657</v>
      </c>
      <c r="Y61" s="48" t="s">
        <v>822</v>
      </c>
      <c r="Z61" s="25">
        <v>0</v>
      </c>
      <c r="AA61" s="243" t="s">
        <v>956</v>
      </c>
      <c r="AB61" s="127">
        <f t="shared" si="0"/>
        <v>0</v>
      </c>
      <c r="AC61" s="26" t="b">
        <f t="shared" si="1"/>
        <v>0</v>
      </c>
      <c r="AD61" s="26" t="str">
        <f t="shared" si="2"/>
        <v>SIN INICIAR</v>
      </c>
      <c r="AE61" s="26" t="str">
        <f t="shared" si="3"/>
        <v>SIN INICIAR</v>
      </c>
      <c r="AF61" s="44" t="s">
        <v>82</v>
      </c>
      <c r="AG61" s="142"/>
      <c r="AH61" s="52" t="str">
        <f t="shared" si="4"/>
        <v>PENDIENTE</v>
      </c>
      <c r="AI61" s="45"/>
      <c r="AJ61" s="25"/>
      <c r="AK61" s="45"/>
    </row>
    <row r="62" spans="1:37" ht="81.599999999999994">
      <c r="A62" s="82">
        <v>53</v>
      </c>
      <c r="B62" s="44" t="s">
        <v>72</v>
      </c>
      <c r="C62" s="44" t="s">
        <v>266</v>
      </c>
      <c r="D62" s="75">
        <v>45253</v>
      </c>
      <c r="E62" s="44" t="s">
        <v>318</v>
      </c>
      <c r="F62" s="19" t="s">
        <v>319</v>
      </c>
      <c r="G62" s="44" t="s">
        <v>291</v>
      </c>
      <c r="H62" s="19" t="s">
        <v>320</v>
      </c>
      <c r="I62" s="19" t="s">
        <v>321</v>
      </c>
      <c r="J62" s="44">
        <v>2</v>
      </c>
      <c r="K62" s="44" t="s">
        <v>109</v>
      </c>
      <c r="L62" s="44" t="s">
        <v>322</v>
      </c>
      <c r="M62" s="76">
        <v>1</v>
      </c>
      <c r="N62" s="81">
        <v>45260</v>
      </c>
      <c r="O62" s="81">
        <v>45807</v>
      </c>
      <c r="P62" s="44" t="s">
        <v>80</v>
      </c>
      <c r="Q62" s="44" t="s">
        <v>81</v>
      </c>
      <c r="R62" s="94">
        <v>45535</v>
      </c>
      <c r="S62" s="19" t="s">
        <v>655</v>
      </c>
      <c r="T62" s="59">
        <v>0</v>
      </c>
      <c r="U62" s="44" t="s">
        <v>176</v>
      </c>
      <c r="V62" s="47"/>
      <c r="W62" s="44" t="s">
        <v>82</v>
      </c>
      <c r="X62" s="20">
        <v>45657</v>
      </c>
      <c r="Y62" s="24" t="s">
        <v>907</v>
      </c>
      <c r="Z62" s="25">
        <v>0</v>
      </c>
      <c r="AA62" s="241" t="s">
        <v>910</v>
      </c>
      <c r="AB62" s="127">
        <f t="shared" si="0"/>
        <v>0</v>
      </c>
      <c r="AC62" s="26" t="b">
        <f t="shared" si="1"/>
        <v>0</v>
      </c>
      <c r="AD62" s="26" t="str">
        <f t="shared" si="2"/>
        <v>SIN INICIAR</v>
      </c>
      <c r="AE62" s="26" t="str">
        <f t="shared" si="3"/>
        <v>SIN INICIAR</v>
      </c>
      <c r="AF62" s="26" t="s">
        <v>71</v>
      </c>
      <c r="AG62" s="142"/>
      <c r="AH62" s="52" t="str">
        <f t="shared" si="4"/>
        <v>PENDIENTE</v>
      </c>
      <c r="AI62" s="45"/>
      <c r="AJ62" s="25"/>
      <c r="AK62" s="45"/>
    </row>
    <row r="63" spans="1:37" ht="112.8" customHeight="1">
      <c r="A63" s="72">
        <v>54</v>
      </c>
      <c r="B63" s="44" t="s">
        <v>72</v>
      </c>
      <c r="C63" s="44" t="s">
        <v>266</v>
      </c>
      <c r="D63" s="75">
        <v>45253</v>
      </c>
      <c r="E63" s="44" t="s">
        <v>318</v>
      </c>
      <c r="F63" s="19" t="s">
        <v>319</v>
      </c>
      <c r="G63" s="44" t="s">
        <v>291</v>
      </c>
      <c r="H63" s="19" t="s">
        <v>320</v>
      </c>
      <c r="I63" s="19" t="s">
        <v>321</v>
      </c>
      <c r="J63" s="44">
        <v>2</v>
      </c>
      <c r="K63" s="44" t="s">
        <v>109</v>
      </c>
      <c r="L63" s="44" t="s">
        <v>322</v>
      </c>
      <c r="M63" s="76">
        <v>1</v>
      </c>
      <c r="N63" s="81">
        <v>45260</v>
      </c>
      <c r="O63" s="81">
        <v>45807</v>
      </c>
      <c r="P63" s="44" t="s">
        <v>251</v>
      </c>
      <c r="Q63" s="77" t="s">
        <v>200</v>
      </c>
      <c r="R63" s="94">
        <v>45535</v>
      </c>
      <c r="S63" s="19" t="s">
        <v>655</v>
      </c>
      <c r="T63" s="59">
        <v>0</v>
      </c>
      <c r="U63" s="44" t="s">
        <v>176</v>
      </c>
      <c r="V63" s="47"/>
      <c r="W63" s="44" t="s">
        <v>82</v>
      </c>
      <c r="X63" s="20">
        <v>45657</v>
      </c>
      <c r="Y63" s="48" t="s">
        <v>822</v>
      </c>
      <c r="Z63" s="25">
        <v>0</v>
      </c>
      <c r="AA63" s="243" t="s">
        <v>957</v>
      </c>
      <c r="AB63" s="127">
        <f t="shared" si="0"/>
        <v>0</v>
      </c>
      <c r="AC63" s="26" t="b">
        <f t="shared" si="1"/>
        <v>0</v>
      </c>
      <c r="AD63" s="26" t="str">
        <f t="shared" si="2"/>
        <v>SIN INICIAR</v>
      </c>
      <c r="AE63" s="26" t="str">
        <f t="shared" si="3"/>
        <v>SIN INICIAR</v>
      </c>
      <c r="AF63" s="44" t="s">
        <v>82</v>
      </c>
      <c r="AG63" s="142"/>
      <c r="AH63" s="52" t="str">
        <f t="shared" si="4"/>
        <v>PENDIENTE</v>
      </c>
      <c r="AI63" s="45"/>
      <c r="AJ63" s="25"/>
      <c r="AK63" s="45"/>
    </row>
    <row r="64" spans="1:37" ht="122.4">
      <c r="A64" s="82">
        <v>55</v>
      </c>
      <c r="B64" s="44" t="s">
        <v>72</v>
      </c>
      <c r="C64" s="44" t="s">
        <v>266</v>
      </c>
      <c r="D64" s="75">
        <v>45253</v>
      </c>
      <c r="E64" s="44" t="s">
        <v>323</v>
      </c>
      <c r="F64" s="19" t="s">
        <v>324</v>
      </c>
      <c r="G64" s="44" t="s">
        <v>308</v>
      </c>
      <c r="H64" s="19" t="s">
        <v>325</v>
      </c>
      <c r="I64" s="19" t="s">
        <v>803</v>
      </c>
      <c r="J64" s="44">
        <v>1</v>
      </c>
      <c r="K64" s="44" t="s">
        <v>109</v>
      </c>
      <c r="L64" s="44" t="s">
        <v>802</v>
      </c>
      <c r="M64" s="76">
        <v>1</v>
      </c>
      <c r="N64" s="81">
        <v>45260</v>
      </c>
      <c r="O64" s="81">
        <v>45807</v>
      </c>
      <c r="P64" s="44" t="s">
        <v>259</v>
      </c>
      <c r="Q64" s="77" t="s">
        <v>200</v>
      </c>
      <c r="R64" s="94">
        <v>45535</v>
      </c>
      <c r="S64" s="19" t="s">
        <v>651</v>
      </c>
      <c r="T64" s="59">
        <v>0</v>
      </c>
      <c r="U64" s="44" t="s">
        <v>176</v>
      </c>
      <c r="V64" s="47"/>
      <c r="W64" s="44" t="s">
        <v>82</v>
      </c>
      <c r="X64" s="20">
        <v>45657</v>
      </c>
      <c r="Y64" s="48" t="s">
        <v>822</v>
      </c>
      <c r="Z64" s="25">
        <v>0</v>
      </c>
      <c r="AA64" s="243" t="s">
        <v>956</v>
      </c>
      <c r="AB64" s="127">
        <f t="shared" si="0"/>
        <v>0</v>
      </c>
      <c r="AC64" s="26" t="b">
        <f t="shared" si="1"/>
        <v>0</v>
      </c>
      <c r="AD64" s="26" t="str">
        <f t="shared" si="2"/>
        <v>SIN INICIAR</v>
      </c>
      <c r="AE64" s="26" t="str">
        <f t="shared" si="3"/>
        <v>SIN INICIAR</v>
      </c>
      <c r="AF64" s="44" t="s">
        <v>82</v>
      </c>
      <c r="AG64" s="142"/>
      <c r="AH64" s="52" t="str">
        <f t="shared" si="4"/>
        <v>PENDIENTE</v>
      </c>
      <c r="AI64" s="45"/>
      <c r="AJ64" s="25"/>
      <c r="AK64" s="45"/>
    </row>
    <row r="65" spans="1:37" ht="132.6">
      <c r="A65" s="72">
        <v>56</v>
      </c>
      <c r="B65" s="44" t="s">
        <v>72</v>
      </c>
      <c r="C65" s="44" t="s">
        <v>266</v>
      </c>
      <c r="D65" s="75">
        <v>45253</v>
      </c>
      <c r="E65" s="44" t="s">
        <v>326</v>
      </c>
      <c r="F65" s="19" t="s">
        <v>327</v>
      </c>
      <c r="G65" s="44" t="s">
        <v>308</v>
      </c>
      <c r="H65" s="19" t="s">
        <v>328</v>
      </c>
      <c r="I65" s="19" t="s">
        <v>329</v>
      </c>
      <c r="J65" s="44">
        <v>2</v>
      </c>
      <c r="K65" s="44" t="s">
        <v>109</v>
      </c>
      <c r="L65" s="44" t="s">
        <v>330</v>
      </c>
      <c r="M65" s="76">
        <v>1</v>
      </c>
      <c r="N65" s="81">
        <v>45260</v>
      </c>
      <c r="O65" s="81">
        <v>45625</v>
      </c>
      <c r="P65" s="44" t="s">
        <v>284</v>
      </c>
      <c r="Q65" s="72" t="s">
        <v>133</v>
      </c>
      <c r="R65" s="94">
        <v>45535</v>
      </c>
      <c r="S65" s="21" t="s">
        <v>616</v>
      </c>
      <c r="T65" s="59">
        <v>0.5</v>
      </c>
      <c r="U65" s="44" t="s">
        <v>175</v>
      </c>
      <c r="V65" s="47"/>
      <c r="W65" s="44" t="s">
        <v>134</v>
      </c>
      <c r="X65" s="20">
        <v>45657</v>
      </c>
      <c r="Y65" s="48" t="s">
        <v>822</v>
      </c>
      <c r="Z65" s="25">
        <v>1</v>
      </c>
      <c r="AA65" s="242" t="s">
        <v>1058</v>
      </c>
      <c r="AB65" s="127">
        <f t="shared" si="0"/>
        <v>0.5</v>
      </c>
      <c r="AC65" s="26"/>
      <c r="AD65" s="26" t="b">
        <f t="shared" si="2"/>
        <v>0</v>
      </c>
      <c r="AE65" s="26" t="s">
        <v>175</v>
      </c>
      <c r="AF65" s="44" t="s">
        <v>82</v>
      </c>
      <c r="AG65" s="142"/>
      <c r="AH65" s="52" t="str">
        <f t="shared" si="4"/>
        <v>PENDIENTE</v>
      </c>
      <c r="AI65" s="44"/>
      <c r="AJ65" s="25"/>
      <c r="AK65" s="45"/>
    </row>
    <row r="66" spans="1:37" ht="282.60000000000002" customHeight="1">
      <c r="A66" s="82">
        <v>57</v>
      </c>
      <c r="B66" s="44" t="s">
        <v>72</v>
      </c>
      <c r="C66" s="44" t="s">
        <v>266</v>
      </c>
      <c r="D66" s="75">
        <v>45253</v>
      </c>
      <c r="E66" s="44" t="s">
        <v>326</v>
      </c>
      <c r="F66" s="19" t="s">
        <v>327</v>
      </c>
      <c r="G66" s="44" t="s">
        <v>308</v>
      </c>
      <c r="H66" s="19" t="s">
        <v>328</v>
      </c>
      <c r="I66" s="19" t="s">
        <v>331</v>
      </c>
      <c r="J66" s="44">
        <v>2</v>
      </c>
      <c r="K66" s="44" t="s">
        <v>109</v>
      </c>
      <c r="L66" s="44" t="s">
        <v>332</v>
      </c>
      <c r="M66" s="76">
        <v>1</v>
      </c>
      <c r="N66" s="81">
        <v>45260</v>
      </c>
      <c r="O66" s="81">
        <v>45625</v>
      </c>
      <c r="P66" s="44" t="s">
        <v>333</v>
      </c>
      <c r="Q66" s="77" t="s">
        <v>200</v>
      </c>
      <c r="R66" s="94">
        <v>45535</v>
      </c>
      <c r="S66" s="19" t="s">
        <v>641</v>
      </c>
      <c r="T66" s="59">
        <v>0.5</v>
      </c>
      <c r="U66" s="44" t="s">
        <v>175</v>
      </c>
      <c r="V66" s="47"/>
      <c r="W66" s="44" t="s">
        <v>134</v>
      </c>
      <c r="X66" s="20">
        <v>45657</v>
      </c>
      <c r="Y66" s="48" t="s">
        <v>953</v>
      </c>
      <c r="Z66" s="25">
        <v>3</v>
      </c>
      <c r="AA66" s="245" t="s">
        <v>954</v>
      </c>
      <c r="AB66" s="127">
        <f t="shared" si="0"/>
        <v>1</v>
      </c>
      <c r="AC66" s="26" t="b">
        <f>IF(AB66="","",IF(X66&lt;O66,IF(AB66&lt;100%,"INCUMPLIDA",IF(AB66=100%,"TERMINADA EXTEMPORÁNEA"))))</f>
        <v>0</v>
      </c>
      <c r="AD66" s="26" t="str">
        <f>IF(AB66="","",IF(X66&gt;O66,IF(AB66=0%,"SIN INICIAR",IF(AB66=100%,"TERMINADA",IF(AB66&gt;0%,"EN PROCESO")))))</f>
        <v>TERMINADA</v>
      </c>
      <c r="AE66" s="26" t="str">
        <f>IF(AB66="","",IF(X66&lt;O66,AC66,IF(X66&gt;O66,AD66)))</f>
        <v>TERMINADA</v>
      </c>
      <c r="AF66" s="44" t="s">
        <v>134</v>
      </c>
      <c r="AG66" s="143"/>
      <c r="AH66" s="52" t="str">
        <f t="shared" si="4"/>
        <v>CUMPLIDA</v>
      </c>
      <c r="AI66" s="44" t="s">
        <v>1036</v>
      </c>
      <c r="AJ66" s="25" t="s">
        <v>1035</v>
      </c>
      <c r="AK66" s="45" t="s">
        <v>1061</v>
      </c>
    </row>
    <row r="67" spans="1:37" ht="40.799999999999997">
      <c r="A67" s="72">
        <v>58</v>
      </c>
      <c r="B67" s="44" t="s">
        <v>72</v>
      </c>
      <c r="C67" s="44" t="s">
        <v>334</v>
      </c>
      <c r="D67" s="75">
        <v>45259</v>
      </c>
      <c r="E67" s="44">
        <v>2</v>
      </c>
      <c r="F67" s="19" t="s">
        <v>337</v>
      </c>
      <c r="G67" s="44" t="s">
        <v>269</v>
      </c>
      <c r="H67" s="19" t="s">
        <v>338</v>
      </c>
      <c r="I67" s="19" t="s">
        <v>339</v>
      </c>
      <c r="J67" s="44">
        <v>1</v>
      </c>
      <c r="K67" s="44" t="s">
        <v>59</v>
      </c>
      <c r="L67" s="44" t="s">
        <v>340</v>
      </c>
      <c r="M67" s="95">
        <v>1</v>
      </c>
      <c r="N67" s="81">
        <v>45264</v>
      </c>
      <c r="O67" s="81">
        <v>45535</v>
      </c>
      <c r="P67" s="44" t="s">
        <v>259</v>
      </c>
      <c r="Q67" s="77" t="s">
        <v>200</v>
      </c>
      <c r="R67" s="94">
        <v>45535</v>
      </c>
      <c r="S67" s="19" t="s">
        <v>595</v>
      </c>
      <c r="T67" s="59">
        <v>0.5</v>
      </c>
      <c r="U67" s="44" t="s">
        <v>175</v>
      </c>
      <c r="V67" s="47"/>
      <c r="W67" s="44" t="s">
        <v>82</v>
      </c>
      <c r="X67" s="20">
        <v>45657</v>
      </c>
      <c r="Y67" s="48" t="s">
        <v>822</v>
      </c>
      <c r="Z67" s="25">
        <v>0</v>
      </c>
      <c r="AA67" s="247" t="s">
        <v>958</v>
      </c>
      <c r="AB67" s="127">
        <f t="shared" si="0"/>
        <v>0</v>
      </c>
      <c r="AC67" s="26" t="str">
        <f t="shared" si="1"/>
        <v>INCUMPLIDA</v>
      </c>
      <c r="AD67" s="26" t="b">
        <f t="shared" si="2"/>
        <v>0</v>
      </c>
      <c r="AE67" s="26" t="str">
        <f t="shared" si="3"/>
        <v>INCUMPLIDA</v>
      </c>
      <c r="AF67" s="44" t="s">
        <v>82</v>
      </c>
      <c r="AG67" s="141">
        <f>AVERAGE(AB67:AB70)</f>
        <v>0.75</v>
      </c>
      <c r="AH67" s="52" t="str">
        <f t="shared" si="4"/>
        <v>PENDIENTE</v>
      </c>
      <c r="AI67" s="45"/>
      <c r="AJ67" s="25"/>
      <c r="AK67" s="45"/>
    </row>
    <row r="68" spans="1:37" ht="193.2" customHeight="1">
      <c r="A68" s="82">
        <v>59</v>
      </c>
      <c r="B68" s="44" t="s">
        <v>72</v>
      </c>
      <c r="C68" s="44" t="s">
        <v>334</v>
      </c>
      <c r="D68" s="75">
        <v>45259</v>
      </c>
      <c r="E68" s="44">
        <v>3</v>
      </c>
      <c r="F68" s="19" t="s">
        <v>342</v>
      </c>
      <c r="G68" s="44" t="s">
        <v>343</v>
      </c>
      <c r="H68" s="19" t="s">
        <v>344</v>
      </c>
      <c r="I68" s="19" t="s">
        <v>345</v>
      </c>
      <c r="J68" s="44">
        <v>1</v>
      </c>
      <c r="K68" s="44" t="s">
        <v>109</v>
      </c>
      <c r="L68" s="44" t="s">
        <v>346</v>
      </c>
      <c r="M68" s="96">
        <v>1</v>
      </c>
      <c r="N68" s="81">
        <v>45323</v>
      </c>
      <c r="O68" s="81">
        <v>45657</v>
      </c>
      <c r="P68" s="44" t="s">
        <v>333</v>
      </c>
      <c r="Q68" s="77" t="s">
        <v>200</v>
      </c>
      <c r="R68" s="94">
        <v>45535</v>
      </c>
      <c r="S68" s="19" t="s">
        <v>617</v>
      </c>
      <c r="T68" s="59">
        <v>0.5</v>
      </c>
      <c r="U68" s="44" t="s">
        <v>175</v>
      </c>
      <c r="V68" s="47"/>
      <c r="W68" s="44" t="s">
        <v>134</v>
      </c>
      <c r="X68" s="20">
        <v>45657</v>
      </c>
      <c r="Y68" s="48" t="s">
        <v>959</v>
      </c>
      <c r="Z68" s="25">
        <v>2</v>
      </c>
      <c r="AA68" s="245" t="s">
        <v>960</v>
      </c>
      <c r="AB68" s="127">
        <f t="shared" si="0"/>
        <v>1</v>
      </c>
      <c r="AC68" s="26" t="b">
        <f>IF(AB68="","",IF(X68&lt;O68,IF(AB68&lt;100%,"INCUMPLIDA",IF(AB68=100%,"TERMINADA EXTEMPORÁNEA"))))</f>
        <v>0</v>
      </c>
      <c r="AD68" s="26" t="str">
        <f>IF(AB68="","",IF(X68&gt;=O68,IF(AB68=0%,"SIN INICIAR",IF(AB68=100%,"TERMINADA",IF(AB68&gt;0%,"EN PROCESO")))))</f>
        <v>TERMINADA</v>
      </c>
      <c r="AE68" s="26" t="str">
        <f>IF(AB68="","",IF(X68&lt;O68,AC68,IF(X68&gt;=O68,AD68)))</f>
        <v>TERMINADA</v>
      </c>
      <c r="AF68" s="44" t="s">
        <v>134</v>
      </c>
      <c r="AG68" s="142"/>
      <c r="AH68" s="52" t="str">
        <f t="shared" si="4"/>
        <v>CUMPLIDA</v>
      </c>
      <c r="AI68" s="44" t="s">
        <v>1068</v>
      </c>
      <c r="AJ68" s="25" t="s">
        <v>62</v>
      </c>
      <c r="AK68" s="45" t="s">
        <v>1061</v>
      </c>
    </row>
    <row r="69" spans="1:37" ht="71.400000000000006">
      <c r="A69" s="72">
        <v>60</v>
      </c>
      <c r="B69" s="44" t="s">
        <v>72</v>
      </c>
      <c r="C69" s="44" t="s">
        <v>334</v>
      </c>
      <c r="D69" s="75">
        <v>45259</v>
      </c>
      <c r="E69" s="44">
        <v>3</v>
      </c>
      <c r="F69" s="19" t="s">
        <v>342</v>
      </c>
      <c r="G69" s="44" t="s">
        <v>335</v>
      </c>
      <c r="H69" s="19" t="s">
        <v>347</v>
      </c>
      <c r="I69" s="19" t="s">
        <v>348</v>
      </c>
      <c r="J69" s="72">
        <v>1</v>
      </c>
      <c r="K69" s="72" t="s">
        <v>109</v>
      </c>
      <c r="L69" s="44" t="s">
        <v>346</v>
      </c>
      <c r="M69" s="96">
        <v>1</v>
      </c>
      <c r="N69" s="81">
        <v>45323</v>
      </c>
      <c r="O69" s="81">
        <v>45657</v>
      </c>
      <c r="P69" s="44" t="s">
        <v>284</v>
      </c>
      <c r="Q69" s="72" t="s">
        <v>133</v>
      </c>
      <c r="R69" s="94">
        <v>45535</v>
      </c>
      <c r="S69" s="19" t="s">
        <v>676</v>
      </c>
      <c r="T69" s="59">
        <v>0.5</v>
      </c>
      <c r="U69" s="44" t="s">
        <v>175</v>
      </c>
      <c r="V69" s="47"/>
      <c r="W69" s="44" t="s">
        <v>134</v>
      </c>
      <c r="X69" s="20">
        <v>45657</v>
      </c>
      <c r="Y69" s="48" t="s">
        <v>961</v>
      </c>
      <c r="Z69" s="25">
        <v>1</v>
      </c>
      <c r="AA69" s="243" t="s">
        <v>962</v>
      </c>
      <c r="AB69" s="127">
        <f t="shared" si="0"/>
        <v>1</v>
      </c>
      <c r="AC69" s="26" t="b">
        <f>IF(AB69="","",IF(X69&lt;O69,IF(AB69&lt;100%,"INCUMPLIDA",IF(AB69=100%,"TERMINADA EXTEMPORÁNEA"))))</f>
        <v>0</v>
      </c>
      <c r="AD69" s="26" t="str">
        <f>IF(AB69="","",IF(X69&gt;=O69,IF(AB69=0%,"SIN INICIAR",IF(AB69=100%,"TERMINADA",IF(AB69&gt;0%,"EN PROCESO")))))</f>
        <v>TERMINADA</v>
      </c>
      <c r="AE69" s="26" t="str">
        <f>IF(AB69="","",IF(X69&lt;O69,AC69,IF(X69&gt;=O69,AD69)))</f>
        <v>TERMINADA</v>
      </c>
      <c r="AF69" s="44" t="s">
        <v>134</v>
      </c>
      <c r="AG69" s="142"/>
      <c r="AH69" s="52" t="str">
        <f t="shared" si="4"/>
        <v>CUMPLIDA</v>
      </c>
      <c r="AI69" s="44" t="s">
        <v>1069</v>
      </c>
      <c r="AJ69" s="25" t="s">
        <v>64</v>
      </c>
      <c r="AK69" s="45" t="s">
        <v>1061</v>
      </c>
    </row>
    <row r="70" spans="1:37" ht="132.6">
      <c r="A70" s="82">
        <v>61</v>
      </c>
      <c r="B70" s="72" t="s">
        <v>72</v>
      </c>
      <c r="C70" s="72" t="s">
        <v>334</v>
      </c>
      <c r="D70" s="78">
        <v>45259</v>
      </c>
      <c r="E70" s="72">
        <v>4</v>
      </c>
      <c r="F70" s="71" t="s">
        <v>349</v>
      </c>
      <c r="G70" s="72" t="s">
        <v>335</v>
      </c>
      <c r="H70" s="71" t="s">
        <v>350</v>
      </c>
      <c r="I70" s="71" t="s">
        <v>351</v>
      </c>
      <c r="J70" s="72">
        <v>5</v>
      </c>
      <c r="K70" s="72" t="s">
        <v>109</v>
      </c>
      <c r="L70" s="72" t="s">
        <v>341</v>
      </c>
      <c r="M70" s="85">
        <v>1</v>
      </c>
      <c r="N70" s="81">
        <v>45323</v>
      </c>
      <c r="O70" s="81">
        <v>45657</v>
      </c>
      <c r="P70" s="44" t="s">
        <v>284</v>
      </c>
      <c r="Q70" s="72" t="s">
        <v>133</v>
      </c>
      <c r="R70" s="94">
        <v>45535</v>
      </c>
      <c r="S70" s="19" t="s">
        <v>677</v>
      </c>
      <c r="T70" s="59">
        <v>0.2</v>
      </c>
      <c r="U70" s="44" t="s">
        <v>175</v>
      </c>
      <c r="V70" s="47"/>
      <c r="W70" s="44" t="s">
        <v>134</v>
      </c>
      <c r="X70" s="20">
        <v>45657</v>
      </c>
      <c r="Y70" s="48" t="s">
        <v>871</v>
      </c>
      <c r="Z70" s="25">
        <v>8</v>
      </c>
      <c r="AA70" s="245" t="s">
        <v>963</v>
      </c>
      <c r="AB70" s="127">
        <f t="shared" si="0"/>
        <v>1</v>
      </c>
      <c r="AC70" s="26" t="b">
        <f>IF(AB70="","",IF(X70&lt;O70,IF(AB70&lt;100%,"INCUMPLIDA",IF(AB70=100%,"TERMINADA EXTEMPORÁNEA"))))</f>
        <v>0</v>
      </c>
      <c r="AD70" s="26" t="str">
        <f>IF(AB70="","",IF(X70&gt;=O70,IF(AB70=0%,"SIN INICIAR",IF(AB70=100%,"TERMINADA",IF(AB70&gt;0%,"EN PROCESO")))))</f>
        <v>TERMINADA</v>
      </c>
      <c r="AE70" s="26" t="str">
        <f>IF(AB70="","",IF(X70&lt;O70,AC70,IF(X70&gt;=O70,AD70)))</f>
        <v>TERMINADA</v>
      </c>
      <c r="AF70" s="44" t="s">
        <v>134</v>
      </c>
      <c r="AG70" s="143"/>
      <c r="AH70" s="52" t="str">
        <f t="shared" si="4"/>
        <v>CUMPLIDA</v>
      </c>
      <c r="AI70" s="44" t="s">
        <v>1037</v>
      </c>
      <c r="AJ70" s="25" t="s">
        <v>64</v>
      </c>
      <c r="AK70" s="45" t="s">
        <v>1061</v>
      </c>
    </row>
    <row r="71" spans="1:37" s="56" customFormat="1" ht="183.6">
      <c r="A71" s="72">
        <v>62</v>
      </c>
      <c r="B71" s="72" t="s">
        <v>72</v>
      </c>
      <c r="C71" s="72" t="s">
        <v>679</v>
      </c>
      <c r="D71" s="78">
        <v>45259</v>
      </c>
      <c r="E71" s="79" t="s">
        <v>680</v>
      </c>
      <c r="F71" s="71" t="s">
        <v>681</v>
      </c>
      <c r="G71" s="72" t="s">
        <v>144</v>
      </c>
      <c r="H71" s="71" t="s">
        <v>682</v>
      </c>
      <c r="I71" s="71" t="s">
        <v>683</v>
      </c>
      <c r="J71" s="72">
        <v>4</v>
      </c>
      <c r="K71" s="72" t="s">
        <v>59</v>
      </c>
      <c r="L71" s="72" t="s">
        <v>145</v>
      </c>
      <c r="M71" s="80">
        <v>1</v>
      </c>
      <c r="N71" s="81">
        <v>45323</v>
      </c>
      <c r="O71" s="81">
        <v>45870</v>
      </c>
      <c r="P71" s="67" t="s">
        <v>68</v>
      </c>
      <c r="Q71" s="72" t="s">
        <v>60</v>
      </c>
      <c r="R71" s="94">
        <v>45535</v>
      </c>
      <c r="S71" s="19" t="s">
        <v>671</v>
      </c>
      <c r="T71" s="121">
        <v>0</v>
      </c>
      <c r="U71" s="61" t="s">
        <v>176</v>
      </c>
      <c r="V71" s="44"/>
      <c r="W71" s="44"/>
      <c r="X71" s="20">
        <v>45657</v>
      </c>
      <c r="Y71" s="48" t="s">
        <v>964</v>
      </c>
      <c r="Z71" s="25">
        <v>3</v>
      </c>
      <c r="AA71" s="243" t="s">
        <v>965</v>
      </c>
      <c r="AB71" s="127">
        <f t="shared" si="0"/>
        <v>0.75</v>
      </c>
      <c r="AC71" s="26" t="b">
        <f t="shared" si="1"/>
        <v>0</v>
      </c>
      <c r="AD71" s="26" t="str">
        <f t="shared" si="2"/>
        <v>EN PROCESO</v>
      </c>
      <c r="AE71" s="26" t="str">
        <f t="shared" si="3"/>
        <v>EN PROCESO</v>
      </c>
      <c r="AF71" s="44" t="s">
        <v>82</v>
      </c>
      <c r="AG71" s="130">
        <f>AVERAGE(AB71:AB72)</f>
        <v>0.625</v>
      </c>
      <c r="AH71" s="52" t="str">
        <f t="shared" si="4"/>
        <v>PENDIENTE</v>
      </c>
      <c r="AI71" s="97"/>
      <c r="AJ71" s="25"/>
      <c r="AK71" s="97"/>
    </row>
    <row r="72" spans="1:37" s="56" customFormat="1" ht="183.6" customHeight="1">
      <c r="A72" s="82">
        <v>63</v>
      </c>
      <c r="B72" s="72" t="s">
        <v>72</v>
      </c>
      <c r="C72" s="72" t="s">
        <v>679</v>
      </c>
      <c r="D72" s="78">
        <v>45259</v>
      </c>
      <c r="E72" s="79" t="s">
        <v>680</v>
      </c>
      <c r="F72" s="71" t="s">
        <v>681</v>
      </c>
      <c r="G72" s="72" t="s">
        <v>144</v>
      </c>
      <c r="H72" s="71" t="s">
        <v>682</v>
      </c>
      <c r="I72" s="71" t="s">
        <v>683</v>
      </c>
      <c r="J72" s="72">
        <v>4</v>
      </c>
      <c r="K72" s="72" t="s">
        <v>59</v>
      </c>
      <c r="L72" s="72" t="s">
        <v>145</v>
      </c>
      <c r="M72" s="80">
        <v>1</v>
      </c>
      <c r="N72" s="81">
        <v>45323</v>
      </c>
      <c r="O72" s="81">
        <v>45870</v>
      </c>
      <c r="P72" s="44" t="s">
        <v>284</v>
      </c>
      <c r="Q72" s="72" t="s">
        <v>133</v>
      </c>
      <c r="R72" s="94">
        <v>45535</v>
      </c>
      <c r="S72" s="19" t="s">
        <v>671</v>
      </c>
      <c r="T72" s="121">
        <v>0</v>
      </c>
      <c r="U72" s="61" t="s">
        <v>176</v>
      </c>
      <c r="V72" s="44"/>
      <c r="W72" s="44"/>
      <c r="X72" s="20">
        <v>45657</v>
      </c>
      <c r="Y72" s="48" t="s">
        <v>966</v>
      </c>
      <c r="Z72" s="25">
        <v>2</v>
      </c>
      <c r="AA72" s="243" t="s">
        <v>967</v>
      </c>
      <c r="AB72" s="127">
        <f t="shared" si="0"/>
        <v>0.5</v>
      </c>
      <c r="AC72" s="26" t="b">
        <f t="shared" si="1"/>
        <v>0</v>
      </c>
      <c r="AD72" s="26" t="str">
        <f t="shared" si="2"/>
        <v>EN PROCESO</v>
      </c>
      <c r="AE72" s="26" t="str">
        <f t="shared" si="3"/>
        <v>EN PROCESO</v>
      </c>
      <c r="AF72" s="44" t="s">
        <v>134</v>
      </c>
      <c r="AG72" s="130"/>
      <c r="AH72" s="52" t="str">
        <f t="shared" si="4"/>
        <v>PENDIENTE</v>
      </c>
      <c r="AI72" s="97"/>
      <c r="AJ72" s="25"/>
      <c r="AK72" s="97"/>
    </row>
    <row r="73" spans="1:37" ht="71.400000000000006">
      <c r="A73" s="72">
        <v>64</v>
      </c>
      <c r="B73" s="72" t="s">
        <v>72</v>
      </c>
      <c r="C73" s="72" t="s">
        <v>334</v>
      </c>
      <c r="D73" s="78">
        <v>45259</v>
      </c>
      <c r="E73" s="72">
        <v>6</v>
      </c>
      <c r="F73" s="71" t="s">
        <v>353</v>
      </c>
      <c r="G73" s="72" t="s">
        <v>354</v>
      </c>
      <c r="H73" s="71" t="s">
        <v>355</v>
      </c>
      <c r="I73" s="71" t="s">
        <v>356</v>
      </c>
      <c r="J73" s="83">
        <v>1</v>
      </c>
      <c r="K73" s="83" t="s">
        <v>59</v>
      </c>
      <c r="L73" s="72" t="s">
        <v>357</v>
      </c>
      <c r="M73" s="84">
        <v>1</v>
      </c>
      <c r="N73" s="81">
        <v>45261</v>
      </c>
      <c r="O73" s="81">
        <v>45382</v>
      </c>
      <c r="P73" s="83" t="s">
        <v>80</v>
      </c>
      <c r="Q73" s="83" t="s">
        <v>123</v>
      </c>
      <c r="R73" s="94">
        <v>45535</v>
      </c>
      <c r="S73" s="21" t="s">
        <v>664</v>
      </c>
      <c r="T73" s="59">
        <v>0</v>
      </c>
      <c r="U73" s="44" t="s">
        <v>70</v>
      </c>
      <c r="V73" s="47"/>
      <c r="W73" s="44" t="s">
        <v>71</v>
      </c>
      <c r="X73" s="20">
        <v>45657</v>
      </c>
      <c r="Y73" s="24" t="s">
        <v>907</v>
      </c>
      <c r="Z73" s="25">
        <v>0</v>
      </c>
      <c r="AA73" s="246" t="s">
        <v>968</v>
      </c>
      <c r="AB73" s="127">
        <f t="shared" si="0"/>
        <v>0</v>
      </c>
      <c r="AC73" s="26" t="str">
        <f t="shared" si="1"/>
        <v>INCUMPLIDA</v>
      </c>
      <c r="AD73" s="26" t="b">
        <f t="shared" si="2"/>
        <v>0</v>
      </c>
      <c r="AE73" s="26" t="str">
        <f t="shared" si="3"/>
        <v>INCUMPLIDA</v>
      </c>
      <c r="AF73" s="26" t="s">
        <v>71</v>
      </c>
      <c r="AG73" s="141">
        <f>AVERAGE(AB73:AB76)</f>
        <v>0.52083333333333326</v>
      </c>
      <c r="AH73" s="52" t="str">
        <f t="shared" si="4"/>
        <v>PENDIENTE</v>
      </c>
      <c r="AI73" s="45"/>
      <c r="AJ73" s="25"/>
      <c r="AK73" s="45"/>
    </row>
    <row r="74" spans="1:37" ht="71.400000000000006">
      <c r="A74" s="82">
        <v>65</v>
      </c>
      <c r="B74" s="72" t="s">
        <v>72</v>
      </c>
      <c r="C74" s="72" t="s">
        <v>334</v>
      </c>
      <c r="D74" s="78">
        <v>45259</v>
      </c>
      <c r="E74" s="72">
        <v>8</v>
      </c>
      <c r="F74" s="71" t="s">
        <v>358</v>
      </c>
      <c r="G74" s="72" t="s">
        <v>335</v>
      </c>
      <c r="H74" s="71" t="s">
        <v>359</v>
      </c>
      <c r="I74" s="71" t="s">
        <v>360</v>
      </c>
      <c r="J74" s="72">
        <v>2</v>
      </c>
      <c r="K74" s="72" t="s">
        <v>109</v>
      </c>
      <c r="L74" s="72" t="s">
        <v>341</v>
      </c>
      <c r="M74" s="85">
        <v>1</v>
      </c>
      <c r="N74" s="81">
        <v>45323</v>
      </c>
      <c r="O74" s="81">
        <v>45657</v>
      </c>
      <c r="P74" s="44" t="s">
        <v>284</v>
      </c>
      <c r="Q74" s="72" t="s">
        <v>133</v>
      </c>
      <c r="R74" s="94">
        <v>45535</v>
      </c>
      <c r="S74" s="21" t="s">
        <v>642</v>
      </c>
      <c r="T74" s="59">
        <v>0.75</v>
      </c>
      <c r="U74" s="44" t="s">
        <v>175</v>
      </c>
      <c r="V74" s="47"/>
      <c r="W74" s="44" t="s">
        <v>134</v>
      </c>
      <c r="X74" s="20">
        <v>45657</v>
      </c>
      <c r="Y74" s="48" t="s">
        <v>822</v>
      </c>
      <c r="Z74" s="25">
        <v>1.5</v>
      </c>
      <c r="AA74" s="242" t="s">
        <v>1043</v>
      </c>
      <c r="AB74" s="127">
        <f t="shared" si="0"/>
        <v>0.75</v>
      </c>
      <c r="AC74" s="26" t="str">
        <f>IF(AB74="","",IF(X74&gt;=O74,IF(AB74&lt;100%,"INCUMPLIDA",IF(AB74=100%,"TERMINADA EXTEMPORÁNEA"))))</f>
        <v>INCUMPLIDA</v>
      </c>
      <c r="AD74" s="26" t="b">
        <f t="shared" ref="AD74" si="10">IF(AB74="","",IF(X74&lt;O74,IF(AB74=0%,"SIN INICIAR",IF(AB74=100%,"TERMINADA",IF(AB74&gt;0%,"EN PROCESO")))))</f>
        <v>0</v>
      </c>
      <c r="AE74" s="26" t="str">
        <f>IF(AB74="","",IF(X74&gt;=O74,AC74,IF(X74&lt;O74,AD74)))</f>
        <v>INCUMPLIDA</v>
      </c>
      <c r="AF74" s="44" t="s">
        <v>134</v>
      </c>
      <c r="AG74" s="142"/>
      <c r="AH74" s="52" t="str">
        <f t="shared" si="4"/>
        <v>PENDIENTE</v>
      </c>
      <c r="AI74" s="45"/>
      <c r="AJ74" s="25"/>
      <c r="AK74" s="45"/>
    </row>
    <row r="75" spans="1:37" ht="132.6">
      <c r="A75" s="72">
        <v>66</v>
      </c>
      <c r="B75" s="72" t="s">
        <v>72</v>
      </c>
      <c r="C75" s="72" t="s">
        <v>334</v>
      </c>
      <c r="D75" s="78">
        <v>45259</v>
      </c>
      <c r="E75" s="72">
        <v>9</v>
      </c>
      <c r="F75" s="71" t="s">
        <v>361</v>
      </c>
      <c r="G75" s="72" t="s">
        <v>352</v>
      </c>
      <c r="H75" s="71" t="s">
        <v>362</v>
      </c>
      <c r="I75" s="71" t="s">
        <v>363</v>
      </c>
      <c r="J75" s="72">
        <v>3</v>
      </c>
      <c r="K75" s="72" t="s">
        <v>109</v>
      </c>
      <c r="L75" s="72" t="s">
        <v>364</v>
      </c>
      <c r="M75" s="85">
        <v>1</v>
      </c>
      <c r="N75" s="81">
        <v>45323</v>
      </c>
      <c r="O75" s="81">
        <v>45657</v>
      </c>
      <c r="P75" s="44" t="s">
        <v>284</v>
      </c>
      <c r="Q75" s="72" t="s">
        <v>133</v>
      </c>
      <c r="R75" s="94">
        <v>45535</v>
      </c>
      <c r="S75" s="19" t="s">
        <v>618</v>
      </c>
      <c r="T75" s="59">
        <v>0.33300000000000002</v>
      </c>
      <c r="U75" s="44" t="s">
        <v>175</v>
      </c>
      <c r="V75" s="47"/>
      <c r="W75" s="44" t="s">
        <v>134</v>
      </c>
      <c r="X75" s="20">
        <v>45657</v>
      </c>
      <c r="Y75" s="48" t="s">
        <v>822</v>
      </c>
      <c r="Z75" s="25">
        <v>1</v>
      </c>
      <c r="AA75" s="242" t="s">
        <v>1059</v>
      </c>
      <c r="AB75" s="127">
        <f t="shared" si="0"/>
        <v>0.33333333333333331</v>
      </c>
      <c r="AC75" s="26" t="str">
        <f>IF(AB75="","",IF(X75&gt;=O75,IF(AB75&lt;100%,"INCUMPLIDA",IF(AB75=100%,"TERMINADA EXTEMPORÁNEA"))))</f>
        <v>INCUMPLIDA</v>
      </c>
      <c r="AD75" s="26" t="b">
        <f t="shared" ref="AD75" si="11">IF(AB75="","",IF(X75&lt;O75,IF(AB75=0%,"SIN INICIAR",IF(AB75=100%,"TERMINADA",IF(AB75&gt;0%,"EN PROCESO")))))</f>
        <v>0</v>
      </c>
      <c r="AE75" s="26" t="str">
        <f>IF(AB75="","",IF(X75&gt;=O75,AC75,IF(X75&lt;O75,AD75)))</f>
        <v>INCUMPLIDA</v>
      </c>
      <c r="AF75" s="44" t="s">
        <v>134</v>
      </c>
      <c r="AG75" s="142"/>
      <c r="AH75" s="52" t="str">
        <f t="shared" si="4"/>
        <v>PENDIENTE</v>
      </c>
      <c r="AI75" s="45"/>
      <c r="AJ75" s="25"/>
      <c r="AK75" s="45"/>
    </row>
    <row r="76" spans="1:37" ht="102">
      <c r="A76" s="82">
        <v>67</v>
      </c>
      <c r="B76" s="72" t="s">
        <v>72</v>
      </c>
      <c r="C76" s="72" t="s">
        <v>334</v>
      </c>
      <c r="D76" s="78">
        <v>45259</v>
      </c>
      <c r="E76" s="72">
        <v>10</v>
      </c>
      <c r="F76" s="71" t="s">
        <v>365</v>
      </c>
      <c r="G76" s="72" t="s">
        <v>335</v>
      </c>
      <c r="H76" s="71" t="s">
        <v>366</v>
      </c>
      <c r="I76" s="71" t="s">
        <v>367</v>
      </c>
      <c r="J76" s="72">
        <v>2</v>
      </c>
      <c r="K76" s="72" t="s">
        <v>109</v>
      </c>
      <c r="L76" s="72" t="s">
        <v>341</v>
      </c>
      <c r="M76" s="85">
        <v>1</v>
      </c>
      <c r="N76" s="81">
        <v>45323</v>
      </c>
      <c r="O76" s="81">
        <v>45657</v>
      </c>
      <c r="P76" s="44" t="s">
        <v>284</v>
      </c>
      <c r="Q76" s="72" t="s">
        <v>133</v>
      </c>
      <c r="R76" s="94">
        <v>45535</v>
      </c>
      <c r="S76" s="19" t="s">
        <v>643</v>
      </c>
      <c r="T76" s="59">
        <v>0.5</v>
      </c>
      <c r="U76" s="44" t="s">
        <v>175</v>
      </c>
      <c r="V76" s="47"/>
      <c r="W76" s="44" t="s">
        <v>134</v>
      </c>
      <c r="X76" s="20">
        <v>45656</v>
      </c>
      <c r="Y76" s="48" t="s">
        <v>872</v>
      </c>
      <c r="Z76" s="25">
        <v>2</v>
      </c>
      <c r="AA76" s="245" t="s">
        <v>1070</v>
      </c>
      <c r="AB76" s="127">
        <f t="shared" ref="AB76:AB138" si="12">IF(OR(Z76="",J76=""),"",IF(OR(Z76=0,J76=0),0,IF((Z76*100%)/J76&gt;100%,100%,(Z76*100%)/J76)))</f>
        <v>1</v>
      </c>
      <c r="AC76" s="26" t="b">
        <f>IF(AB76="","",IF(X76&gt;=O76,IF(AB76&lt;100%,"INCUMPLIDA",IF(AB76=100%,"TERMINADA EXTEMPORÁNEA"))))</f>
        <v>0</v>
      </c>
      <c r="AD76" s="26" t="str">
        <f t="shared" ref="AD76" si="13">IF(AB76="","",IF(X76&lt;O76,IF(AB76=0%,"SIN INICIAR",IF(AB76=100%,"TERMINADA",IF(AB76&gt;0%,"EN PROCESO")))))</f>
        <v>TERMINADA</v>
      </c>
      <c r="AE76" s="26" t="str">
        <f>IF(AB76="","",IF(X76&gt;=O76,AC76,IF(X76&lt;O76,AD76)))</f>
        <v>TERMINADA</v>
      </c>
      <c r="AF76" s="44" t="s">
        <v>134</v>
      </c>
      <c r="AG76" s="143"/>
      <c r="AH76" s="52" t="str">
        <f t="shared" ref="AH76:AH138" si="14">IF(AB76="","",IF(OR(AB76=100%,AB76=100%,AB76=100%),"CUMPLIDA","PENDIENTE"))</f>
        <v>CUMPLIDA</v>
      </c>
      <c r="AI76" s="44" t="s">
        <v>1044</v>
      </c>
      <c r="AJ76" s="25" t="s">
        <v>64</v>
      </c>
      <c r="AK76" s="45" t="s">
        <v>1061</v>
      </c>
    </row>
    <row r="77" spans="1:37" ht="132.6">
      <c r="A77" s="72">
        <v>68</v>
      </c>
      <c r="B77" s="44" t="s">
        <v>72</v>
      </c>
      <c r="C77" s="44" t="s">
        <v>368</v>
      </c>
      <c r="D77" s="75">
        <v>45264</v>
      </c>
      <c r="E77" s="44" t="s">
        <v>369</v>
      </c>
      <c r="F77" s="19" t="s">
        <v>370</v>
      </c>
      <c r="G77" s="44" t="s">
        <v>371</v>
      </c>
      <c r="H77" s="19" t="s">
        <v>372</v>
      </c>
      <c r="I77" s="19" t="s">
        <v>373</v>
      </c>
      <c r="J77" s="44">
        <v>3</v>
      </c>
      <c r="K77" s="44" t="s">
        <v>109</v>
      </c>
      <c r="L77" s="44" t="s">
        <v>374</v>
      </c>
      <c r="M77" s="76">
        <v>1</v>
      </c>
      <c r="N77" s="81">
        <v>45323</v>
      </c>
      <c r="O77" s="81">
        <v>45657</v>
      </c>
      <c r="P77" s="67" t="s">
        <v>68</v>
      </c>
      <c r="Q77" s="44" t="s">
        <v>60</v>
      </c>
      <c r="R77" s="94">
        <v>45535</v>
      </c>
      <c r="S77" s="55" t="s">
        <v>611</v>
      </c>
      <c r="T77" s="59">
        <v>0</v>
      </c>
      <c r="U77" s="44" t="s">
        <v>176</v>
      </c>
      <c r="V77" s="49"/>
      <c r="W77" s="45" t="s">
        <v>82</v>
      </c>
      <c r="X77" s="20">
        <v>45657</v>
      </c>
      <c r="Y77" s="48" t="s">
        <v>969</v>
      </c>
      <c r="Z77" s="25">
        <v>0.5</v>
      </c>
      <c r="AA77" s="243" t="s">
        <v>1052</v>
      </c>
      <c r="AB77" s="127">
        <f t="shared" si="12"/>
        <v>0.16666666666666666</v>
      </c>
      <c r="AC77" s="26" t="str">
        <f>IF(AB77="","",IF(X77&gt;=O77,IF(AB77&lt;100%,"INCUMPLIDA",IF(AB77=100%,"TERMINADA EXTEMPORÁNEA"))))</f>
        <v>INCUMPLIDA</v>
      </c>
      <c r="AD77" s="26" t="b">
        <f t="shared" ref="AD77:AD138" si="15">IF(AB77="","",IF(X77&lt;O77,IF(AB77=0%,"SIN INICIAR",IF(AB77=100%,"TERMINADA",IF(AB77&gt;0%,"EN PROCESO")))))</f>
        <v>0</v>
      </c>
      <c r="AE77" s="26" t="str">
        <f>IF(AB77="","",IF(X77&gt;=O77,AC77,IF(X77&lt;O77,AD77)))</f>
        <v>INCUMPLIDA</v>
      </c>
      <c r="AF77" s="101" t="s">
        <v>82</v>
      </c>
      <c r="AG77" s="138">
        <f>AVERAGE(AB77:AB84)</f>
        <v>0.35416666666666663</v>
      </c>
      <c r="AH77" s="52" t="str">
        <f t="shared" si="14"/>
        <v>PENDIENTE</v>
      </c>
      <c r="AI77" s="45"/>
      <c r="AJ77" s="25"/>
      <c r="AK77" s="45"/>
    </row>
    <row r="78" spans="1:37" ht="132.6">
      <c r="A78" s="82">
        <v>69</v>
      </c>
      <c r="B78" s="44" t="s">
        <v>72</v>
      </c>
      <c r="C78" s="44" t="s">
        <v>368</v>
      </c>
      <c r="D78" s="75">
        <v>45264</v>
      </c>
      <c r="E78" s="44" t="s">
        <v>369</v>
      </c>
      <c r="F78" s="19" t="s">
        <v>375</v>
      </c>
      <c r="G78" s="44" t="s">
        <v>371</v>
      </c>
      <c r="H78" s="19" t="s">
        <v>376</v>
      </c>
      <c r="I78" s="19" t="s">
        <v>377</v>
      </c>
      <c r="J78" s="44">
        <v>9</v>
      </c>
      <c r="K78" s="44" t="s">
        <v>109</v>
      </c>
      <c r="L78" s="72" t="s">
        <v>378</v>
      </c>
      <c r="M78" s="76">
        <v>1</v>
      </c>
      <c r="N78" s="81">
        <v>45323</v>
      </c>
      <c r="O78" s="81">
        <v>45657</v>
      </c>
      <c r="P78" s="67" t="s">
        <v>68</v>
      </c>
      <c r="Q78" s="44" t="s">
        <v>60</v>
      </c>
      <c r="R78" s="94">
        <v>45535</v>
      </c>
      <c r="S78" s="21" t="s">
        <v>599</v>
      </c>
      <c r="T78" s="59">
        <v>0.222</v>
      </c>
      <c r="U78" s="44" t="s">
        <v>175</v>
      </c>
      <c r="V78" s="49"/>
      <c r="W78" s="45" t="s">
        <v>82</v>
      </c>
      <c r="X78" s="20">
        <v>45656</v>
      </c>
      <c r="Y78" s="46" t="s">
        <v>970</v>
      </c>
      <c r="Z78" s="25">
        <v>3</v>
      </c>
      <c r="AA78" s="243" t="s">
        <v>1053</v>
      </c>
      <c r="AB78" s="127">
        <f t="shared" si="12"/>
        <v>0.33333333333333331</v>
      </c>
      <c r="AC78" s="26" t="b">
        <f>IF(AB78="","",IF(X78&gt;=O78,IF(AB78&lt;100%,"INCUMPLIDA",IF(AB78=100%,"TERMINADA EXTEMPORÁNEA"))))</f>
        <v>0</v>
      </c>
      <c r="AD78" s="26" t="str">
        <f t="shared" ref="AD78" si="16">IF(AB78="","",IF(X78&lt;O78,IF(AB78=0%,"SIN INICIAR",IF(AB78=100%,"TERMINADA",IF(AB78&gt;0%,"EN PROCESO")))))</f>
        <v>EN PROCESO</v>
      </c>
      <c r="AE78" s="26" t="str">
        <f>IF(AB78="","",IF(X78&gt;=O78,AC78,IF(X78&lt;O78,AD78)))</f>
        <v>EN PROCESO</v>
      </c>
      <c r="AF78" s="101" t="s">
        <v>82</v>
      </c>
      <c r="AG78" s="139"/>
      <c r="AH78" s="52" t="str">
        <f t="shared" si="14"/>
        <v>PENDIENTE</v>
      </c>
      <c r="AI78" s="45"/>
      <c r="AJ78" s="25"/>
      <c r="AK78" s="45"/>
    </row>
    <row r="79" spans="1:37" ht="112.2">
      <c r="A79" s="72">
        <v>70</v>
      </c>
      <c r="B79" s="44" t="s">
        <v>72</v>
      </c>
      <c r="C79" s="44" t="s">
        <v>368</v>
      </c>
      <c r="D79" s="75">
        <v>45264</v>
      </c>
      <c r="E79" s="44" t="s">
        <v>380</v>
      </c>
      <c r="F79" s="19" t="s">
        <v>381</v>
      </c>
      <c r="G79" s="44" t="s">
        <v>371</v>
      </c>
      <c r="H79" s="19" t="s">
        <v>382</v>
      </c>
      <c r="I79" s="19" t="s">
        <v>383</v>
      </c>
      <c r="J79" s="44">
        <v>1</v>
      </c>
      <c r="K79" s="44" t="s">
        <v>109</v>
      </c>
      <c r="L79" s="44" t="s">
        <v>384</v>
      </c>
      <c r="M79" s="76">
        <v>1</v>
      </c>
      <c r="N79" s="81">
        <v>45323</v>
      </c>
      <c r="O79" s="81">
        <v>45870</v>
      </c>
      <c r="P79" s="67" t="s">
        <v>68</v>
      </c>
      <c r="Q79" s="44" t="s">
        <v>60</v>
      </c>
      <c r="R79" s="94">
        <v>45535</v>
      </c>
      <c r="S79" s="21" t="s">
        <v>600</v>
      </c>
      <c r="T79" s="59">
        <v>0</v>
      </c>
      <c r="U79" s="44" t="s">
        <v>176</v>
      </c>
      <c r="V79" s="49"/>
      <c r="W79" s="45" t="s">
        <v>82</v>
      </c>
      <c r="X79" s="20">
        <v>45657</v>
      </c>
      <c r="Y79" s="46" t="s">
        <v>844</v>
      </c>
      <c r="Z79" s="25">
        <v>0.5</v>
      </c>
      <c r="AA79" s="242" t="s">
        <v>845</v>
      </c>
      <c r="AB79" s="127">
        <f t="shared" si="12"/>
        <v>0.5</v>
      </c>
      <c r="AC79" s="26" t="b">
        <f t="shared" ref="AC79:AC138" si="17">IF(AB79="","",IF(X79&gt;O79,IF(AB79&lt;100%,"INCUMPLIDA",IF(AB79=100%,"TERMINADA EXTEMPORÁNEA"))))</f>
        <v>0</v>
      </c>
      <c r="AD79" s="26" t="str">
        <f t="shared" si="15"/>
        <v>EN PROCESO</v>
      </c>
      <c r="AE79" s="26" t="str">
        <f t="shared" ref="AE79:AE138" si="18">IF(AB79="","",IF(X79&gt;O79,AC79,IF(X79&lt;O79,AD79)))</f>
        <v>EN PROCESO</v>
      </c>
      <c r="AF79" s="44" t="s">
        <v>82</v>
      </c>
      <c r="AG79" s="139"/>
      <c r="AH79" s="52" t="str">
        <f t="shared" si="14"/>
        <v>PENDIENTE</v>
      </c>
      <c r="AI79" s="45"/>
      <c r="AJ79" s="25"/>
      <c r="AK79" s="45"/>
    </row>
    <row r="80" spans="1:37" ht="51">
      <c r="A80" s="82">
        <v>71</v>
      </c>
      <c r="B80" s="44" t="s">
        <v>72</v>
      </c>
      <c r="C80" s="44" t="s">
        <v>368</v>
      </c>
      <c r="D80" s="75">
        <v>45264</v>
      </c>
      <c r="E80" s="44" t="s">
        <v>380</v>
      </c>
      <c r="F80" s="19" t="s">
        <v>385</v>
      </c>
      <c r="G80" s="44" t="s">
        <v>371</v>
      </c>
      <c r="H80" s="19" t="s">
        <v>382</v>
      </c>
      <c r="I80" s="19" t="s">
        <v>386</v>
      </c>
      <c r="J80" s="44">
        <v>1</v>
      </c>
      <c r="K80" s="44" t="s">
        <v>109</v>
      </c>
      <c r="L80" s="44" t="s">
        <v>384</v>
      </c>
      <c r="M80" s="76">
        <v>1</v>
      </c>
      <c r="N80" s="81">
        <v>45323</v>
      </c>
      <c r="O80" s="81">
        <v>45657</v>
      </c>
      <c r="P80" s="44" t="s">
        <v>387</v>
      </c>
      <c r="Q80" s="44" t="s">
        <v>60</v>
      </c>
      <c r="R80" s="94">
        <v>45535</v>
      </c>
      <c r="S80" s="21" t="s">
        <v>652</v>
      </c>
      <c r="T80" s="59">
        <v>0</v>
      </c>
      <c r="U80" s="44" t="s">
        <v>176</v>
      </c>
      <c r="V80" s="49"/>
      <c r="W80" s="45" t="s">
        <v>71</v>
      </c>
      <c r="X80" s="20">
        <v>45657</v>
      </c>
      <c r="Y80" s="48" t="s">
        <v>822</v>
      </c>
      <c r="Z80" s="25">
        <v>0</v>
      </c>
      <c r="AA80" s="242" t="s">
        <v>884</v>
      </c>
      <c r="AB80" s="127">
        <f t="shared" si="12"/>
        <v>0</v>
      </c>
      <c r="AC80" s="26" t="str">
        <f>IF(AB80="","",IF(X80&gt;=O80,IF(AB80&lt;100%,"INCUMPLIDA",IF(AB80=100%,"TERMINADA EXTEMPORÁNEA"))))</f>
        <v>INCUMPLIDA</v>
      </c>
      <c r="AD80" s="26" t="b">
        <f t="shared" si="15"/>
        <v>0</v>
      </c>
      <c r="AE80" s="26" t="str">
        <f>IF(AB80="","",IF(X80&gt;=O80,AC80,IF(X80&lt;O80,AD80)))</f>
        <v>INCUMPLIDA</v>
      </c>
      <c r="AF80" s="44" t="s">
        <v>82</v>
      </c>
      <c r="AG80" s="139"/>
      <c r="AH80" s="52" t="str">
        <f t="shared" si="14"/>
        <v>PENDIENTE</v>
      </c>
      <c r="AI80" s="45"/>
      <c r="AJ80" s="25"/>
      <c r="AK80" s="45"/>
    </row>
    <row r="81" spans="1:37" ht="51">
      <c r="A81" s="72">
        <v>72</v>
      </c>
      <c r="B81" s="44" t="s">
        <v>72</v>
      </c>
      <c r="C81" s="44" t="s">
        <v>368</v>
      </c>
      <c r="D81" s="75">
        <v>45264</v>
      </c>
      <c r="E81" s="44" t="s">
        <v>380</v>
      </c>
      <c r="F81" s="19" t="s">
        <v>388</v>
      </c>
      <c r="G81" s="44" t="s">
        <v>371</v>
      </c>
      <c r="H81" s="19" t="s">
        <v>382</v>
      </c>
      <c r="I81" s="19" t="s">
        <v>389</v>
      </c>
      <c r="J81" s="44">
        <v>1</v>
      </c>
      <c r="K81" s="44" t="s">
        <v>109</v>
      </c>
      <c r="L81" s="44" t="s">
        <v>384</v>
      </c>
      <c r="M81" s="76">
        <v>1</v>
      </c>
      <c r="N81" s="81">
        <v>45323</v>
      </c>
      <c r="O81" s="81">
        <v>45657</v>
      </c>
      <c r="P81" s="44" t="s">
        <v>387</v>
      </c>
      <c r="Q81" s="44" t="s">
        <v>60</v>
      </c>
      <c r="R81" s="94">
        <v>45535</v>
      </c>
      <c r="S81" s="21" t="s">
        <v>652</v>
      </c>
      <c r="T81" s="59">
        <v>0</v>
      </c>
      <c r="U81" s="44" t="s">
        <v>176</v>
      </c>
      <c r="V81" s="49"/>
      <c r="W81" s="45" t="s">
        <v>71</v>
      </c>
      <c r="X81" s="20">
        <v>45657</v>
      </c>
      <c r="Y81" s="48" t="s">
        <v>822</v>
      </c>
      <c r="Z81" s="25">
        <v>0</v>
      </c>
      <c r="AA81" s="242" t="s">
        <v>884</v>
      </c>
      <c r="AB81" s="127">
        <f t="shared" si="12"/>
        <v>0</v>
      </c>
      <c r="AC81" s="26" t="str">
        <f>IF(AB81="","",IF(X81&gt;=O81,IF(AB81&lt;100%,"INCUMPLIDA",IF(AB81=100%,"TERMINADA EXTEMPORÁNEA"))))</f>
        <v>INCUMPLIDA</v>
      </c>
      <c r="AD81" s="26" t="b">
        <f t="shared" ref="AD81" si="19">IF(AB81="","",IF(X81&lt;O81,IF(AB81=0%,"SIN INICIAR",IF(AB81=100%,"TERMINADA",IF(AB81&gt;0%,"EN PROCESO")))))</f>
        <v>0</v>
      </c>
      <c r="AE81" s="26" t="str">
        <f>IF(AB81="","",IF(X81&gt;=O81,AC81,IF(X81&lt;O81,AD81)))</f>
        <v>INCUMPLIDA</v>
      </c>
      <c r="AF81" s="44" t="s">
        <v>82</v>
      </c>
      <c r="AG81" s="139"/>
      <c r="AH81" s="52" t="str">
        <f t="shared" si="14"/>
        <v>PENDIENTE</v>
      </c>
      <c r="AI81" s="45"/>
      <c r="AJ81" s="25"/>
      <c r="AK81" s="45"/>
    </row>
    <row r="82" spans="1:37" ht="124.8" customHeight="1">
      <c r="A82" s="82">
        <v>73</v>
      </c>
      <c r="B82" s="44" t="s">
        <v>72</v>
      </c>
      <c r="C82" s="44" t="s">
        <v>368</v>
      </c>
      <c r="D82" s="75">
        <v>45264</v>
      </c>
      <c r="E82" s="44" t="s">
        <v>390</v>
      </c>
      <c r="F82" s="19" t="s">
        <v>391</v>
      </c>
      <c r="G82" s="44" t="s">
        <v>371</v>
      </c>
      <c r="H82" s="19" t="s">
        <v>392</v>
      </c>
      <c r="I82" s="19" t="s">
        <v>393</v>
      </c>
      <c r="J82" s="44">
        <v>3</v>
      </c>
      <c r="K82" s="44" t="s">
        <v>109</v>
      </c>
      <c r="L82" s="44" t="s">
        <v>394</v>
      </c>
      <c r="M82" s="76">
        <v>1</v>
      </c>
      <c r="N82" s="81">
        <v>45323</v>
      </c>
      <c r="O82" s="81">
        <v>45657</v>
      </c>
      <c r="P82" s="67" t="s">
        <v>68</v>
      </c>
      <c r="Q82" s="44" t="s">
        <v>60</v>
      </c>
      <c r="R82" s="94">
        <v>45535</v>
      </c>
      <c r="S82" s="21" t="s">
        <v>601</v>
      </c>
      <c r="T82" s="59">
        <v>0.1</v>
      </c>
      <c r="U82" s="44" t="s">
        <v>175</v>
      </c>
      <c r="V82" s="49"/>
      <c r="W82" s="45" t="s">
        <v>82</v>
      </c>
      <c r="X82" s="20">
        <v>45657</v>
      </c>
      <c r="Y82" s="46" t="s">
        <v>846</v>
      </c>
      <c r="Z82" s="25">
        <v>2</v>
      </c>
      <c r="AA82" s="243" t="s">
        <v>971</v>
      </c>
      <c r="AB82" s="127">
        <f t="shared" si="12"/>
        <v>0.66666666666666663</v>
      </c>
      <c r="AC82" s="26" t="str">
        <f>IF(AB82="","",IF(X82&gt;=O82,IF(AB82&lt;100%,"INCUMPLIDA",IF(AB82=100%,"TERMINADA EXTEMPORÁNEA"))))</f>
        <v>INCUMPLIDA</v>
      </c>
      <c r="AD82" s="26" t="b">
        <f t="shared" si="15"/>
        <v>0</v>
      </c>
      <c r="AE82" s="26" t="str">
        <f>IF(AB82="","",IF(X82&gt;=O82,AC82,IF(X82&lt;O82,AD82)))</f>
        <v>INCUMPLIDA</v>
      </c>
      <c r="AF82" s="44" t="s">
        <v>82</v>
      </c>
      <c r="AG82" s="139"/>
      <c r="AH82" s="52" t="str">
        <f t="shared" si="14"/>
        <v>PENDIENTE</v>
      </c>
      <c r="AI82" s="45"/>
      <c r="AJ82" s="25"/>
      <c r="AK82" s="45"/>
    </row>
    <row r="83" spans="1:37" ht="91.8">
      <c r="A83" s="72">
        <v>74</v>
      </c>
      <c r="B83" s="44" t="s">
        <v>72</v>
      </c>
      <c r="C83" s="44" t="s">
        <v>368</v>
      </c>
      <c r="D83" s="75">
        <v>45264</v>
      </c>
      <c r="E83" s="44" t="s">
        <v>390</v>
      </c>
      <c r="F83" s="19" t="s">
        <v>391</v>
      </c>
      <c r="G83" s="44" t="s">
        <v>371</v>
      </c>
      <c r="H83" s="19" t="s">
        <v>392</v>
      </c>
      <c r="I83" s="19" t="s">
        <v>393</v>
      </c>
      <c r="J83" s="44">
        <v>3</v>
      </c>
      <c r="K83" s="44" t="s">
        <v>109</v>
      </c>
      <c r="L83" s="44" t="s">
        <v>394</v>
      </c>
      <c r="M83" s="76">
        <v>1</v>
      </c>
      <c r="N83" s="81">
        <v>45323</v>
      </c>
      <c r="O83" s="81">
        <v>45657</v>
      </c>
      <c r="P83" s="44" t="s">
        <v>225</v>
      </c>
      <c r="Q83" s="44" t="s">
        <v>60</v>
      </c>
      <c r="R83" s="94">
        <v>45535</v>
      </c>
      <c r="S83" s="21" t="s">
        <v>601</v>
      </c>
      <c r="T83" s="59">
        <v>0.1</v>
      </c>
      <c r="U83" s="44" t="s">
        <v>175</v>
      </c>
      <c r="V83" s="49"/>
      <c r="W83" s="45" t="s">
        <v>82</v>
      </c>
      <c r="X83" s="20">
        <v>45657</v>
      </c>
      <c r="Y83" s="48" t="s">
        <v>822</v>
      </c>
      <c r="Z83" s="25">
        <v>2</v>
      </c>
      <c r="AA83" s="244" t="s">
        <v>894</v>
      </c>
      <c r="AB83" s="127">
        <f t="shared" si="12"/>
        <v>0.66666666666666663</v>
      </c>
      <c r="AC83" s="26" t="str">
        <f>IF(AB83="","",IF(X83&gt;=O83,IF(AB83&lt;100%,"INCUMPLIDA",IF(AB83=100%,"TERMINADA EXTEMPORÁNEA"))))</f>
        <v>INCUMPLIDA</v>
      </c>
      <c r="AD83" s="26" t="b">
        <f t="shared" si="15"/>
        <v>0</v>
      </c>
      <c r="AE83" s="26" t="str">
        <f>IF(AB83="","",IF(X83&gt;=O83,AC83,IF(X83&lt;O83,AD83)))</f>
        <v>INCUMPLIDA</v>
      </c>
      <c r="AF83" s="44" t="s">
        <v>82</v>
      </c>
      <c r="AG83" s="139"/>
      <c r="AH83" s="52" t="str">
        <f t="shared" si="14"/>
        <v>PENDIENTE</v>
      </c>
      <c r="AI83" s="45"/>
      <c r="AJ83" s="25"/>
      <c r="AK83" s="45"/>
    </row>
    <row r="84" spans="1:37" ht="112.2">
      <c r="A84" s="82">
        <v>75</v>
      </c>
      <c r="B84" s="44" t="s">
        <v>72</v>
      </c>
      <c r="C84" s="44" t="s">
        <v>368</v>
      </c>
      <c r="D84" s="75">
        <v>45264</v>
      </c>
      <c r="E84" s="44" t="s">
        <v>395</v>
      </c>
      <c r="F84" s="19" t="s">
        <v>396</v>
      </c>
      <c r="G84" s="44" t="s">
        <v>371</v>
      </c>
      <c r="H84" s="19" t="s">
        <v>397</v>
      </c>
      <c r="I84" s="19" t="s">
        <v>398</v>
      </c>
      <c r="J84" s="44">
        <v>2</v>
      </c>
      <c r="K84" s="44" t="s">
        <v>109</v>
      </c>
      <c r="L84" s="44" t="s">
        <v>394</v>
      </c>
      <c r="M84" s="76">
        <v>1</v>
      </c>
      <c r="N84" s="81">
        <v>45323</v>
      </c>
      <c r="O84" s="81">
        <v>45870</v>
      </c>
      <c r="P84" s="67" t="s">
        <v>68</v>
      </c>
      <c r="Q84" s="44" t="s">
        <v>60</v>
      </c>
      <c r="R84" s="94">
        <v>45535</v>
      </c>
      <c r="S84" s="21" t="s">
        <v>588</v>
      </c>
      <c r="T84" s="59">
        <v>0</v>
      </c>
      <c r="U84" s="44" t="s">
        <v>176</v>
      </c>
      <c r="V84" s="49"/>
      <c r="W84" s="45" t="s">
        <v>82</v>
      </c>
      <c r="X84" s="20">
        <v>45657</v>
      </c>
      <c r="Y84" s="46" t="s">
        <v>847</v>
      </c>
      <c r="Z84" s="25">
        <v>1</v>
      </c>
      <c r="AA84" s="243" t="s">
        <v>972</v>
      </c>
      <c r="AB84" s="127">
        <f t="shared" si="12"/>
        <v>0.5</v>
      </c>
      <c r="AC84" s="26" t="b">
        <f t="shared" si="17"/>
        <v>0</v>
      </c>
      <c r="AD84" s="26" t="str">
        <f t="shared" si="15"/>
        <v>EN PROCESO</v>
      </c>
      <c r="AE84" s="26" t="str">
        <f t="shared" si="18"/>
        <v>EN PROCESO</v>
      </c>
      <c r="AF84" s="44" t="s">
        <v>82</v>
      </c>
      <c r="AG84" s="140"/>
      <c r="AH84" s="52" t="str">
        <f t="shared" si="14"/>
        <v>PENDIENTE</v>
      </c>
      <c r="AI84" s="45"/>
      <c r="AJ84" s="25"/>
      <c r="AK84" s="45"/>
    </row>
    <row r="85" spans="1:37" ht="306">
      <c r="A85" s="72">
        <v>76</v>
      </c>
      <c r="B85" s="44" t="s">
        <v>72</v>
      </c>
      <c r="C85" s="44" t="s">
        <v>399</v>
      </c>
      <c r="D85" s="75">
        <v>45266</v>
      </c>
      <c r="E85" s="44" t="s">
        <v>400</v>
      </c>
      <c r="F85" s="19" t="s">
        <v>602</v>
      </c>
      <c r="G85" s="44" t="s">
        <v>401</v>
      </c>
      <c r="H85" s="19" t="s">
        <v>603</v>
      </c>
      <c r="I85" s="19" t="s">
        <v>604</v>
      </c>
      <c r="J85" s="44">
        <v>4</v>
      </c>
      <c r="K85" s="44" t="s">
        <v>402</v>
      </c>
      <c r="L85" s="44" t="s">
        <v>403</v>
      </c>
      <c r="M85" s="76">
        <v>1</v>
      </c>
      <c r="N85" s="81">
        <v>45323</v>
      </c>
      <c r="O85" s="81">
        <v>45838</v>
      </c>
      <c r="P85" s="44" t="s">
        <v>777</v>
      </c>
      <c r="Q85" s="44" t="s">
        <v>405</v>
      </c>
      <c r="R85" s="94">
        <v>45535</v>
      </c>
      <c r="S85" s="19" t="s">
        <v>658</v>
      </c>
      <c r="T85" s="59">
        <v>0</v>
      </c>
      <c r="U85" s="44" t="s">
        <v>176</v>
      </c>
      <c r="V85" s="49"/>
      <c r="W85" s="45" t="s">
        <v>116</v>
      </c>
      <c r="X85" s="20">
        <v>45657</v>
      </c>
      <c r="Y85" s="46" t="s">
        <v>973</v>
      </c>
      <c r="Z85" s="25">
        <v>0</v>
      </c>
      <c r="AA85" s="241" t="s">
        <v>1079</v>
      </c>
      <c r="AB85" s="127">
        <f t="shared" si="12"/>
        <v>0</v>
      </c>
      <c r="AC85" s="26" t="b">
        <f t="shared" si="17"/>
        <v>0</v>
      </c>
      <c r="AD85" s="26" t="str">
        <f t="shared" si="15"/>
        <v>SIN INICIAR</v>
      </c>
      <c r="AE85" s="26" t="str">
        <f t="shared" si="18"/>
        <v>SIN INICIAR</v>
      </c>
      <c r="AF85" s="44" t="s">
        <v>116</v>
      </c>
      <c r="AG85" s="138">
        <f>AVERAGE(AB85:AB91)</f>
        <v>0.21428571428571427</v>
      </c>
      <c r="AH85" s="52" t="str">
        <f t="shared" si="14"/>
        <v>PENDIENTE</v>
      </c>
      <c r="AI85" s="45"/>
      <c r="AJ85" s="25"/>
      <c r="AK85" s="45"/>
    </row>
    <row r="86" spans="1:37" ht="61.2">
      <c r="A86" s="82">
        <v>77</v>
      </c>
      <c r="B86" s="44" t="s">
        <v>72</v>
      </c>
      <c r="C86" s="44" t="s">
        <v>399</v>
      </c>
      <c r="D86" s="75">
        <v>45266</v>
      </c>
      <c r="E86" s="44" t="s">
        <v>404</v>
      </c>
      <c r="F86" s="19" t="s">
        <v>406</v>
      </c>
      <c r="G86" s="44" t="s">
        <v>407</v>
      </c>
      <c r="H86" s="19" t="s">
        <v>408</v>
      </c>
      <c r="I86" s="19" t="s">
        <v>409</v>
      </c>
      <c r="J86" s="44">
        <v>5</v>
      </c>
      <c r="K86" s="44" t="s">
        <v>109</v>
      </c>
      <c r="L86" s="44" t="s">
        <v>410</v>
      </c>
      <c r="M86" s="76">
        <v>1</v>
      </c>
      <c r="N86" s="81">
        <v>45280</v>
      </c>
      <c r="O86" s="81">
        <v>45646</v>
      </c>
      <c r="P86" s="44" t="s">
        <v>411</v>
      </c>
      <c r="Q86" s="77" t="s">
        <v>200</v>
      </c>
      <c r="R86" s="94">
        <v>45535</v>
      </c>
      <c r="S86" s="19" t="s">
        <v>586</v>
      </c>
      <c r="T86" s="59">
        <v>0.06</v>
      </c>
      <c r="U86" s="44" t="s">
        <v>175</v>
      </c>
      <c r="V86" s="49"/>
      <c r="W86" s="45" t="s">
        <v>82</v>
      </c>
      <c r="X86" s="20">
        <v>45657</v>
      </c>
      <c r="Y86" s="46" t="s">
        <v>821</v>
      </c>
      <c r="Z86" s="25">
        <v>5</v>
      </c>
      <c r="AA86" s="242" t="s">
        <v>974</v>
      </c>
      <c r="AB86" s="127">
        <f t="shared" si="12"/>
        <v>1</v>
      </c>
      <c r="AC86" s="26" t="b">
        <f>IF(AB86="","",IF(X86&lt;O86,IF(AB86&lt;100%,"INCUMPLIDA",IF(AB86=100%,"TERMINADA EXTEMPORÁNEA"))))</f>
        <v>0</v>
      </c>
      <c r="AD86" s="26" t="str">
        <f>IF(AB86="","",IF(X86&gt;=O86,IF(AB86=0%,"SIN INICIAR",IF(AB86=100%,"TERMINADA",IF(AB86&gt;0%,"EN PROCESO")))))</f>
        <v>TERMINADA</v>
      </c>
      <c r="AE86" s="26" t="str">
        <f>IF(AB86="","",IF(X86&lt;O86,AC86,IF(X86&gt;O86,AD86)))</f>
        <v>TERMINADA</v>
      </c>
      <c r="AF86" s="44" t="s">
        <v>82</v>
      </c>
      <c r="AG86" s="139"/>
      <c r="AH86" s="52" t="str">
        <f t="shared" si="14"/>
        <v>CUMPLIDA</v>
      </c>
      <c r="AI86" s="44" t="s">
        <v>1039</v>
      </c>
      <c r="AJ86" s="25" t="s">
        <v>64</v>
      </c>
      <c r="AK86" s="45" t="s">
        <v>1061</v>
      </c>
    </row>
    <row r="87" spans="1:37" ht="61.2">
      <c r="A87" s="72">
        <v>78</v>
      </c>
      <c r="B87" s="44" t="s">
        <v>72</v>
      </c>
      <c r="C87" s="44" t="s">
        <v>399</v>
      </c>
      <c r="D87" s="75">
        <v>45266</v>
      </c>
      <c r="E87" s="44" t="s">
        <v>404</v>
      </c>
      <c r="F87" s="19" t="s">
        <v>412</v>
      </c>
      <c r="G87" s="44" t="s">
        <v>413</v>
      </c>
      <c r="H87" s="19" t="s">
        <v>414</v>
      </c>
      <c r="I87" s="19" t="s">
        <v>415</v>
      </c>
      <c r="J87" s="44">
        <v>2</v>
      </c>
      <c r="K87" s="44" t="s">
        <v>59</v>
      </c>
      <c r="L87" s="44" t="s">
        <v>416</v>
      </c>
      <c r="M87" s="76">
        <v>1</v>
      </c>
      <c r="N87" s="81">
        <v>45306</v>
      </c>
      <c r="O87" s="81">
        <v>45565</v>
      </c>
      <c r="P87" s="44" t="s">
        <v>259</v>
      </c>
      <c r="Q87" s="77" t="s">
        <v>200</v>
      </c>
      <c r="R87" s="94">
        <v>45535</v>
      </c>
      <c r="S87" s="19" t="s">
        <v>678</v>
      </c>
      <c r="T87" s="59">
        <v>0.25</v>
      </c>
      <c r="U87" s="44" t="s">
        <v>175</v>
      </c>
      <c r="V87" s="49"/>
      <c r="W87" s="44" t="s">
        <v>82</v>
      </c>
      <c r="X87" s="20">
        <v>45657</v>
      </c>
      <c r="Y87" s="46" t="s">
        <v>822</v>
      </c>
      <c r="Z87" s="25">
        <v>0</v>
      </c>
      <c r="AA87" s="247" t="s">
        <v>958</v>
      </c>
      <c r="AB87" s="127">
        <f t="shared" si="12"/>
        <v>0</v>
      </c>
      <c r="AC87" s="26" t="str">
        <f t="shared" si="17"/>
        <v>INCUMPLIDA</v>
      </c>
      <c r="AD87" s="26" t="b">
        <f t="shared" si="15"/>
        <v>0</v>
      </c>
      <c r="AE87" s="26" t="str">
        <f t="shared" si="18"/>
        <v>INCUMPLIDA</v>
      </c>
      <c r="AF87" s="44" t="s">
        <v>82</v>
      </c>
      <c r="AG87" s="139"/>
      <c r="AH87" s="52" t="str">
        <f t="shared" si="14"/>
        <v>PENDIENTE</v>
      </c>
      <c r="AI87" s="45"/>
      <c r="AJ87" s="25"/>
      <c r="AK87" s="45"/>
    </row>
    <row r="88" spans="1:37" ht="51">
      <c r="A88" s="82">
        <v>79</v>
      </c>
      <c r="B88" s="44" t="s">
        <v>72</v>
      </c>
      <c r="C88" s="44" t="s">
        <v>399</v>
      </c>
      <c r="D88" s="75">
        <v>45266</v>
      </c>
      <c r="E88" s="44" t="s">
        <v>417</v>
      </c>
      <c r="F88" s="19" t="s">
        <v>418</v>
      </c>
      <c r="G88" s="44" t="s">
        <v>413</v>
      </c>
      <c r="H88" s="19" t="s">
        <v>419</v>
      </c>
      <c r="I88" s="19" t="s">
        <v>420</v>
      </c>
      <c r="J88" s="44">
        <v>2</v>
      </c>
      <c r="K88" s="44" t="s">
        <v>59</v>
      </c>
      <c r="L88" s="44" t="s">
        <v>421</v>
      </c>
      <c r="M88" s="96">
        <v>1</v>
      </c>
      <c r="N88" s="81">
        <v>45306</v>
      </c>
      <c r="O88" s="81">
        <v>45688</v>
      </c>
      <c r="P88" s="44" t="s">
        <v>259</v>
      </c>
      <c r="Q88" s="77" t="s">
        <v>200</v>
      </c>
      <c r="R88" s="94">
        <v>45535</v>
      </c>
      <c r="S88" s="19" t="s">
        <v>651</v>
      </c>
      <c r="T88" s="59">
        <v>0</v>
      </c>
      <c r="U88" s="44" t="s">
        <v>176</v>
      </c>
      <c r="V88" s="49"/>
      <c r="W88" s="44" t="s">
        <v>82</v>
      </c>
      <c r="X88" s="20">
        <v>45657</v>
      </c>
      <c r="Y88" s="46" t="s">
        <v>822</v>
      </c>
      <c r="Z88" s="25">
        <v>0</v>
      </c>
      <c r="AA88" s="247" t="s">
        <v>945</v>
      </c>
      <c r="AB88" s="127">
        <f t="shared" si="12"/>
        <v>0</v>
      </c>
      <c r="AC88" s="26" t="b">
        <f t="shared" si="17"/>
        <v>0</v>
      </c>
      <c r="AD88" s="26" t="str">
        <f t="shared" si="15"/>
        <v>SIN INICIAR</v>
      </c>
      <c r="AE88" s="26" t="str">
        <f t="shared" si="18"/>
        <v>SIN INICIAR</v>
      </c>
      <c r="AF88" s="44" t="s">
        <v>82</v>
      </c>
      <c r="AG88" s="139"/>
      <c r="AH88" s="52" t="str">
        <f t="shared" si="14"/>
        <v>PENDIENTE</v>
      </c>
      <c r="AI88" s="45"/>
      <c r="AJ88" s="25"/>
      <c r="AK88" s="45"/>
    </row>
    <row r="89" spans="1:37" ht="71.400000000000006">
      <c r="A89" s="72">
        <v>80</v>
      </c>
      <c r="B89" s="44" t="s">
        <v>72</v>
      </c>
      <c r="C89" s="44" t="s">
        <v>399</v>
      </c>
      <c r="D89" s="75">
        <v>45266</v>
      </c>
      <c r="E89" s="44" t="s">
        <v>422</v>
      </c>
      <c r="F89" s="19" t="s">
        <v>423</v>
      </c>
      <c r="G89" s="44" t="s">
        <v>413</v>
      </c>
      <c r="H89" s="19" t="s">
        <v>424</v>
      </c>
      <c r="I89" s="19" t="s">
        <v>425</v>
      </c>
      <c r="J89" s="44">
        <v>2</v>
      </c>
      <c r="K89" s="44" t="s">
        <v>59</v>
      </c>
      <c r="L89" s="44" t="s">
        <v>426</v>
      </c>
      <c r="M89" s="96">
        <v>1</v>
      </c>
      <c r="N89" s="81">
        <v>45306</v>
      </c>
      <c r="O89" s="81">
        <v>45688</v>
      </c>
      <c r="P89" s="44" t="s">
        <v>259</v>
      </c>
      <c r="Q89" s="77" t="s">
        <v>200</v>
      </c>
      <c r="R89" s="94">
        <v>45535</v>
      </c>
      <c r="S89" s="19" t="s">
        <v>651</v>
      </c>
      <c r="T89" s="59">
        <v>0</v>
      </c>
      <c r="U89" s="44" t="s">
        <v>176</v>
      </c>
      <c r="V89" s="49"/>
      <c r="W89" s="44" t="s">
        <v>82</v>
      </c>
      <c r="X89" s="20">
        <v>45657</v>
      </c>
      <c r="Y89" s="46" t="s">
        <v>822</v>
      </c>
      <c r="Z89" s="25">
        <v>0</v>
      </c>
      <c r="AA89" s="247" t="s">
        <v>945</v>
      </c>
      <c r="AB89" s="127">
        <f t="shared" si="12"/>
        <v>0</v>
      </c>
      <c r="AC89" s="26" t="b">
        <f t="shared" si="17"/>
        <v>0</v>
      </c>
      <c r="AD89" s="26" t="str">
        <f t="shared" si="15"/>
        <v>SIN INICIAR</v>
      </c>
      <c r="AE89" s="26" t="str">
        <f t="shared" si="18"/>
        <v>SIN INICIAR</v>
      </c>
      <c r="AF89" s="44" t="s">
        <v>82</v>
      </c>
      <c r="AG89" s="139"/>
      <c r="AH89" s="52" t="str">
        <f t="shared" si="14"/>
        <v>PENDIENTE</v>
      </c>
      <c r="AI89" s="45"/>
      <c r="AJ89" s="25"/>
      <c r="AK89" s="45"/>
    </row>
    <row r="90" spans="1:37" ht="142.80000000000001">
      <c r="A90" s="82">
        <v>81</v>
      </c>
      <c r="B90" s="44" t="s">
        <v>72</v>
      </c>
      <c r="C90" s="44" t="s">
        <v>399</v>
      </c>
      <c r="D90" s="75">
        <v>45266</v>
      </c>
      <c r="E90" s="44" t="s">
        <v>427</v>
      </c>
      <c r="F90" s="19" t="s">
        <v>428</v>
      </c>
      <c r="G90" s="44" t="s">
        <v>413</v>
      </c>
      <c r="H90" s="19" t="s">
        <v>429</v>
      </c>
      <c r="I90" s="19" t="s">
        <v>430</v>
      </c>
      <c r="J90" s="44">
        <v>1</v>
      </c>
      <c r="K90" s="44" t="s">
        <v>59</v>
      </c>
      <c r="L90" s="44" t="s">
        <v>431</v>
      </c>
      <c r="M90" s="96">
        <v>1</v>
      </c>
      <c r="N90" s="81">
        <v>45444</v>
      </c>
      <c r="O90" s="81">
        <v>45657</v>
      </c>
      <c r="P90" s="44" t="s">
        <v>259</v>
      </c>
      <c r="Q90" s="77" t="s">
        <v>200</v>
      </c>
      <c r="R90" s="94">
        <v>45535</v>
      </c>
      <c r="S90" s="19" t="s">
        <v>651</v>
      </c>
      <c r="T90" s="59">
        <v>0</v>
      </c>
      <c r="U90" s="44" t="s">
        <v>176</v>
      </c>
      <c r="V90" s="49"/>
      <c r="W90" s="44" t="s">
        <v>82</v>
      </c>
      <c r="X90" s="20">
        <v>45657</v>
      </c>
      <c r="Y90" s="46" t="s">
        <v>975</v>
      </c>
      <c r="Z90" s="25">
        <v>0.5</v>
      </c>
      <c r="AA90" s="243" t="s">
        <v>976</v>
      </c>
      <c r="AB90" s="127">
        <f t="shared" si="12"/>
        <v>0.5</v>
      </c>
      <c r="AC90" s="26" t="str">
        <f>IF(AB90="","",IF(X90&lt;=O90,IF(AB90&lt;100%,"INCUMPLIDA",IF(AB90=100%,"TERMINADA EXTEMPORÁNEA"))))</f>
        <v>INCUMPLIDA</v>
      </c>
      <c r="AD90" s="26" t="b">
        <f>IF(AB90="","",IF(X90&gt;O90,IF(AB90=0%,"SIN INICIAR",IF(AB90=100%,"TERMINADA",IF(AB90&gt;0%,"EN PROCESO")))))</f>
        <v>0</v>
      </c>
      <c r="AE90" s="26" t="str">
        <f>IF(AB90="","",IF(X90&gt;=O90,AC90,IF(X90&lt;O90,AD90)))</f>
        <v>INCUMPLIDA</v>
      </c>
      <c r="AF90" s="44" t="s">
        <v>82</v>
      </c>
      <c r="AG90" s="139"/>
      <c r="AH90" s="52" t="str">
        <f t="shared" si="14"/>
        <v>PENDIENTE</v>
      </c>
      <c r="AI90" s="45"/>
      <c r="AJ90" s="25"/>
      <c r="AK90" s="45"/>
    </row>
    <row r="91" spans="1:37" ht="142.80000000000001">
      <c r="A91" s="72">
        <v>82</v>
      </c>
      <c r="B91" s="44" t="s">
        <v>72</v>
      </c>
      <c r="C91" s="44" t="s">
        <v>399</v>
      </c>
      <c r="D91" s="75">
        <v>45266</v>
      </c>
      <c r="E91" s="44" t="s">
        <v>432</v>
      </c>
      <c r="F91" s="19" t="s">
        <v>433</v>
      </c>
      <c r="G91" s="44" t="s">
        <v>413</v>
      </c>
      <c r="H91" s="19" t="s">
        <v>434</v>
      </c>
      <c r="I91" s="19" t="s">
        <v>435</v>
      </c>
      <c r="J91" s="44">
        <v>2</v>
      </c>
      <c r="K91" s="44" t="s">
        <v>59</v>
      </c>
      <c r="L91" s="44" t="s">
        <v>436</v>
      </c>
      <c r="M91" s="96">
        <v>1</v>
      </c>
      <c r="N91" s="81">
        <v>45444</v>
      </c>
      <c r="O91" s="81">
        <v>45657</v>
      </c>
      <c r="P91" s="44" t="s">
        <v>259</v>
      </c>
      <c r="Q91" s="77" t="s">
        <v>200</v>
      </c>
      <c r="R91" s="94">
        <v>45535</v>
      </c>
      <c r="S91" s="19" t="s">
        <v>596</v>
      </c>
      <c r="T91" s="59">
        <v>0</v>
      </c>
      <c r="U91" s="44" t="s">
        <v>176</v>
      </c>
      <c r="V91" s="49"/>
      <c r="W91" s="44" t="s">
        <v>82</v>
      </c>
      <c r="X91" s="20">
        <v>45657</v>
      </c>
      <c r="Y91" s="46" t="s">
        <v>822</v>
      </c>
      <c r="Z91" s="25">
        <v>0</v>
      </c>
      <c r="AA91" s="243" t="s">
        <v>977</v>
      </c>
      <c r="AB91" s="127">
        <f t="shared" si="12"/>
        <v>0</v>
      </c>
      <c r="AC91" s="26" t="str">
        <f>IF(AB91="","",IF(X91&lt;=O91,IF(AB91&lt;100%,"INCUMPLIDA",IF(AB91=100%,"TERMINADA EXTEMPORÁNEA"))))</f>
        <v>INCUMPLIDA</v>
      </c>
      <c r="AD91" s="26" t="b">
        <f>IF(AB91="","",IF(X91&gt;O91,IF(AB91=0%,"SIN INICIAR",IF(AB91=100%,"TERMINADA",IF(AB91&gt;0%,"EN PROCESO")))))</f>
        <v>0</v>
      </c>
      <c r="AE91" s="26" t="str">
        <f>IF(AB91="","",IF(X91&gt;=O91,AC91,IF(X91&lt;O91,AD91)))</f>
        <v>INCUMPLIDA</v>
      </c>
      <c r="AF91" s="44" t="s">
        <v>82</v>
      </c>
      <c r="AG91" s="140"/>
      <c r="AH91" s="52" t="str">
        <f t="shared" si="14"/>
        <v>PENDIENTE</v>
      </c>
      <c r="AI91" s="45"/>
      <c r="AJ91" s="25"/>
      <c r="AK91" s="45"/>
    </row>
    <row r="92" spans="1:37" ht="91.8">
      <c r="A92" s="82">
        <v>83</v>
      </c>
      <c r="B92" s="44" t="s">
        <v>72</v>
      </c>
      <c r="C92" s="44" t="s">
        <v>437</v>
      </c>
      <c r="D92" s="75">
        <v>45273</v>
      </c>
      <c r="E92" s="44" t="s">
        <v>440</v>
      </c>
      <c r="F92" s="71" t="s">
        <v>441</v>
      </c>
      <c r="G92" s="72" t="s">
        <v>442</v>
      </c>
      <c r="H92" s="71" t="s">
        <v>443</v>
      </c>
      <c r="I92" s="19" t="s">
        <v>1054</v>
      </c>
      <c r="J92" s="44">
        <v>1</v>
      </c>
      <c r="K92" s="72" t="s">
        <v>109</v>
      </c>
      <c r="L92" s="44" t="s">
        <v>684</v>
      </c>
      <c r="M92" s="85">
        <v>1</v>
      </c>
      <c r="N92" s="81">
        <v>45346</v>
      </c>
      <c r="O92" s="81">
        <v>45641</v>
      </c>
      <c r="P92" s="44" t="s">
        <v>251</v>
      </c>
      <c r="Q92" s="77" t="s">
        <v>200</v>
      </c>
      <c r="R92" s="94">
        <v>45535</v>
      </c>
      <c r="S92" s="19" t="s">
        <v>651</v>
      </c>
      <c r="T92" s="59">
        <v>0</v>
      </c>
      <c r="U92" s="44" t="s">
        <v>176</v>
      </c>
      <c r="V92" s="49"/>
      <c r="W92" s="44" t="s">
        <v>82</v>
      </c>
      <c r="X92" s="20">
        <v>45657</v>
      </c>
      <c r="Y92" s="46" t="s">
        <v>822</v>
      </c>
      <c r="Z92" s="25">
        <v>0</v>
      </c>
      <c r="AA92" s="247" t="s">
        <v>958</v>
      </c>
      <c r="AB92" s="127">
        <f t="shared" si="12"/>
        <v>0</v>
      </c>
      <c r="AC92" s="26" t="str">
        <f t="shared" si="17"/>
        <v>INCUMPLIDA</v>
      </c>
      <c r="AD92" s="26" t="b">
        <f t="shared" si="15"/>
        <v>0</v>
      </c>
      <c r="AE92" s="26" t="str">
        <f t="shared" si="18"/>
        <v>INCUMPLIDA</v>
      </c>
      <c r="AF92" s="44" t="s">
        <v>82</v>
      </c>
      <c r="AG92" s="141">
        <f>AVERAGE(AB92:AB101)</f>
        <v>0.85</v>
      </c>
      <c r="AH92" s="52" t="str">
        <f t="shared" si="14"/>
        <v>PENDIENTE</v>
      </c>
      <c r="AI92" s="45"/>
      <c r="AJ92" s="25"/>
      <c r="AK92" s="45"/>
    </row>
    <row r="93" spans="1:37" ht="193.8">
      <c r="A93" s="72">
        <v>84</v>
      </c>
      <c r="B93" s="44" t="s">
        <v>72</v>
      </c>
      <c r="C93" s="44" t="s">
        <v>437</v>
      </c>
      <c r="D93" s="75">
        <v>45273</v>
      </c>
      <c r="E93" s="44" t="s">
        <v>440</v>
      </c>
      <c r="F93" s="71" t="s">
        <v>441</v>
      </c>
      <c r="G93" s="72" t="s">
        <v>442</v>
      </c>
      <c r="H93" s="71" t="s">
        <v>443</v>
      </c>
      <c r="I93" s="71" t="s">
        <v>444</v>
      </c>
      <c r="J93" s="72">
        <v>2</v>
      </c>
      <c r="K93" s="72" t="s">
        <v>109</v>
      </c>
      <c r="L93" s="72" t="s">
        <v>445</v>
      </c>
      <c r="M93" s="85">
        <v>1</v>
      </c>
      <c r="N93" s="81">
        <v>45346</v>
      </c>
      <c r="O93" s="81">
        <v>45641</v>
      </c>
      <c r="P93" s="44" t="s">
        <v>439</v>
      </c>
      <c r="Q93" s="72" t="s">
        <v>405</v>
      </c>
      <c r="R93" s="102"/>
      <c r="S93" s="103"/>
      <c r="T93" s="104"/>
      <c r="U93" s="47"/>
      <c r="V93" s="49"/>
      <c r="W93" s="105"/>
      <c r="X93" s="20">
        <v>45657</v>
      </c>
      <c r="Y93" s="46" t="s">
        <v>978</v>
      </c>
      <c r="Z93" s="25">
        <v>2</v>
      </c>
      <c r="AA93" s="243" t="s">
        <v>1040</v>
      </c>
      <c r="AB93" s="127">
        <f t="shared" si="12"/>
        <v>1</v>
      </c>
      <c r="AC93" s="26" t="b">
        <f>IF(AB93="","",IF(X93&lt;O93,IF(AB93&lt;100%,"INCUMPLIDA",IF(AB93=100%,"TERMINADA EXTEMPORÁNEA"))))</f>
        <v>0</v>
      </c>
      <c r="AD93" s="26" t="str">
        <f>IF(AB93="","",IF(X93&gt;=O93,IF(AB93=0%,"SIN INICIAR",IF(AB93=100%,"TERMINADA",IF(AB93&gt;0%,"EN PROCESO")))))</f>
        <v>TERMINADA</v>
      </c>
      <c r="AE93" s="26" t="str">
        <f>IF(AB93="","",IF(X93&lt;O93,AC93,IF(X93&gt;=O93,AD93)))</f>
        <v>TERMINADA</v>
      </c>
      <c r="AF93" s="44" t="s">
        <v>82</v>
      </c>
      <c r="AG93" s="142"/>
      <c r="AH93" s="52" t="str">
        <f t="shared" si="14"/>
        <v>CUMPLIDA</v>
      </c>
      <c r="AI93" s="44" t="s">
        <v>1071</v>
      </c>
      <c r="AJ93" s="25" t="s">
        <v>64</v>
      </c>
      <c r="AK93" s="45" t="s">
        <v>1061</v>
      </c>
    </row>
    <row r="94" spans="1:37" ht="81.599999999999994">
      <c r="A94" s="82">
        <v>85</v>
      </c>
      <c r="B94" s="44" t="s">
        <v>72</v>
      </c>
      <c r="C94" s="44" t="s">
        <v>437</v>
      </c>
      <c r="D94" s="75">
        <v>45273</v>
      </c>
      <c r="E94" s="44" t="s">
        <v>446</v>
      </c>
      <c r="F94" s="71" t="s">
        <v>447</v>
      </c>
      <c r="G94" s="72" t="s">
        <v>448</v>
      </c>
      <c r="H94" s="71" t="s">
        <v>449</v>
      </c>
      <c r="I94" s="71" t="s">
        <v>450</v>
      </c>
      <c r="J94" s="72">
        <v>2</v>
      </c>
      <c r="K94" s="72" t="s">
        <v>109</v>
      </c>
      <c r="L94" s="72" t="s">
        <v>451</v>
      </c>
      <c r="M94" s="85">
        <v>1</v>
      </c>
      <c r="N94" s="81">
        <v>45352</v>
      </c>
      <c r="O94" s="81">
        <v>45641</v>
      </c>
      <c r="P94" s="44" t="s">
        <v>259</v>
      </c>
      <c r="Q94" s="77" t="s">
        <v>200</v>
      </c>
      <c r="R94" s="94">
        <v>45535</v>
      </c>
      <c r="S94" s="19" t="s">
        <v>619</v>
      </c>
      <c r="T94" s="59">
        <v>0.25</v>
      </c>
      <c r="U94" s="44" t="s">
        <v>175</v>
      </c>
      <c r="V94" s="49"/>
      <c r="W94" s="44" t="s">
        <v>608</v>
      </c>
      <c r="X94" s="20">
        <v>45657</v>
      </c>
      <c r="Y94" s="46" t="s">
        <v>827</v>
      </c>
      <c r="Z94" s="25">
        <v>2</v>
      </c>
      <c r="AA94" s="243" t="s">
        <v>979</v>
      </c>
      <c r="AB94" s="127">
        <f t="shared" si="12"/>
        <v>1</v>
      </c>
      <c r="AC94" s="26" t="str">
        <f t="shared" si="17"/>
        <v>TERMINADA EXTEMPORÁNEA</v>
      </c>
      <c r="AD94" s="26" t="b">
        <f t="shared" si="15"/>
        <v>0</v>
      </c>
      <c r="AE94" s="26" t="str">
        <f t="shared" si="18"/>
        <v>TERMINADA EXTEMPORÁNEA</v>
      </c>
      <c r="AF94" s="44" t="s">
        <v>82</v>
      </c>
      <c r="AG94" s="142"/>
      <c r="AH94" s="52" t="str">
        <f t="shared" si="14"/>
        <v>CUMPLIDA</v>
      </c>
      <c r="AI94" s="44" t="s">
        <v>1072</v>
      </c>
      <c r="AJ94" s="25" t="s">
        <v>64</v>
      </c>
      <c r="AK94" s="45" t="s">
        <v>1061</v>
      </c>
    </row>
    <row r="95" spans="1:37" ht="157.19999999999999" customHeight="1">
      <c r="A95" s="72">
        <v>86</v>
      </c>
      <c r="B95" s="44" t="s">
        <v>72</v>
      </c>
      <c r="C95" s="44" t="s">
        <v>437</v>
      </c>
      <c r="D95" s="75">
        <v>45273</v>
      </c>
      <c r="E95" s="44" t="s">
        <v>446</v>
      </c>
      <c r="F95" s="71" t="s">
        <v>447</v>
      </c>
      <c r="G95" s="72" t="s">
        <v>448</v>
      </c>
      <c r="H95" s="71" t="s">
        <v>449</v>
      </c>
      <c r="I95" s="71" t="s">
        <v>450</v>
      </c>
      <c r="J95" s="72">
        <v>2</v>
      </c>
      <c r="K95" s="72" t="s">
        <v>109</v>
      </c>
      <c r="L95" s="72" t="s">
        <v>451</v>
      </c>
      <c r="M95" s="85">
        <v>1</v>
      </c>
      <c r="N95" s="81">
        <v>45352</v>
      </c>
      <c r="O95" s="81">
        <v>45641</v>
      </c>
      <c r="P95" s="44" t="s">
        <v>439</v>
      </c>
      <c r="Q95" s="72" t="s">
        <v>405</v>
      </c>
      <c r="R95" s="94">
        <v>45535</v>
      </c>
      <c r="S95" s="19" t="s">
        <v>619</v>
      </c>
      <c r="T95" s="59">
        <v>0.25</v>
      </c>
      <c r="U95" s="44" t="s">
        <v>175</v>
      </c>
      <c r="V95" s="49"/>
      <c r="W95" s="44" t="s">
        <v>608</v>
      </c>
      <c r="X95" s="20">
        <v>45657</v>
      </c>
      <c r="Y95" s="46" t="s">
        <v>861</v>
      </c>
      <c r="Z95" s="25">
        <v>2</v>
      </c>
      <c r="AA95" s="243" t="s">
        <v>980</v>
      </c>
      <c r="AB95" s="127">
        <f t="shared" si="12"/>
        <v>1</v>
      </c>
      <c r="AC95" s="26" t="str">
        <f t="shared" si="17"/>
        <v>TERMINADA EXTEMPORÁNEA</v>
      </c>
      <c r="AD95" s="26" t="b">
        <f t="shared" si="15"/>
        <v>0</v>
      </c>
      <c r="AE95" s="26" t="str">
        <f t="shared" si="18"/>
        <v>TERMINADA EXTEMPORÁNEA</v>
      </c>
      <c r="AF95" s="44" t="s">
        <v>82</v>
      </c>
      <c r="AG95" s="142"/>
      <c r="AH95" s="52" t="str">
        <f t="shared" si="14"/>
        <v>CUMPLIDA</v>
      </c>
      <c r="AI95" s="44" t="s">
        <v>1072</v>
      </c>
      <c r="AJ95" s="25" t="s">
        <v>64</v>
      </c>
      <c r="AK95" s="45" t="s">
        <v>1061</v>
      </c>
    </row>
    <row r="96" spans="1:37" ht="132.6">
      <c r="A96" s="82">
        <v>87</v>
      </c>
      <c r="B96" s="44" t="s">
        <v>72</v>
      </c>
      <c r="C96" s="44" t="s">
        <v>437</v>
      </c>
      <c r="D96" s="75">
        <v>45273</v>
      </c>
      <c r="E96" s="44" t="s">
        <v>452</v>
      </c>
      <c r="F96" s="71" t="s">
        <v>453</v>
      </c>
      <c r="G96" s="72" t="s">
        <v>454</v>
      </c>
      <c r="H96" s="71" t="s">
        <v>455</v>
      </c>
      <c r="I96" s="71" t="s">
        <v>456</v>
      </c>
      <c r="J96" s="72">
        <v>2</v>
      </c>
      <c r="K96" s="72" t="s">
        <v>109</v>
      </c>
      <c r="L96" s="72" t="s">
        <v>457</v>
      </c>
      <c r="M96" s="85">
        <v>1</v>
      </c>
      <c r="N96" s="81">
        <v>45352</v>
      </c>
      <c r="O96" s="81">
        <v>45823</v>
      </c>
      <c r="P96" s="67" t="s">
        <v>68</v>
      </c>
      <c r="Q96" s="72" t="s">
        <v>60</v>
      </c>
      <c r="R96" s="94">
        <v>45535</v>
      </c>
      <c r="S96" s="21" t="s">
        <v>607</v>
      </c>
      <c r="T96" s="59">
        <v>0.25</v>
      </c>
      <c r="U96" s="44" t="s">
        <v>175</v>
      </c>
      <c r="V96" s="49"/>
      <c r="W96" s="44" t="s">
        <v>608</v>
      </c>
      <c r="X96" s="20">
        <v>45657</v>
      </c>
      <c r="Y96" s="46" t="s">
        <v>848</v>
      </c>
      <c r="Z96" s="25">
        <v>2</v>
      </c>
      <c r="AA96" s="243" t="s">
        <v>981</v>
      </c>
      <c r="AB96" s="127">
        <f t="shared" si="12"/>
        <v>1</v>
      </c>
      <c r="AC96" s="26" t="b">
        <f t="shared" si="17"/>
        <v>0</v>
      </c>
      <c r="AD96" s="26" t="str">
        <f t="shared" si="15"/>
        <v>TERMINADA</v>
      </c>
      <c r="AE96" s="26" t="str">
        <f t="shared" si="18"/>
        <v>TERMINADA</v>
      </c>
      <c r="AF96" s="44" t="s">
        <v>82</v>
      </c>
      <c r="AG96" s="142"/>
      <c r="AH96" s="52" t="str">
        <f t="shared" si="14"/>
        <v>CUMPLIDA</v>
      </c>
      <c r="AI96" s="44" t="s">
        <v>1041</v>
      </c>
      <c r="AJ96" s="25" t="s">
        <v>1035</v>
      </c>
      <c r="AK96" s="45" t="s">
        <v>1061</v>
      </c>
    </row>
    <row r="97" spans="1:37" ht="132.6">
      <c r="A97" s="72">
        <v>88</v>
      </c>
      <c r="B97" s="44" t="s">
        <v>72</v>
      </c>
      <c r="C97" s="44" t="s">
        <v>437</v>
      </c>
      <c r="D97" s="75">
        <v>45273</v>
      </c>
      <c r="E97" s="44" t="s">
        <v>452</v>
      </c>
      <c r="F97" s="71" t="s">
        <v>453</v>
      </c>
      <c r="G97" s="72" t="s">
        <v>454</v>
      </c>
      <c r="H97" s="71" t="s">
        <v>455</v>
      </c>
      <c r="I97" s="71" t="s">
        <v>456</v>
      </c>
      <c r="J97" s="72">
        <v>2</v>
      </c>
      <c r="K97" s="72" t="s">
        <v>109</v>
      </c>
      <c r="L97" s="72" t="s">
        <v>457</v>
      </c>
      <c r="M97" s="85">
        <v>1</v>
      </c>
      <c r="N97" s="81">
        <v>45352</v>
      </c>
      <c r="O97" s="81">
        <v>45823</v>
      </c>
      <c r="P97" s="44" t="s">
        <v>284</v>
      </c>
      <c r="Q97" s="72" t="s">
        <v>133</v>
      </c>
      <c r="R97" s="94">
        <v>45535</v>
      </c>
      <c r="S97" s="21" t="s">
        <v>607</v>
      </c>
      <c r="T97" s="59">
        <v>0.25</v>
      </c>
      <c r="U97" s="44" t="s">
        <v>175</v>
      </c>
      <c r="V97" s="49"/>
      <c r="W97" s="44" t="s">
        <v>608</v>
      </c>
      <c r="X97" s="20">
        <v>45657</v>
      </c>
      <c r="Y97" s="46" t="s">
        <v>873</v>
      </c>
      <c r="Z97" s="45">
        <v>2</v>
      </c>
      <c r="AA97" s="245" t="s">
        <v>982</v>
      </c>
      <c r="AB97" s="127">
        <f t="shared" si="12"/>
        <v>1</v>
      </c>
      <c r="AC97" s="26" t="b">
        <f t="shared" si="17"/>
        <v>0</v>
      </c>
      <c r="AD97" s="26" t="str">
        <f t="shared" si="15"/>
        <v>TERMINADA</v>
      </c>
      <c r="AE97" s="26" t="str">
        <f t="shared" si="18"/>
        <v>TERMINADA</v>
      </c>
      <c r="AF97" s="44" t="s">
        <v>134</v>
      </c>
      <c r="AG97" s="142"/>
      <c r="AH97" s="52" t="str">
        <f t="shared" si="14"/>
        <v>CUMPLIDA</v>
      </c>
      <c r="AI97" s="44" t="s">
        <v>1038</v>
      </c>
      <c r="AJ97" s="25" t="s">
        <v>1035</v>
      </c>
      <c r="AK97" s="45" t="s">
        <v>1061</v>
      </c>
    </row>
    <row r="98" spans="1:37" ht="132.6">
      <c r="A98" s="82">
        <v>89</v>
      </c>
      <c r="B98" s="44" t="s">
        <v>72</v>
      </c>
      <c r="C98" s="44" t="s">
        <v>437</v>
      </c>
      <c r="D98" s="75">
        <v>45273</v>
      </c>
      <c r="E98" s="44" t="s">
        <v>452</v>
      </c>
      <c r="F98" s="71" t="s">
        <v>453</v>
      </c>
      <c r="G98" s="72" t="s">
        <v>454</v>
      </c>
      <c r="H98" s="71" t="s">
        <v>455</v>
      </c>
      <c r="I98" s="71" t="s">
        <v>456</v>
      </c>
      <c r="J98" s="72">
        <v>2</v>
      </c>
      <c r="K98" s="72" t="s">
        <v>109</v>
      </c>
      <c r="L98" s="72" t="s">
        <v>457</v>
      </c>
      <c r="M98" s="85">
        <v>1</v>
      </c>
      <c r="N98" s="81">
        <v>45352</v>
      </c>
      <c r="O98" s="81">
        <v>45823</v>
      </c>
      <c r="P98" s="44" t="s">
        <v>439</v>
      </c>
      <c r="Q98" s="72" t="s">
        <v>405</v>
      </c>
      <c r="R98" s="94">
        <v>45535</v>
      </c>
      <c r="S98" s="21" t="s">
        <v>607</v>
      </c>
      <c r="T98" s="59">
        <v>0.25</v>
      </c>
      <c r="U98" s="44" t="s">
        <v>175</v>
      </c>
      <c r="V98" s="49"/>
      <c r="W98" s="44" t="s">
        <v>608</v>
      </c>
      <c r="X98" s="20">
        <v>45657</v>
      </c>
      <c r="Y98" s="131" t="s">
        <v>860</v>
      </c>
      <c r="Z98" s="25">
        <v>2</v>
      </c>
      <c r="AA98" s="248" t="s">
        <v>983</v>
      </c>
      <c r="AB98" s="132">
        <f>IF(OR(Z98="",J98=""),"",IF(OR(Z98=0,J98=0),0,IF((Z98*100%)/J98&gt;100%,100%,(Z98*100%)/J98)))</f>
        <v>1</v>
      </c>
      <c r="AC98" s="26" t="b">
        <f t="shared" ref="AC98" si="20">IF(AB98="","",IF(X98&gt;O98,IF(AB98&lt;100%,"INCUMPLIDA",IF(AB98=100%,"TERMINADA EXTEMPORÁNEA"))))</f>
        <v>0</v>
      </c>
      <c r="AD98" s="26" t="str">
        <f t="shared" ref="AD98" si="21">IF(AB98="","",IF(X98&lt;O98,IF(AB98=0%,"SIN INICIAR",IF(AB98=100%,"TERMINADA",IF(AB98&gt;0%,"EN PROCESO")))))</f>
        <v>TERMINADA</v>
      </c>
      <c r="AE98" s="26" t="str">
        <f t="shared" ref="AE98" si="22">IF(AB98="","",IF(X98&gt;O98,AC98,IF(X98&lt;O98,AD98)))</f>
        <v>TERMINADA</v>
      </c>
      <c r="AF98" s="44" t="s">
        <v>82</v>
      </c>
      <c r="AG98" s="142"/>
      <c r="AH98" s="52" t="str">
        <f t="shared" si="14"/>
        <v>CUMPLIDA</v>
      </c>
      <c r="AI98" s="44" t="s">
        <v>1041</v>
      </c>
      <c r="AJ98" s="25" t="s">
        <v>1035</v>
      </c>
      <c r="AK98" s="45" t="s">
        <v>1061</v>
      </c>
    </row>
    <row r="99" spans="1:37" ht="142.80000000000001">
      <c r="A99" s="72">
        <v>90</v>
      </c>
      <c r="B99" s="44" t="s">
        <v>72</v>
      </c>
      <c r="C99" s="44" t="s">
        <v>437</v>
      </c>
      <c r="D99" s="75">
        <v>45273</v>
      </c>
      <c r="E99" s="44" t="s">
        <v>103</v>
      </c>
      <c r="F99" s="71" t="s">
        <v>458</v>
      </c>
      <c r="G99" s="72" t="s">
        <v>438</v>
      </c>
      <c r="H99" s="71" t="s">
        <v>459</v>
      </c>
      <c r="I99" s="71" t="s">
        <v>460</v>
      </c>
      <c r="J99" s="72">
        <v>2</v>
      </c>
      <c r="K99" s="72" t="s">
        <v>109</v>
      </c>
      <c r="L99" s="72" t="s">
        <v>457</v>
      </c>
      <c r="M99" s="85">
        <v>1</v>
      </c>
      <c r="N99" s="81">
        <v>45304</v>
      </c>
      <c r="O99" s="81">
        <v>45823</v>
      </c>
      <c r="P99" s="44" t="s">
        <v>439</v>
      </c>
      <c r="Q99" s="72" t="s">
        <v>405</v>
      </c>
      <c r="R99" s="94">
        <v>45535</v>
      </c>
      <c r="S99" s="21" t="s">
        <v>620</v>
      </c>
      <c r="T99" s="59">
        <v>0.5</v>
      </c>
      <c r="U99" s="44" t="s">
        <v>175</v>
      </c>
      <c r="V99" s="49"/>
      <c r="W99" s="45" t="s">
        <v>71</v>
      </c>
      <c r="X99" s="20">
        <v>45657</v>
      </c>
      <c r="Y99" s="131" t="s">
        <v>860</v>
      </c>
      <c r="Z99" s="25">
        <v>1</v>
      </c>
      <c r="AA99" s="248" t="s">
        <v>984</v>
      </c>
      <c r="AB99" s="127">
        <f t="shared" si="12"/>
        <v>0.5</v>
      </c>
      <c r="AC99" s="26" t="b">
        <f t="shared" si="17"/>
        <v>0</v>
      </c>
      <c r="AD99" s="26" t="str">
        <f t="shared" si="15"/>
        <v>EN PROCESO</v>
      </c>
      <c r="AE99" s="26" t="str">
        <f t="shared" si="18"/>
        <v>EN PROCESO</v>
      </c>
      <c r="AF99" s="44" t="s">
        <v>82</v>
      </c>
      <c r="AG99" s="142"/>
      <c r="AH99" s="52" t="str">
        <f t="shared" si="14"/>
        <v>PENDIENTE</v>
      </c>
      <c r="AI99" s="45"/>
      <c r="AJ99" s="25"/>
      <c r="AK99" s="45"/>
    </row>
    <row r="100" spans="1:37" ht="122.4">
      <c r="A100" s="82">
        <v>91</v>
      </c>
      <c r="B100" s="44" t="s">
        <v>72</v>
      </c>
      <c r="C100" s="44" t="s">
        <v>437</v>
      </c>
      <c r="D100" s="75">
        <v>45273</v>
      </c>
      <c r="E100" s="44" t="s">
        <v>103</v>
      </c>
      <c r="F100" s="71" t="s">
        <v>458</v>
      </c>
      <c r="G100" s="72" t="s">
        <v>438</v>
      </c>
      <c r="H100" s="71" t="s">
        <v>459</v>
      </c>
      <c r="I100" s="71" t="s">
        <v>461</v>
      </c>
      <c r="J100" s="72">
        <v>1</v>
      </c>
      <c r="K100" s="72" t="s">
        <v>109</v>
      </c>
      <c r="L100" s="72" t="s">
        <v>451</v>
      </c>
      <c r="M100" s="85">
        <v>1</v>
      </c>
      <c r="N100" s="81">
        <v>45304</v>
      </c>
      <c r="O100" s="81">
        <v>45641</v>
      </c>
      <c r="P100" s="44" t="s">
        <v>284</v>
      </c>
      <c r="Q100" s="72" t="s">
        <v>133</v>
      </c>
      <c r="R100" s="94">
        <v>45535</v>
      </c>
      <c r="S100" s="19" t="s">
        <v>644</v>
      </c>
      <c r="T100" s="59">
        <v>0.5</v>
      </c>
      <c r="U100" s="44" t="s">
        <v>175</v>
      </c>
      <c r="V100" s="49"/>
      <c r="W100" s="45" t="s">
        <v>134</v>
      </c>
      <c r="X100" s="20">
        <v>45657</v>
      </c>
      <c r="Y100" s="46" t="s">
        <v>874</v>
      </c>
      <c r="Z100" s="25">
        <v>1</v>
      </c>
      <c r="AA100" s="245" t="s">
        <v>985</v>
      </c>
      <c r="AB100" s="127">
        <f t="shared" si="12"/>
        <v>1</v>
      </c>
      <c r="AC100" s="26" t="b">
        <f>IF(AB100="","",IF(X100&lt;O100,IF(AB100&lt;100%,"INCUMPLIDA",IF(AB100=100%,"TERMINADA EXTEMPORÁNEA"))))</f>
        <v>0</v>
      </c>
      <c r="AD100" s="26" t="str">
        <f>IF(AB100="","",IF(X100&gt;O100,IF(AB100=0%,"SIN INICIAR",IF(AB100=100%,"TERMINADA",IF(AB100&gt;0%,"EN PROCESO")))))</f>
        <v>TERMINADA</v>
      </c>
      <c r="AE100" s="26" t="str">
        <f>IF(AB100="","",IF(X100&lt;O100,AC100,IF(X100&gt;O100,AD100)))</f>
        <v>TERMINADA</v>
      </c>
      <c r="AF100" s="44" t="s">
        <v>134</v>
      </c>
      <c r="AG100" s="142"/>
      <c r="AH100" s="52" t="str">
        <f t="shared" si="14"/>
        <v>CUMPLIDA</v>
      </c>
      <c r="AI100" s="44" t="s">
        <v>1073</v>
      </c>
      <c r="AJ100" s="25" t="s">
        <v>64</v>
      </c>
      <c r="AK100" s="45" t="s">
        <v>1061</v>
      </c>
    </row>
    <row r="101" spans="1:37" ht="102">
      <c r="A101" s="72">
        <v>92</v>
      </c>
      <c r="B101" s="44" t="s">
        <v>72</v>
      </c>
      <c r="C101" s="44" t="s">
        <v>437</v>
      </c>
      <c r="D101" s="75">
        <v>45273</v>
      </c>
      <c r="E101" s="44" t="s">
        <v>103</v>
      </c>
      <c r="F101" s="71" t="s">
        <v>458</v>
      </c>
      <c r="G101" s="72" t="s">
        <v>438</v>
      </c>
      <c r="H101" s="71" t="s">
        <v>459</v>
      </c>
      <c r="I101" s="71" t="s">
        <v>462</v>
      </c>
      <c r="J101" s="72">
        <v>1</v>
      </c>
      <c r="K101" s="72" t="s">
        <v>109</v>
      </c>
      <c r="L101" s="72" t="s">
        <v>463</v>
      </c>
      <c r="M101" s="85">
        <v>1</v>
      </c>
      <c r="N101" s="81">
        <v>45304</v>
      </c>
      <c r="O101" s="81">
        <v>45641</v>
      </c>
      <c r="P101" s="67" t="s">
        <v>68</v>
      </c>
      <c r="Q101" s="72" t="s">
        <v>60</v>
      </c>
      <c r="R101" s="94">
        <v>45535</v>
      </c>
      <c r="S101" s="21" t="s">
        <v>621</v>
      </c>
      <c r="T101" s="59">
        <v>0</v>
      </c>
      <c r="U101" s="44" t="s">
        <v>176</v>
      </c>
      <c r="V101" s="49"/>
      <c r="W101" s="45" t="s">
        <v>82</v>
      </c>
      <c r="X101" s="20">
        <v>45657</v>
      </c>
      <c r="Y101" s="46" t="s">
        <v>848</v>
      </c>
      <c r="Z101" s="25">
        <v>2</v>
      </c>
      <c r="AA101" s="243" t="s">
        <v>986</v>
      </c>
      <c r="AB101" s="127">
        <f t="shared" si="12"/>
        <v>1</v>
      </c>
      <c r="AC101" s="26" t="b">
        <f>IF(AB101="","",IF(X101&lt;O101,IF(AB101&lt;100%,"INCUMPLIDA",IF(AB101=100%,"TERMINADA EXTEMPORÁNEA"))))</f>
        <v>0</v>
      </c>
      <c r="AD101" s="26" t="str">
        <f>IF(AB101="","",IF(X101&gt;O101,IF(AB101=0%,"SIN INICIAR",IF(AB101=100%,"TERMINADA",IF(AB101&gt;0%,"EN PROCESO")))))</f>
        <v>TERMINADA</v>
      </c>
      <c r="AE101" s="26" t="str">
        <f>IF(AB101="","",IF(X101&lt;O101,AC101,IF(X101&gt;O101,AD101)))</f>
        <v>TERMINADA</v>
      </c>
      <c r="AF101" s="44" t="s">
        <v>82</v>
      </c>
      <c r="AG101" s="143"/>
      <c r="AH101" s="52" t="str">
        <f t="shared" si="14"/>
        <v>CUMPLIDA</v>
      </c>
      <c r="AI101" s="44" t="s">
        <v>1041</v>
      </c>
      <c r="AJ101" s="25" t="s">
        <v>1035</v>
      </c>
      <c r="AK101" s="45" t="s">
        <v>1061</v>
      </c>
    </row>
    <row r="102" spans="1:37" ht="105" customHeight="1">
      <c r="A102" s="82">
        <v>93</v>
      </c>
      <c r="B102" s="44" t="s">
        <v>72</v>
      </c>
      <c r="C102" s="92" t="s">
        <v>908</v>
      </c>
      <c r="D102" s="98">
        <v>45351</v>
      </c>
      <c r="E102" s="92">
        <v>1</v>
      </c>
      <c r="F102" s="87" t="s">
        <v>749</v>
      </c>
      <c r="G102" s="86" t="s">
        <v>80</v>
      </c>
      <c r="H102" s="91" t="s">
        <v>750</v>
      </c>
      <c r="I102" s="91" t="s">
        <v>751</v>
      </c>
      <c r="J102" s="92">
        <v>2</v>
      </c>
      <c r="K102" s="92" t="s">
        <v>59</v>
      </c>
      <c r="L102" s="92" t="s">
        <v>752</v>
      </c>
      <c r="M102" s="99">
        <v>0.8</v>
      </c>
      <c r="N102" s="98">
        <v>45444</v>
      </c>
      <c r="O102" s="98">
        <v>45657</v>
      </c>
      <c r="P102" s="92" t="s">
        <v>124</v>
      </c>
      <c r="Q102" s="92" t="s">
        <v>123</v>
      </c>
      <c r="R102" s="102"/>
      <c r="S102" s="103"/>
      <c r="T102" s="104"/>
      <c r="U102" s="47"/>
      <c r="V102" s="49"/>
      <c r="W102" s="105"/>
      <c r="X102" s="20">
        <v>45657</v>
      </c>
      <c r="Y102" s="133" t="s">
        <v>912</v>
      </c>
      <c r="Z102" s="25">
        <v>1.5</v>
      </c>
      <c r="AA102" s="246" t="s">
        <v>1049</v>
      </c>
      <c r="AB102" s="127">
        <f t="shared" si="12"/>
        <v>0.75</v>
      </c>
      <c r="AC102" s="26" t="str">
        <f>IF(AB102="","",IF(X102&gt;=O102,IF(AB102&lt;100%,"INCUMPLIDA",IF(AB102=100%,"TERMINADA EXTEMPORÁNEA"))))</f>
        <v>INCUMPLIDA</v>
      </c>
      <c r="AD102" s="26" t="b">
        <f t="shared" ref="AD102" si="23">IF(AB102="","",IF(X102&lt;O102,IF(AB102=0%,"SIN INICIAR",IF(AB102=100%,"TERMINADA",IF(AB102&gt;0%,"EN PROCESO")))))</f>
        <v>0</v>
      </c>
      <c r="AE102" s="26" t="str">
        <f>IF(AB102="","",IF(X102&gt;=O102,AC102,IF(X102&lt;O102,AD102)))</f>
        <v>INCUMPLIDA</v>
      </c>
      <c r="AF102" s="26" t="s">
        <v>71</v>
      </c>
      <c r="AG102" s="138">
        <f>AVERAGE(AB102:AB112)</f>
        <v>0.69090909090909092</v>
      </c>
      <c r="AH102" s="52" t="str">
        <f t="shared" si="14"/>
        <v>PENDIENTE</v>
      </c>
      <c r="AI102" s="45"/>
      <c r="AJ102" s="25"/>
      <c r="AK102" s="45"/>
    </row>
    <row r="103" spans="1:37" ht="51">
      <c r="A103" s="72">
        <v>94</v>
      </c>
      <c r="B103" s="44" t="s">
        <v>72</v>
      </c>
      <c r="C103" s="92" t="s">
        <v>908</v>
      </c>
      <c r="D103" s="98">
        <v>45351</v>
      </c>
      <c r="E103" s="92">
        <v>2</v>
      </c>
      <c r="F103" s="87" t="s">
        <v>753</v>
      </c>
      <c r="G103" s="86" t="s">
        <v>80</v>
      </c>
      <c r="H103" s="91" t="s">
        <v>987</v>
      </c>
      <c r="I103" s="91" t="s">
        <v>754</v>
      </c>
      <c r="J103" s="92">
        <v>1</v>
      </c>
      <c r="K103" s="92" t="s">
        <v>137</v>
      </c>
      <c r="L103" s="92" t="s">
        <v>755</v>
      </c>
      <c r="M103" s="99">
        <v>1</v>
      </c>
      <c r="N103" s="98">
        <v>45432</v>
      </c>
      <c r="O103" s="98">
        <v>45596</v>
      </c>
      <c r="P103" s="92" t="s">
        <v>779</v>
      </c>
      <c r="Q103" s="92" t="s">
        <v>123</v>
      </c>
      <c r="R103" s="102"/>
      <c r="S103" s="103"/>
      <c r="T103" s="104"/>
      <c r="U103" s="47"/>
      <c r="V103" s="49"/>
      <c r="W103" s="105"/>
      <c r="X103" s="134">
        <v>45657</v>
      </c>
      <c r="Y103" s="135" t="s">
        <v>913</v>
      </c>
      <c r="Z103" s="136">
        <v>0.5</v>
      </c>
      <c r="AA103" s="249" t="s">
        <v>1050</v>
      </c>
      <c r="AB103" s="127">
        <f t="shared" si="12"/>
        <v>0.5</v>
      </c>
      <c r="AC103" s="26" t="str">
        <f t="shared" si="17"/>
        <v>INCUMPLIDA</v>
      </c>
      <c r="AD103" s="26" t="b">
        <f t="shared" si="15"/>
        <v>0</v>
      </c>
      <c r="AE103" s="26" t="str">
        <f t="shared" si="18"/>
        <v>INCUMPLIDA</v>
      </c>
      <c r="AF103" s="26" t="s">
        <v>71</v>
      </c>
      <c r="AG103" s="139"/>
      <c r="AH103" s="52" t="str">
        <f t="shared" si="14"/>
        <v>PENDIENTE</v>
      </c>
      <c r="AI103" s="45"/>
      <c r="AJ103" s="25"/>
      <c r="AK103" s="45"/>
    </row>
    <row r="104" spans="1:37" ht="54.75" customHeight="1">
      <c r="A104" s="82">
        <v>95</v>
      </c>
      <c r="B104" s="44" t="s">
        <v>72</v>
      </c>
      <c r="C104" s="92" t="s">
        <v>908</v>
      </c>
      <c r="D104" s="98">
        <v>45351</v>
      </c>
      <c r="E104" s="92">
        <v>3</v>
      </c>
      <c r="F104" s="87" t="s">
        <v>775</v>
      </c>
      <c r="G104" s="86" t="s">
        <v>80</v>
      </c>
      <c r="H104" s="91" t="s">
        <v>756</v>
      </c>
      <c r="I104" s="91" t="s">
        <v>757</v>
      </c>
      <c r="J104" s="92">
        <v>1</v>
      </c>
      <c r="K104" s="92" t="s">
        <v>59</v>
      </c>
      <c r="L104" s="92" t="s">
        <v>758</v>
      </c>
      <c r="M104" s="99">
        <v>1</v>
      </c>
      <c r="N104" s="98">
        <v>45444</v>
      </c>
      <c r="O104" s="98">
        <v>45657</v>
      </c>
      <c r="P104" s="92" t="s">
        <v>124</v>
      </c>
      <c r="Q104" s="92" t="s">
        <v>123</v>
      </c>
      <c r="R104" s="102"/>
      <c r="S104" s="103"/>
      <c r="T104" s="104"/>
      <c r="U104" s="47"/>
      <c r="V104" s="49"/>
      <c r="W104" s="105"/>
      <c r="X104" s="94">
        <v>45657</v>
      </c>
      <c r="Y104" s="46" t="s">
        <v>914</v>
      </c>
      <c r="Z104" s="45">
        <v>1</v>
      </c>
      <c r="AA104" s="246" t="s">
        <v>918</v>
      </c>
      <c r="AB104" s="127">
        <f t="shared" si="12"/>
        <v>1</v>
      </c>
      <c r="AC104" s="26" t="b">
        <f>IF(AB104="","",IF(X104&gt;O104,IF(AB104&lt;100%,"INCUMPLIDA",IF(AB104=100%,"TERMINADA EXTEMPORÁNEA"))))</f>
        <v>0</v>
      </c>
      <c r="AD104" s="26" t="str">
        <f>IF(AB104="","",IF(X104&lt;=O104,IF(AB104=0%,"SIN INICIAR",IF(AB104=100%,"TERMINADA",IF(AB104&gt;0%,"EN PROCESO")))))</f>
        <v>TERMINADA</v>
      </c>
      <c r="AE104" s="26" t="str">
        <f>IF(AB104="","",IF(X104&gt;O104,AC104,IF(X104&lt;=O104,AD104)))</f>
        <v>TERMINADA</v>
      </c>
      <c r="AF104" s="26" t="s">
        <v>71</v>
      </c>
      <c r="AG104" s="139"/>
      <c r="AH104" s="52" t="str">
        <f t="shared" si="14"/>
        <v>CUMPLIDA</v>
      </c>
      <c r="AI104" s="44" t="s">
        <v>1034</v>
      </c>
      <c r="AJ104" s="25" t="s">
        <v>64</v>
      </c>
      <c r="AK104" s="45" t="s">
        <v>1061</v>
      </c>
    </row>
    <row r="105" spans="1:37" ht="159.75" customHeight="1">
      <c r="A105" s="72">
        <v>96</v>
      </c>
      <c r="B105" s="44" t="s">
        <v>72</v>
      </c>
      <c r="C105" s="92" t="s">
        <v>908</v>
      </c>
      <c r="D105" s="98">
        <v>45351</v>
      </c>
      <c r="E105" s="92">
        <v>4</v>
      </c>
      <c r="F105" s="100" t="s">
        <v>759</v>
      </c>
      <c r="G105" s="86" t="s">
        <v>80</v>
      </c>
      <c r="H105" s="91" t="s">
        <v>988</v>
      </c>
      <c r="I105" s="91" t="s">
        <v>989</v>
      </c>
      <c r="J105" s="92">
        <v>4</v>
      </c>
      <c r="K105" s="92" t="s">
        <v>59</v>
      </c>
      <c r="L105" s="92" t="s">
        <v>760</v>
      </c>
      <c r="M105" s="99">
        <v>0.8</v>
      </c>
      <c r="N105" s="98">
        <v>45444</v>
      </c>
      <c r="O105" s="98">
        <v>45657</v>
      </c>
      <c r="P105" s="92" t="s">
        <v>124</v>
      </c>
      <c r="Q105" s="92" t="s">
        <v>123</v>
      </c>
      <c r="R105" s="102"/>
      <c r="S105" s="103"/>
      <c r="T105" s="104"/>
      <c r="U105" s="47"/>
      <c r="V105" s="49"/>
      <c r="W105" s="105"/>
      <c r="X105" s="94">
        <v>45657</v>
      </c>
      <c r="Y105" s="46" t="s">
        <v>915</v>
      </c>
      <c r="Z105" s="45">
        <v>3</v>
      </c>
      <c r="AA105" s="246" t="s">
        <v>990</v>
      </c>
      <c r="AB105" s="127">
        <f t="shared" si="12"/>
        <v>0.75</v>
      </c>
      <c r="AC105" s="26" t="str">
        <f>IF(AB105="","",IF(X105&gt;=O105,IF(AB105&lt;100%,"INCUMPLIDA",IF(AB105=100%,"TERMINADA EXTEMPORÁNEA"))))</f>
        <v>INCUMPLIDA</v>
      </c>
      <c r="AD105" s="26" t="b">
        <f t="shared" ref="AD105" si="24">IF(AB105="","",IF(X105&lt;O105,IF(AB105=0%,"SIN INICIAR",IF(AB105=100%,"TERMINADA",IF(AB105&gt;0%,"EN PROCESO")))))</f>
        <v>0</v>
      </c>
      <c r="AE105" s="26" t="str">
        <f>IF(AB105="","",IF(X105&gt;=O105,AC105,IF(X105&lt;O105,AD105)))</f>
        <v>INCUMPLIDA</v>
      </c>
      <c r="AF105" s="26" t="s">
        <v>71</v>
      </c>
      <c r="AG105" s="139"/>
      <c r="AH105" s="52" t="str">
        <f t="shared" si="14"/>
        <v>PENDIENTE</v>
      </c>
      <c r="AI105" s="45"/>
      <c r="AJ105" s="25"/>
      <c r="AK105" s="45"/>
    </row>
    <row r="106" spans="1:37" ht="132.6">
      <c r="A106" s="82">
        <v>97</v>
      </c>
      <c r="B106" s="44" t="s">
        <v>72</v>
      </c>
      <c r="C106" s="92" t="s">
        <v>908</v>
      </c>
      <c r="D106" s="98">
        <v>45351</v>
      </c>
      <c r="E106" s="92">
        <v>5</v>
      </c>
      <c r="F106" s="91" t="s">
        <v>761</v>
      </c>
      <c r="G106" s="86" t="s">
        <v>80</v>
      </c>
      <c r="H106" s="91" t="s">
        <v>991</v>
      </c>
      <c r="I106" s="91" t="s">
        <v>992</v>
      </c>
      <c r="J106" s="92">
        <v>1</v>
      </c>
      <c r="K106" s="92" t="s">
        <v>59</v>
      </c>
      <c r="L106" s="92" t="s">
        <v>758</v>
      </c>
      <c r="M106" s="99">
        <v>1</v>
      </c>
      <c r="N106" s="98">
        <v>45444</v>
      </c>
      <c r="O106" s="98">
        <v>45657</v>
      </c>
      <c r="P106" s="92" t="s">
        <v>124</v>
      </c>
      <c r="Q106" s="92" t="s">
        <v>123</v>
      </c>
      <c r="R106" s="102"/>
      <c r="S106" s="103"/>
      <c r="T106" s="104"/>
      <c r="U106" s="47"/>
      <c r="V106" s="49"/>
      <c r="W106" s="105"/>
      <c r="X106" s="94">
        <v>45657</v>
      </c>
      <c r="Y106" s="137" t="s">
        <v>914</v>
      </c>
      <c r="Z106" s="45">
        <v>1</v>
      </c>
      <c r="AA106" s="246" t="s">
        <v>919</v>
      </c>
      <c r="AB106" s="127">
        <f t="shared" si="12"/>
        <v>1</v>
      </c>
      <c r="AC106" s="26" t="b">
        <f>IF(AB106="","",IF(X106&gt;O106,IF(AB106&lt;100%,"INCUMPLIDA",IF(AB106=100%,"TERMINADA EXTEMPORÁNEA"))))</f>
        <v>0</v>
      </c>
      <c r="AD106" s="26" t="str">
        <f>IF(AB106="","",IF(X106&lt;=O106,IF(AB106=0%,"SIN INICIAR",IF(AB106=100%,"TERMINADA",IF(AB106&gt;0%,"EN PROCESO")))))</f>
        <v>TERMINADA</v>
      </c>
      <c r="AE106" s="26" t="str">
        <f>IF(AB106="","",IF(X106&gt;O106,AC106,IF(X106&lt;=O106,AD106)))</f>
        <v>TERMINADA</v>
      </c>
      <c r="AF106" s="26" t="s">
        <v>71</v>
      </c>
      <c r="AG106" s="139"/>
      <c r="AH106" s="52" t="str">
        <f t="shared" si="14"/>
        <v>CUMPLIDA</v>
      </c>
      <c r="AI106" s="44" t="s">
        <v>1034</v>
      </c>
      <c r="AJ106" s="25" t="s">
        <v>64</v>
      </c>
      <c r="AK106" s="45" t="s">
        <v>1061</v>
      </c>
    </row>
    <row r="107" spans="1:37" ht="40.799999999999997">
      <c r="A107" s="72">
        <v>98</v>
      </c>
      <c r="B107" s="44" t="s">
        <v>72</v>
      </c>
      <c r="C107" s="92" t="s">
        <v>908</v>
      </c>
      <c r="D107" s="98">
        <v>45351</v>
      </c>
      <c r="E107" s="92">
        <v>6</v>
      </c>
      <c r="F107" s="87" t="s">
        <v>762</v>
      </c>
      <c r="G107" s="86" t="s">
        <v>80</v>
      </c>
      <c r="H107" s="91" t="s">
        <v>993</v>
      </c>
      <c r="I107" s="91" t="s">
        <v>994</v>
      </c>
      <c r="J107" s="92">
        <v>1</v>
      </c>
      <c r="K107" s="92" t="s">
        <v>59</v>
      </c>
      <c r="L107" s="92" t="s">
        <v>758</v>
      </c>
      <c r="M107" s="99">
        <v>1</v>
      </c>
      <c r="N107" s="98">
        <v>45444</v>
      </c>
      <c r="O107" s="98">
        <v>45657</v>
      </c>
      <c r="P107" s="92" t="s">
        <v>124</v>
      </c>
      <c r="Q107" s="92" t="s">
        <v>123</v>
      </c>
      <c r="R107" s="102"/>
      <c r="S107" s="103"/>
      <c r="T107" s="104"/>
      <c r="U107" s="47"/>
      <c r="V107" s="49"/>
      <c r="W107" s="105"/>
      <c r="X107" s="94">
        <v>45657</v>
      </c>
      <c r="Y107" s="137" t="s">
        <v>914</v>
      </c>
      <c r="Z107" s="45">
        <v>1</v>
      </c>
      <c r="AA107" s="246" t="s">
        <v>919</v>
      </c>
      <c r="AB107" s="127">
        <f t="shared" si="12"/>
        <v>1</v>
      </c>
      <c r="AC107" s="26" t="b">
        <f>IF(AB107="","",IF(X107&gt;O107,IF(AB107&lt;100%,"INCUMPLIDA",IF(AB107=100%,"TERMINADA EXTEMPORÁNEA"))))</f>
        <v>0</v>
      </c>
      <c r="AD107" s="26" t="str">
        <f>IF(AB107="","",IF(X107&lt;=O107,IF(AB107=0%,"SIN INICIAR",IF(AB107=100%,"TERMINADA",IF(AB107&gt;0%,"EN PROCESO")))))</f>
        <v>TERMINADA</v>
      </c>
      <c r="AE107" s="26" t="str">
        <f>IF(AB107="","",IF(X107&gt;O107,AC107,IF(X107&lt;=O107,AD107)))</f>
        <v>TERMINADA</v>
      </c>
      <c r="AF107" s="26" t="s">
        <v>71</v>
      </c>
      <c r="AG107" s="139"/>
      <c r="AH107" s="52" t="str">
        <f t="shared" si="14"/>
        <v>CUMPLIDA</v>
      </c>
      <c r="AI107" s="44" t="s">
        <v>1034</v>
      </c>
      <c r="AJ107" s="25" t="s">
        <v>64</v>
      </c>
      <c r="AK107" s="45" t="s">
        <v>1061</v>
      </c>
    </row>
    <row r="108" spans="1:37" ht="102">
      <c r="A108" s="82">
        <v>99</v>
      </c>
      <c r="B108" s="44" t="s">
        <v>72</v>
      </c>
      <c r="C108" s="92" t="s">
        <v>908</v>
      </c>
      <c r="D108" s="98">
        <v>45351</v>
      </c>
      <c r="E108" s="92">
        <v>7</v>
      </c>
      <c r="F108" s="87" t="s">
        <v>763</v>
      </c>
      <c r="G108" s="86" t="s">
        <v>80</v>
      </c>
      <c r="H108" s="91" t="s">
        <v>995</v>
      </c>
      <c r="I108" s="91" t="s">
        <v>996</v>
      </c>
      <c r="J108" s="92">
        <v>1</v>
      </c>
      <c r="K108" s="92" t="s">
        <v>59</v>
      </c>
      <c r="L108" s="92" t="s">
        <v>758</v>
      </c>
      <c r="M108" s="99">
        <v>1</v>
      </c>
      <c r="N108" s="98">
        <v>45444</v>
      </c>
      <c r="O108" s="98">
        <v>45657</v>
      </c>
      <c r="P108" s="92" t="s">
        <v>124</v>
      </c>
      <c r="Q108" s="92" t="s">
        <v>123</v>
      </c>
      <c r="R108" s="102"/>
      <c r="S108" s="103"/>
      <c r="T108" s="104"/>
      <c r="U108" s="47"/>
      <c r="V108" s="49"/>
      <c r="W108" s="105"/>
      <c r="X108" s="94">
        <v>45657</v>
      </c>
      <c r="Y108" s="46" t="s">
        <v>916</v>
      </c>
      <c r="Z108" s="45">
        <v>0.3</v>
      </c>
      <c r="AA108" s="246" t="s">
        <v>997</v>
      </c>
      <c r="AB108" s="127">
        <f t="shared" si="12"/>
        <v>0.3</v>
      </c>
      <c r="AC108" s="26" t="str">
        <f>IF(AB108="","",IF(X108&gt;=O108,IF(AB108&lt;100%,"INCUMPLIDA",IF(AB108=100%,"TERMINADA EXTEMPORÁNEA"))))</f>
        <v>INCUMPLIDA</v>
      </c>
      <c r="AD108" s="26" t="b">
        <f t="shared" ref="AD108" si="25">IF(AB108="","",IF(X108&lt;O108,IF(AB108=0%,"SIN INICIAR",IF(AB108=100%,"TERMINADA",IF(AB108&gt;0%,"EN PROCESO")))))</f>
        <v>0</v>
      </c>
      <c r="AE108" s="26" t="str">
        <f>IF(AB108="","",IF(X108&gt;=O108,AC108,IF(X108&lt;O108,AD108)))</f>
        <v>INCUMPLIDA</v>
      </c>
      <c r="AF108" s="26" t="s">
        <v>71</v>
      </c>
      <c r="AG108" s="139"/>
      <c r="AH108" s="52" t="str">
        <f t="shared" si="14"/>
        <v>PENDIENTE</v>
      </c>
      <c r="AI108" s="45"/>
      <c r="AJ108" s="25"/>
      <c r="AK108" s="45"/>
    </row>
    <row r="109" spans="1:37" ht="101.4" customHeight="1">
      <c r="A109" s="72">
        <v>100</v>
      </c>
      <c r="B109" s="44" t="s">
        <v>72</v>
      </c>
      <c r="C109" s="92" t="s">
        <v>908</v>
      </c>
      <c r="D109" s="98">
        <v>45351</v>
      </c>
      <c r="E109" s="92">
        <v>8</v>
      </c>
      <c r="F109" s="87" t="s">
        <v>764</v>
      </c>
      <c r="G109" s="87" t="s">
        <v>387</v>
      </c>
      <c r="H109" s="91" t="s">
        <v>765</v>
      </c>
      <c r="I109" s="91" t="s">
        <v>776</v>
      </c>
      <c r="J109" s="92">
        <v>2</v>
      </c>
      <c r="K109" s="92" t="s">
        <v>137</v>
      </c>
      <c r="L109" s="92" t="s">
        <v>766</v>
      </c>
      <c r="M109" s="99">
        <v>1</v>
      </c>
      <c r="N109" s="98">
        <v>45383</v>
      </c>
      <c r="O109" s="98">
        <v>45657</v>
      </c>
      <c r="P109" s="92" t="s">
        <v>114</v>
      </c>
      <c r="Q109" s="92" t="s">
        <v>60</v>
      </c>
      <c r="R109" s="102"/>
      <c r="S109" s="103"/>
      <c r="T109" s="104"/>
      <c r="U109" s="47"/>
      <c r="V109" s="49"/>
      <c r="W109" s="105"/>
      <c r="X109" s="20">
        <v>45657</v>
      </c>
      <c r="Y109" s="131" t="s">
        <v>879</v>
      </c>
      <c r="Z109" s="25">
        <v>2</v>
      </c>
      <c r="AA109" s="250" t="s">
        <v>998</v>
      </c>
      <c r="AB109" s="127">
        <f t="shared" si="12"/>
        <v>1</v>
      </c>
      <c r="AC109" s="26" t="b">
        <f t="shared" si="17"/>
        <v>0</v>
      </c>
      <c r="AD109" s="26" t="b">
        <f t="shared" si="15"/>
        <v>0</v>
      </c>
      <c r="AE109" s="26" t="s">
        <v>878</v>
      </c>
      <c r="AF109" s="44" t="s">
        <v>116</v>
      </c>
      <c r="AG109" s="139"/>
      <c r="AH109" s="52" t="str">
        <f t="shared" si="14"/>
        <v>CUMPLIDA</v>
      </c>
      <c r="AI109" s="44" t="s">
        <v>881</v>
      </c>
      <c r="AJ109" s="25" t="s">
        <v>64</v>
      </c>
      <c r="AK109" s="45" t="s">
        <v>1061</v>
      </c>
    </row>
    <row r="110" spans="1:37" ht="70.95" customHeight="1">
      <c r="A110" s="82">
        <v>101</v>
      </c>
      <c r="B110" s="44" t="s">
        <v>72</v>
      </c>
      <c r="C110" s="92" t="s">
        <v>908</v>
      </c>
      <c r="D110" s="98">
        <v>45351</v>
      </c>
      <c r="E110" s="92">
        <v>9</v>
      </c>
      <c r="F110" s="87" t="s">
        <v>767</v>
      </c>
      <c r="G110" s="87" t="s">
        <v>387</v>
      </c>
      <c r="H110" s="91" t="s">
        <v>768</v>
      </c>
      <c r="I110" s="91" t="s">
        <v>769</v>
      </c>
      <c r="J110" s="92">
        <v>1</v>
      </c>
      <c r="K110" s="92" t="s">
        <v>137</v>
      </c>
      <c r="L110" s="92" t="s">
        <v>770</v>
      </c>
      <c r="M110" s="99">
        <v>1</v>
      </c>
      <c r="N110" s="98">
        <v>45383</v>
      </c>
      <c r="O110" s="98">
        <v>45657</v>
      </c>
      <c r="P110" s="92" t="s">
        <v>114</v>
      </c>
      <c r="Q110" s="92" t="s">
        <v>60</v>
      </c>
      <c r="R110" s="102"/>
      <c r="S110" s="103"/>
      <c r="T110" s="104"/>
      <c r="U110" s="47"/>
      <c r="V110" s="49"/>
      <c r="W110" s="105"/>
      <c r="X110" s="134">
        <v>45657</v>
      </c>
      <c r="Y110" s="135" t="s">
        <v>882</v>
      </c>
      <c r="Z110" s="136"/>
      <c r="AA110" s="249" t="s">
        <v>1033</v>
      </c>
      <c r="AB110" s="127">
        <v>1</v>
      </c>
      <c r="AC110" s="26" t="b">
        <f t="shared" si="17"/>
        <v>0</v>
      </c>
      <c r="AD110" s="26" t="b">
        <f t="shared" si="15"/>
        <v>0</v>
      </c>
      <c r="AE110" s="26" t="s">
        <v>878</v>
      </c>
      <c r="AF110" s="44" t="s">
        <v>116</v>
      </c>
      <c r="AG110" s="139"/>
      <c r="AH110" s="52" t="str">
        <f t="shared" si="14"/>
        <v>CUMPLIDA</v>
      </c>
      <c r="AI110" s="44" t="s">
        <v>883</v>
      </c>
      <c r="AJ110" s="25" t="s">
        <v>64</v>
      </c>
      <c r="AK110" s="45" t="s">
        <v>1061</v>
      </c>
    </row>
    <row r="111" spans="1:37" ht="102">
      <c r="A111" s="72">
        <v>102</v>
      </c>
      <c r="B111" s="44" t="s">
        <v>72</v>
      </c>
      <c r="C111" s="92" t="s">
        <v>908</v>
      </c>
      <c r="D111" s="98">
        <v>45351</v>
      </c>
      <c r="E111" s="92">
        <v>10</v>
      </c>
      <c r="F111" s="87" t="s">
        <v>771</v>
      </c>
      <c r="G111" s="48" t="s">
        <v>88</v>
      </c>
      <c r="H111" s="91" t="s">
        <v>999</v>
      </c>
      <c r="I111" s="91" t="s">
        <v>1000</v>
      </c>
      <c r="J111" s="92">
        <v>1</v>
      </c>
      <c r="K111" s="92" t="s">
        <v>59</v>
      </c>
      <c r="L111" s="92" t="s">
        <v>758</v>
      </c>
      <c r="M111" s="99">
        <v>1</v>
      </c>
      <c r="N111" s="98">
        <v>45444</v>
      </c>
      <c r="O111" s="98">
        <v>45657</v>
      </c>
      <c r="P111" s="92" t="s">
        <v>124</v>
      </c>
      <c r="Q111" s="92" t="s">
        <v>123</v>
      </c>
      <c r="R111" s="102"/>
      <c r="S111" s="103"/>
      <c r="T111" s="104"/>
      <c r="U111" s="47"/>
      <c r="V111" s="49"/>
      <c r="W111" s="105"/>
      <c r="X111" s="94">
        <v>45657</v>
      </c>
      <c r="Y111" s="137" t="s">
        <v>916</v>
      </c>
      <c r="Z111" s="45">
        <v>0.3</v>
      </c>
      <c r="AA111" s="246" t="s">
        <v>997</v>
      </c>
      <c r="AB111" s="127">
        <f t="shared" si="12"/>
        <v>0.3</v>
      </c>
      <c r="AC111" s="26" t="str">
        <f>IF(AB111="","",IF(X111&gt;=O111,IF(AB111&lt;100%,"INCUMPLIDA",IF(AB111=100%,"TERMINADA EXTEMPORÁNEA"))))</f>
        <v>INCUMPLIDA</v>
      </c>
      <c r="AD111" s="26" t="b">
        <f t="shared" si="15"/>
        <v>0</v>
      </c>
      <c r="AE111" s="26" t="str">
        <f>IF(AB111="","",IF(X111&gt;=O111,AC111,IF(X111&lt;O111,AD111)))</f>
        <v>INCUMPLIDA</v>
      </c>
      <c r="AF111" s="26" t="s">
        <v>71</v>
      </c>
      <c r="AG111" s="139"/>
      <c r="AH111" s="52" t="str">
        <f t="shared" si="14"/>
        <v>PENDIENTE</v>
      </c>
      <c r="AI111" s="45"/>
      <c r="AJ111" s="25"/>
      <c r="AK111" s="45"/>
    </row>
    <row r="112" spans="1:37" ht="51">
      <c r="A112" s="82">
        <v>103</v>
      </c>
      <c r="B112" s="44" t="s">
        <v>72</v>
      </c>
      <c r="C112" s="92" t="s">
        <v>908</v>
      </c>
      <c r="D112" s="98">
        <v>45351</v>
      </c>
      <c r="E112" s="92">
        <v>11</v>
      </c>
      <c r="F112" s="87" t="s">
        <v>772</v>
      </c>
      <c r="G112" s="86" t="s">
        <v>80</v>
      </c>
      <c r="H112" s="91" t="s">
        <v>773</v>
      </c>
      <c r="I112" s="91" t="s">
        <v>1001</v>
      </c>
      <c r="J112" s="92">
        <v>1</v>
      </c>
      <c r="K112" s="92" t="s">
        <v>109</v>
      </c>
      <c r="L112" s="92" t="s">
        <v>774</v>
      </c>
      <c r="M112" s="99">
        <v>1</v>
      </c>
      <c r="N112" s="98">
        <v>45444</v>
      </c>
      <c r="O112" s="98">
        <v>45596</v>
      </c>
      <c r="P112" s="92" t="s">
        <v>544</v>
      </c>
      <c r="Q112" s="92" t="s">
        <v>123</v>
      </c>
      <c r="R112" s="102"/>
      <c r="S112" s="103"/>
      <c r="T112" s="104"/>
      <c r="U112" s="47"/>
      <c r="V112" s="49"/>
      <c r="W112" s="105"/>
      <c r="X112" s="94">
        <v>45657</v>
      </c>
      <c r="Y112" s="24" t="s">
        <v>920</v>
      </c>
      <c r="Z112" s="45">
        <v>0</v>
      </c>
      <c r="AA112" s="246" t="s">
        <v>1027</v>
      </c>
      <c r="AB112" s="127">
        <f t="shared" si="12"/>
        <v>0</v>
      </c>
      <c r="AC112" s="26" t="str">
        <f t="shared" si="17"/>
        <v>INCUMPLIDA</v>
      </c>
      <c r="AD112" s="26" t="b">
        <f t="shared" si="15"/>
        <v>0</v>
      </c>
      <c r="AE112" s="26" t="str">
        <f t="shared" si="18"/>
        <v>INCUMPLIDA</v>
      </c>
      <c r="AF112" s="26" t="s">
        <v>71</v>
      </c>
      <c r="AG112" s="140"/>
      <c r="AH112" s="52" t="str">
        <f t="shared" si="14"/>
        <v>PENDIENTE</v>
      </c>
      <c r="AI112" s="45"/>
      <c r="AJ112" s="25"/>
      <c r="AK112" s="45"/>
    </row>
    <row r="113" spans="1:37" ht="173.4">
      <c r="A113" s="72">
        <v>104</v>
      </c>
      <c r="B113" s="44" t="s">
        <v>72</v>
      </c>
      <c r="C113" s="44" t="s">
        <v>464</v>
      </c>
      <c r="D113" s="75">
        <v>45358</v>
      </c>
      <c r="E113" s="44" t="s">
        <v>465</v>
      </c>
      <c r="F113" s="19" t="s">
        <v>466</v>
      </c>
      <c r="G113" s="44" t="s">
        <v>467</v>
      </c>
      <c r="H113" s="19" t="s">
        <v>799</v>
      </c>
      <c r="I113" s="19" t="s">
        <v>468</v>
      </c>
      <c r="J113" s="44">
        <v>1</v>
      </c>
      <c r="K113" s="44" t="s">
        <v>109</v>
      </c>
      <c r="L113" s="44" t="s">
        <v>469</v>
      </c>
      <c r="M113" s="76">
        <v>1</v>
      </c>
      <c r="N113" s="81">
        <v>45371</v>
      </c>
      <c r="O113" s="81">
        <v>45657</v>
      </c>
      <c r="P113" s="44" t="s">
        <v>780</v>
      </c>
      <c r="Q113" s="44" t="s">
        <v>405</v>
      </c>
      <c r="R113" s="94">
        <v>45535</v>
      </c>
      <c r="S113" s="21" t="s">
        <v>585</v>
      </c>
      <c r="T113" s="59">
        <v>0</v>
      </c>
      <c r="U113" s="44" t="s">
        <v>176</v>
      </c>
      <c r="V113" s="49"/>
      <c r="W113" s="45" t="s">
        <v>82</v>
      </c>
      <c r="X113" s="20">
        <v>45657</v>
      </c>
      <c r="Y113" s="131" t="s">
        <v>1002</v>
      </c>
      <c r="Z113" s="25">
        <v>1</v>
      </c>
      <c r="AA113" s="248" t="s">
        <v>1003</v>
      </c>
      <c r="AB113" s="127">
        <f t="shared" si="12"/>
        <v>1</v>
      </c>
      <c r="AC113" s="26" t="b">
        <f t="shared" ref="AC113" si="26">IF(AB113="","",IF(X113&gt;O113,IF(AB113&lt;100%,"INCUMPLIDA",IF(AB113=100%,"TERMINADA EXTEMPORÁNEA"))))</f>
        <v>0</v>
      </c>
      <c r="AD113" s="26" t="str">
        <f>IF(AB113="","",IF(X113&gt;=O113,IF(AB113=0%,"SIN INICIAR",IF(AB113=100%,"TERMINADA",IF(AB113&gt;0%,"EN PROCESO")))))</f>
        <v>TERMINADA</v>
      </c>
      <c r="AE113" s="26" t="str">
        <f>IF(AB113="","",IF(X113&lt;O113,AC113,IF(X113&gt;=O113,AD113)))</f>
        <v>TERMINADA</v>
      </c>
      <c r="AF113" s="44" t="s">
        <v>82</v>
      </c>
      <c r="AG113" s="138">
        <f>AVERAGE(AB113:AB114)</f>
        <v>1</v>
      </c>
      <c r="AH113" s="52" t="str">
        <f t="shared" si="14"/>
        <v>CUMPLIDA</v>
      </c>
      <c r="AI113" s="44" t="s">
        <v>891</v>
      </c>
      <c r="AJ113" s="25" t="s">
        <v>62</v>
      </c>
      <c r="AK113" s="45" t="s">
        <v>1061</v>
      </c>
    </row>
    <row r="114" spans="1:37" ht="112.2">
      <c r="A114" s="82">
        <v>105</v>
      </c>
      <c r="B114" s="44" t="s">
        <v>72</v>
      </c>
      <c r="C114" s="44" t="s">
        <v>464</v>
      </c>
      <c r="D114" s="75">
        <v>45358</v>
      </c>
      <c r="E114" s="44" t="s">
        <v>470</v>
      </c>
      <c r="F114" s="19" t="s">
        <v>471</v>
      </c>
      <c r="G114" s="44" t="s">
        <v>472</v>
      </c>
      <c r="H114" s="19" t="s">
        <v>473</v>
      </c>
      <c r="I114" s="19" t="s">
        <v>800</v>
      </c>
      <c r="J114" s="44">
        <v>9</v>
      </c>
      <c r="K114" s="44" t="s">
        <v>109</v>
      </c>
      <c r="L114" s="44" t="s">
        <v>474</v>
      </c>
      <c r="M114" s="76">
        <v>1</v>
      </c>
      <c r="N114" s="81">
        <v>45371</v>
      </c>
      <c r="O114" s="81">
        <v>45657</v>
      </c>
      <c r="P114" s="44" t="s">
        <v>780</v>
      </c>
      <c r="Q114" s="44" t="s">
        <v>405</v>
      </c>
      <c r="R114" s="94">
        <v>45535</v>
      </c>
      <c r="S114" s="21" t="s">
        <v>622</v>
      </c>
      <c r="T114" s="59">
        <v>0.66700000000000004</v>
      </c>
      <c r="U114" s="44" t="s">
        <v>175</v>
      </c>
      <c r="V114" s="49"/>
      <c r="W114" s="45" t="s">
        <v>82</v>
      </c>
      <c r="X114" s="20">
        <v>45657</v>
      </c>
      <c r="Y114" s="46" t="s">
        <v>888</v>
      </c>
      <c r="Z114" s="25">
        <v>9</v>
      </c>
      <c r="AA114" s="243" t="s">
        <v>889</v>
      </c>
      <c r="AB114" s="127">
        <f t="shared" si="12"/>
        <v>1</v>
      </c>
      <c r="AC114" s="26" t="b">
        <f t="shared" si="17"/>
        <v>0</v>
      </c>
      <c r="AD114" s="26" t="str">
        <f>IF(AB114="","",IF(X114&gt;=O114,IF(AB114=0%,"SIN INICIAR",IF(AB114=100%,"TERMINADA",IF(AB114&gt;0%,"EN PROCESO")))))</f>
        <v>TERMINADA</v>
      </c>
      <c r="AE114" s="26" t="str">
        <f>IF(AB114="","",IF(X114&lt;O114,AC114,IF(X114&gt;=O114,AD114)))</f>
        <v>TERMINADA</v>
      </c>
      <c r="AF114" s="44" t="s">
        <v>82</v>
      </c>
      <c r="AG114" s="140"/>
      <c r="AH114" s="52" t="str">
        <f t="shared" si="14"/>
        <v>CUMPLIDA</v>
      </c>
      <c r="AI114" s="44" t="s">
        <v>890</v>
      </c>
      <c r="AJ114" s="25" t="s">
        <v>64</v>
      </c>
      <c r="AK114" s="45" t="s">
        <v>1061</v>
      </c>
    </row>
    <row r="115" spans="1:37" ht="234.6">
      <c r="A115" s="72">
        <v>106</v>
      </c>
      <c r="B115" s="44" t="s">
        <v>72</v>
      </c>
      <c r="C115" s="44" t="s">
        <v>550</v>
      </c>
      <c r="D115" s="75" t="s">
        <v>551</v>
      </c>
      <c r="E115" s="44">
        <v>1</v>
      </c>
      <c r="F115" s="19" t="s">
        <v>552</v>
      </c>
      <c r="G115" s="44" t="s">
        <v>553</v>
      </c>
      <c r="H115" s="19" t="s">
        <v>554</v>
      </c>
      <c r="I115" s="71" t="s">
        <v>623</v>
      </c>
      <c r="J115" s="44">
        <v>4</v>
      </c>
      <c r="K115" s="44" t="s">
        <v>59</v>
      </c>
      <c r="L115" s="44" t="s">
        <v>555</v>
      </c>
      <c r="M115" s="76">
        <v>1</v>
      </c>
      <c r="N115" s="81">
        <v>45474</v>
      </c>
      <c r="O115" s="81">
        <v>45747</v>
      </c>
      <c r="P115" s="72" t="s">
        <v>781</v>
      </c>
      <c r="Q115" s="72" t="s">
        <v>778</v>
      </c>
      <c r="R115" s="94">
        <v>45535</v>
      </c>
      <c r="S115" s="21" t="s">
        <v>646</v>
      </c>
      <c r="T115" s="59">
        <v>0</v>
      </c>
      <c r="U115" s="44" t="s">
        <v>176</v>
      </c>
      <c r="V115" s="49"/>
      <c r="W115" s="45" t="s">
        <v>116</v>
      </c>
      <c r="X115" s="20">
        <v>45657</v>
      </c>
      <c r="Y115" s="46" t="s">
        <v>822</v>
      </c>
      <c r="Z115" s="25">
        <v>0</v>
      </c>
      <c r="AA115" s="243" t="s">
        <v>1004</v>
      </c>
      <c r="AB115" s="127">
        <f t="shared" si="12"/>
        <v>0</v>
      </c>
      <c r="AC115" s="26" t="b">
        <f t="shared" si="17"/>
        <v>0</v>
      </c>
      <c r="AD115" s="26" t="str">
        <f t="shared" si="15"/>
        <v>SIN INICIAR</v>
      </c>
      <c r="AE115" s="26" t="str">
        <f t="shared" si="18"/>
        <v>SIN INICIAR</v>
      </c>
      <c r="AF115" s="44" t="s">
        <v>82</v>
      </c>
      <c r="AG115" s="138">
        <f>AVERAGE(AB115:AB129)</f>
        <v>0.18666666666666665</v>
      </c>
      <c r="AH115" s="52" t="str">
        <f t="shared" si="14"/>
        <v>PENDIENTE</v>
      </c>
      <c r="AI115" s="45"/>
      <c r="AJ115" s="25"/>
      <c r="AK115" s="45"/>
    </row>
    <row r="116" spans="1:37" ht="142.80000000000001">
      <c r="A116" s="82">
        <v>107</v>
      </c>
      <c r="B116" s="44" t="s">
        <v>72</v>
      </c>
      <c r="C116" s="44" t="s">
        <v>550</v>
      </c>
      <c r="D116" s="75" t="s">
        <v>551</v>
      </c>
      <c r="E116" s="44">
        <v>1</v>
      </c>
      <c r="F116" s="19" t="s">
        <v>552</v>
      </c>
      <c r="G116" s="44" t="s">
        <v>553</v>
      </c>
      <c r="H116" s="19" t="s">
        <v>554</v>
      </c>
      <c r="I116" s="71" t="s">
        <v>623</v>
      </c>
      <c r="J116" s="44">
        <v>2</v>
      </c>
      <c r="K116" s="44" t="s">
        <v>59</v>
      </c>
      <c r="L116" s="44" t="s">
        <v>555</v>
      </c>
      <c r="M116" s="76">
        <v>1</v>
      </c>
      <c r="N116" s="81">
        <v>45474</v>
      </c>
      <c r="O116" s="81">
        <v>45747</v>
      </c>
      <c r="P116" s="72" t="s">
        <v>777</v>
      </c>
      <c r="Q116" s="44" t="s">
        <v>405</v>
      </c>
      <c r="R116" s="94">
        <v>45535</v>
      </c>
      <c r="S116" s="21" t="s">
        <v>646</v>
      </c>
      <c r="T116" s="59">
        <v>0</v>
      </c>
      <c r="U116" s="44" t="s">
        <v>176</v>
      </c>
      <c r="V116" s="49"/>
      <c r="W116" s="45" t="s">
        <v>116</v>
      </c>
      <c r="X116" s="20">
        <v>45657</v>
      </c>
      <c r="Y116" s="46" t="s">
        <v>902</v>
      </c>
      <c r="Z116" s="25">
        <v>0.5</v>
      </c>
      <c r="AA116" s="243" t="s">
        <v>903</v>
      </c>
      <c r="AB116" s="127">
        <f t="shared" si="12"/>
        <v>0.25</v>
      </c>
      <c r="AC116" s="26" t="b">
        <f t="shared" si="17"/>
        <v>0</v>
      </c>
      <c r="AD116" s="26" t="str">
        <f t="shared" si="15"/>
        <v>EN PROCESO</v>
      </c>
      <c r="AE116" s="26" t="str">
        <f t="shared" si="18"/>
        <v>EN PROCESO</v>
      </c>
      <c r="AF116" s="44" t="s">
        <v>82</v>
      </c>
      <c r="AG116" s="139"/>
      <c r="AH116" s="52" t="str">
        <f t="shared" si="14"/>
        <v>PENDIENTE</v>
      </c>
      <c r="AI116" s="45"/>
      <c r="AJ116" s="25"/>
      <c r="AK116" s="45"/>
    </row>
    <row r="117" spans="1:37" ht="174" customHeight="1">
      <c r="A117" s="72">
        <v>108</v>
      </c>
      <c r="B117" s="44" t="s">
        <v>72</v>
      </c>
      <c r="C117" s="44" t="s">
        <v>550</v>
      </c>
      <c r="D117" s="75" t="s">
        <v>551</v>
      </c>
      <c r="E117" s="44">
        <v>2</v>
      </c>
      <c r="F117" s="19" t="s">
        <v>556</v>
      </c>
      <c r="G117" s="44" t="s">
        <v>413</v>
      </c>
      <c r="H117" s="19" t="s">
        <v>624</v>
      </c>
      <c r="I117" s="71" t="s">
        <v>828</v>
      </c>
      <c r="J117" s="44">
        <v>2</v>
      </c>
      <c r="K117" s="44" t="s">
        <v>59</v>
      </c>
      <c r="L117" s="44" t="s">
        <v>557</v>
      </c>
      <c r="M117" s="76">
        <v>1</v>
      </c>
      <c r="N117" s="81">
        <v>45474</v>
      </c>
      <c r="O117" s="81">
        <v>45641</v>
      </c>
      <c r="P117" s="44" t="s">
        <v>259</v>
      </c>
      <c r="Q117" s="72" t="s">
        <v>778</v>
      </c>
      <c r="R117" s="94">
        <v>45535</v>
      </c>
      <c r="S117" s="19" t="s">
        <v>651</v>
      </c>
      <c r="T117" s="59">
        <v>0</v>
      </c>
      <c r="U117" s="44" t="s">
        <v>176</v>
      </c>
      <c r="V117" s="49"/>
      <c r="W117" s="44" t="s">
        <v>82</v>
      </c>
      <c r="X117" s="20">
        <v>45657</v>
      </c>
      <c r="Y117" s="46" t="s">
        <v>829</v>
      </c>
      <c r="Z117" s="25">
        <v>1</v>
      </c>
      <c r="AA117" s="243" t="s">
        <v>1074</v>
      </c>
      <c r="AB117" s="127">
        <f t="shared" si="12"/>
        <v>0.5</v>
      </c>
      <c r="AC117" s="26" t="str">
        <f t="shared" si="17"/>
        <v>INCUMPLIDA</v>
      </c>
      <c r="AD117" s="26" t="b">
        <f t="shared" si="15"/>
        <v>0</v>
      </c>
      <c r="AE117" s="26" t="str">
        <f t="shared" si="18"/>
        <v>INCUMPLIDA</v>
      </c>
      <c r="AF117" s="44" t="s">
        <v>82</v>
      </c>
      <c r="AG117" s="139"/>
      <c r="AH117" s="52" t="str">
        <f t="shared" si="14"/>
        <v>PENDIENTE</v>
      </c>
      <c r="AI117" s="45"/>
      <c r="AJ117" s="25"/>
      <c r="AK117" s="45"/>
    </row>
    <row r="118" spans="1:37" ht="234.6">
      <c r="A118" s="72">
        <v>110</v>
      </c>
      <c r="B118" s="44" t="s">
        <v>72</v>
      </c>
      <c r="C118" s="44" t="s">
        <v>550</v>
      </c>
      <c r="D118" s="75" t="s">
        <v>551</v>
      </c>
      <c r="E118" s="44">
        <v>3</v>
      </c>
      <c r="F118" s="19" t="s">
        <v>558</v>
      </c>
      <c r="G118" s="44" t="s">
        <v>559</v>
      </c>
      <c r="H118" s="19" t="s">
        <v>625</v>
      </c>
      <c r="I118" s="71" t="s">
        <v>626</v>
      </c>
      <c r="J118" s="44">
        <v>5</v>
      </c>
      <c r="K118" s="44" t="s">
        <v>59</v>
      </c>
      <c r="L118" s="72" t="s">
        <v>627</v>
      </c>
      <c r="M118" s="76">
        <v>1</v>
      </c>
      <c r="N118" s="81">
        <v>45474</v>
      </c>
      <c r="O118" s="81">
        <v>45747</v>
      </c>
      <c r="P118" s="72" t="s">
        <v>781</v>
      </c>
      <c r="Q118" s="72" t="s">
        <v>778</v>
      </c>
      <c r="R118" s="94">
        <v>45535</v>
      </c>
      <c r="S118" s="21" t="s">
        <v>647</v>
      </c>
      <c r="T118" s="59">
        <v>0</v>
      </c>
      <c r="U118" s="44" t="s">
        <v>176</v>
      </c>
      <c r="V118" s="49"/>
      <c r="W118" s="45" t="s">
        <v>116</v>
      </c>
      <c r="X118" s="20">
        <v>45657</v>
      </c>
      <c r="Y118" s="46" t="s">
        <v>822</v>
      </c>
      <c r="Z118" s="25">
        <v>1</v>
      </c>
      <c r="AA118" s="243" t="s">
        <v>1005</v>
      </c>
      <c r="AB118" s="127">
        <f t="shared" si="12"/>
        <v>0.2</v>
      </c>
      <c r="AC118" s="26" t="b">
        <f t="shared" si="17"/>
        <v>0</v>
      </c>
      <c r="AD118" s="26" t="str">
        <f t="shared" si="15"/>
        <v>EN PROCESO</v>
      </c>
      <c r="AE118" s="26" t="str">
        <f t="shared" si="18"/>
        <v>EN PROCESO</v>
      </c>
      <c r="AF118" s="44" t="s">
        <v>82</v>
      </c>
      <c r="AG118" s="139"/>
      <c r="AH118" s="52" t="str">
        <f t="shared" si="14"/>
        <v>PENDIENTE</v>
      </c>
      <c r="AI118" s="45"/>
      <c r="AJ118" s="25"/>
      <c r="AK118" s="45"/>
    </row>
    <row r="119" spans="1:37" ht="102">
      <c r="A119" s="82">
        <v>111</v>
      </c>
      <c r="B119" s="44" t="s">
        <v>72</v>
      </c>
      <c r="C119" s="44" t="s">
        <v>550</v>
      </c>
      <c r="D119" s="75" t="s">
        <v>551</v>
      </c>
      <c r="E119" s="44">
        <v>4</v>
      </c>
      <c r="F119" s="19" t="s">
        <v>560</v>
      </c>
      <c r="G119" s="44" t="s">
        <v>559</v>
      </c>
      <c r="H119" s="71" t="s">
        <v>580</v>
      </c>
      <c r="I119" s="19" t="s">
        <v>561</v>
      </c>
      <c r="J119" s="44">
        <v>2</v>
      </c>
      <c r="K119" s="44" t="s">
        <v>59</v>
      </c>
      <c r="L119" s="44" t="s">
        <v>628</v>
      </c>
      <c r="M119" s="76">
        <v>1</v>
      </c>
      <c r="N119" s="81">
        <v>45505</v>
      </c>
      <c r="O119" s="81">
        <v>45746</v>
      </c>
      <c r="P119" s="106" t="s">
        <v>781</v>
      </c>
      <c r="Q119" s="72" t="s">
        <v>778</v>
      </c>
      <c r="R119" s="94">
        <v>45535</v>
      </c>
      <c r="S119" s="21" t="s">
        <v>650</v>
      </c>
      <c r="T119" s="59">
        <v>0</v>
      </c>
      <c r="U119" s="44" t="s">
        <v>176</v>
      </c>
      <c r="V119" s="49"/>
      <c r="W119" s="45" t="s">
        <v>116</v>
      </c>
      <c r="X119" s="20">
        <v>45657</v>
      </c>
      <c r="Y119" s="46" t="s">
        <v>904</v>
      </c>
      <c r="Z119" s="25">
        <v>1</v>
      </c>
      <c r="AA119" s="242" t="s">
        <v>905</v>
      </c>
      <c r="AB119" s="127">
        <f t="shared" si="12"/>
        <v>0.5</v>
      </c>
      <c r="AC119" s="26" t="b">
        <f t="shared" si="17"/>
        <v>0</v>
      </c>
      <c r="AD119" s="26" t="str">
        <f t="shared" si="15"/>
        <v>EN PROCESO</v>
      </c>
      <c r="AE119" s="26" t="str">
        <f t="shared" si="18"/>
        <v>EN PROCESO</v>
      </c>
      <c r="AF119" s="44" t="s">
        <v>82</v>
      </c>
      <c r="AG119" s="139"/>
      <c r="AH119" s="52" t="str">
        <f t="shared" si="14"/>
        <v>PENDIENTE</v>
      </c>
      <c r="AI119" s="45"/>
      <c r="AJ119" s="25"/>
      <c r="AK119" s="45"/>
    </row>
    <row r="120" spans="1:37" ht="164.4" customHeight="1">
      <c r="A120" s="72">
        <v>112</v>
      </c>
      <c r="B120" s="44" t="s">
        <v>72</v>
      </c>
      <c r="C120" s="44" t="s">
        <v>550</v>
      </c>
      <c r="D120" s="75" t="s">
        <v>551</v>
      </c>
      <c r="E120" s="44">
        <v>5</v>
      </c>
      <c r="F120" s="19" t="s">
        <v>562</v>
      </c>
      <c r="G120" s="44" t="s">
        <v>563</v>
      </c>
      <c r="H120" s="71" t="s">
        <v>581</v>
      </c>
      <c r="I120" s="19" t="s">
        <v>564</v>
      </c>
      <c r="J120" s="44">
        <v>1</v>
      </c>
      <c r="K120" s="44" t="s">
        <v>59</v>
      </c>
      <c r="L120" s="44" t="s">
        <v>565</v>
      </c>
      <c r="M120" s="76">
        <v>1</v>
      </c>
      <c r="N120" s="81">
        <v>45474</v>
      </c>
      <c r="O120" s="81">
        <v>45747</v>
      </c>
      <c r="P120" s="44" t="s">
        <v>405</v>
      </c>
      <c r="Q120" s="44" t="s">
        <v>405</v>
      </c>
      <c r="R120" s="94">
        <v>45535</v>
      </c>
      <c r="S120" s="21" t="s">
        <v>649</v>
      </c>
      <c r="T120" s="59">
        <v>0</v>
      </c>
      <c r="U120" s="44" t="s">
        <v>176</v>
      </c>
      <c r="V120" s="49"/>
      <c r="W120" s="45" t="s">
        <v>116</v>
      </c>
      <c r="X120" s="20">
        <v>45657</v>
      </c>
      <c r="Y120" s="46" t="s">
        <v>875</v>
      </c>
      <c r="Z120" s="25">
        <v>0.3</v>
      </c>
      <c r="AA120" s="246" t="s">
        <v>1006</v>
      </c>
      <c r="AB120" s="127">
        <f t="shared" si="12"/>
        <v>0.3</v>
      </c>
      <c r="AC120" s="26" t="b">
        <f t="shared" si="17"/>
        <v>0</v>
      </c>
      <c r="AD120" s="26" t="str">
        <f t="shared" si="15"/>
        <v>EN PROCESO</v>
      </c>
      <c r="AE120" s="26" t="str">
        <f t="shared" si="18"/>
        <v>EN PROCESO</v>
      </c>
      <c r="AF120" s="44" t="s">
        <v>116</v>
      </c>
      <c r="AG120" s="139"/>
      <c r="AH120" s="52" t="str">
        <f t="shared" si="14"/>
        <v>PENDIENTE</v>
      </c>
      <c r="AI120" s="45"/>
      <c r="AJ120" s="25"/>
      <c r="AK120" s="45"/>
    </row>
    <row r="121" spans="1:37" ht="126.6" customHeight="1">
      <c r="A121" s="82">
        <v>113</v>
      </c>
      <c r="B121" s="44" t="s">
        <v>72</v>
      </c>
      <c r="C121" s="44" t="s">
        <v>550</v>
      </c>
      <c r="D121" s="75" t="s">
        <v>551</v>
      </c>
      <c r="E121" s="44">
        <v>6</v>
      </c>
      <c r="F121" s="19" t="s">
        <v>566</v>
      </c>
      <c r="G121" s="44" t="s">
        <v>567</v>
      </c>
      <c r="H121" s="19" t="s">
        <v>568</v>
      </c>
      <c r="I121" s="71" t="s">
        <v>629</v>
      </c>
      <c r="J121" s="44">
        <v>2</v>
      </c>
      <c r="K121" s="44" t="s">
        <v>59</v>
      </c>
      <c r="L121" s="44" t="s">
        <v>569</v>
      </c>
      <c r="M121" s="76">
        <v>1</v>
      </c>
      <c r="N121" s="81">
        <v>45505</v>
      </c>
      <c r="O121" s="81">
        <v>45746</v>
      </c>
      <c r="P121" s="72" t="s">
        <v>252</v>
      </c>
      <c r="Q121" s="72" t="s">
        <v>778</v>
      </c>
      <c r="R121" s="94">
        <v>45535</v>
      </c>
      <c r="S121" s="19" t="s">
        <v>648</v>
      </c>
      <c r="T121" s="59">
        <v>0</v>
      </c>
      <c r="U121" s="44" t="s">
        <v>176</v>
      </c>
      <c r="V121" s="49"/>
      <c r="W121" s="45" t="s">
        <v>116</v>
      </c>
      <c r="X121" s="20">
        <v>45657</v>
      </c>
      <c r="Y121" s="46" t="s">
        <v>876</v>
      </c>
      <c r="Z121" s="25">
        <v>0</v>
      </c>
      <c r="AA121" s="241" t="s">
        <v>648</v>
      </c>
      <c r="AB121" s="127">
        <f t="shared" si="12"/>
        <v>0</v>
      </c>
      <c r="AC121" s="26" t="b">
        <f t="shared" si="17"/>
        <v>0</v>
      </c>
      <c r="AD121" s="26" t="str">
        <f t="shared" si="15"/>
        <v>SIN INICIAR</v>
      </c>
      <c r="AE121" s="26" t="str">
        <f t="shared" si="18"/>
        <v>SIN INICIAR</v>
      </c>
      <c r="AF121" s="44" t="s">
        <v>116</v>
      </c>
      <c r="AG121" s="139"/>
      <c r="AH121" s="52" t="str">
        <f t="shared" si="14"/>
        <v>PENDIENTE</v>
      </c>
      <c r="AI121" s="45"/>
      <c r="AJ121" s="25"/>
      <c r="AK121" s="45"/>
    </row>
    <row r="122" spans="1:37" ht="91.8">
      <c r="A122" s="72">
        <v>114</v>
      </c>
      <c r="B122" s="44" t="s">
        <v>72</v>
      </c>
      <c r="C122" s="44" t="s">
        <v>550</v>
      </c>
      <c r="D122" s="75" t="s">
        <v>551</v>
      </c>
      <c r="E122" s="44">
        <v>6</v>
      </c>
      <c r="F122" s="19" t="s">
        <v>566</v>
      </c>
      <c r="G122" s="44" t="s">
        <v>570</v>
      </c>
      <c r="H122" s="71" t="s">
        <v>630</v>
      </c>
      <c r="I122" s="19" t="s">
        <v>571</v>
      </c>
      <c r="J122" s="44">
        <v>3</v>
      </c>
      <c r="K122" s="44" t="s">
        <v>109</v>
      </c>
      <c r="L122" s="44" t="s">
        <v>631</v>
      </c>
      <c r="M122" s="76">
        <v>1</v>
      </c>
      <c r="N122" s="81">
        <v>45505</v>
      </c>
      <c r="O122" s="81">
        <v>45870</v>
      </c>
      <c r="P122" s="44" t="s">
        <v>284</v>
      </c>
      <c r="Q122" s="101" t="s">
        <v>133</v>
      </c>
      <c r="R122" s="94">
        <v>45535</v>
      </c>
      <c r="S122" s="19" t="s">
        <v>657</v>
      </c>
      <c r="T122" s="59">
        <v>0</v>
      </c>
      <c r="U122" s="44" t="s">
        <v>176</v>
      </c>
      <c r="V122" s="54"/>
      <c r="W122" s="45" t="s">
        <v>134</v>
      </c>
      <c r="X122" s="20">
        <v>45657</v>
      </c>
      <c r="Y122" s="46" t="s">
        <v>822</v>
      </c>
      <c r="Z122" s="25">
        <v>0</v>
      </c>
      <c r="AA122" s="244" t="s">
        <v>1007</v>
      </c>
      <c r="AB122" s="127">
        <f t="shared" si="12"/>
        <v>0</v>
      </c>
      <c r="AC122" s="26" t="b">
        <f t="shared" si="17"/>
        <v>0</v>
      </c>
      <c r="AD122" s="26" t="str">
        <f t="shared" si="15"/>
        <v>SIN INICIAR</v>
      </c>
      <c r="AE122" s="26" t="str">
        <f t="shared" si="18"/>
        <v>SIN INICIAR</v>
      </c>
      <c r="AF122" s="44" t="s">
        <v>134</v>
      </c>
      <c r="AG122" s="139"/>
      <c r="AH122" s="52" t="str">
        <f t="shared" si="14"/>
        <v>PENDIENTE</v>
      </c>
      <c r="AI122" s="45"/>
      <c r="AJ122" s="25"/>
      <c r="AK122" s="45"/>
    </row>
    <row r="123" spans="1:37" ht="91.8">
      <c r="A123" s="82">
        <v>115</v>
      </c>
      <c r="B123" s="44" t="s">
        <v>72</v>
      </c>
      <c r="C123" s="44" t="s">
        <v>550</v>
      </c>
      <c r="D123" s="75" t="s">
        <v>551</v>
      </c>
      <c r="E123" s="44">
        <v>6</v>
      </c>
      <c r="F123" s="19" t="s">
        <v>566</v>
      </c>
      <c r="G123" s="44" t="s">
        <v>570</v>
      </c>
      <c r="H123" s="71" t="s">
        <v>630</v>
      </c>
      <c r="I123" s="19" t="s">
        <v>571</v>
      </c>
      <c r="J123" s="44">
        <v>3</v>
      </c>
      <c r="K123" s="44" t="s">
        <v>109</v>
      </c>
      <c r="L123" s="44" t="s">
        <v>631</v>
      </c>
      <c r="M123" s="76">
        <v>1</v>
      </c>
      <c r="N123" s="81">
        <v>45505</v>
      </c>
      <c r="O123" s="81">
        <v>45870</v>
      </c>
      <c r="P123" s="44" t="s">
        <v>782</v>
      </c>
      <c r="Q123" s="101" t="s">
        <v>133</v>
      </c>
      <c r="R123" s="94">
        <v>45535</v>
      </c>
      <c r="S123" s="19" t="s">
        <v>657</v>
      </c>
      <c r="T123" s="59">
        <v>0</v>
      </c>
      <c r="U123" s="44" t="s">
        <v>176</v>
      </c>
      <c r="V123" s="54"/>
      <c r="W123" s="45" t="s">
        <v>134</v>
      </c>
      <c r="X123" s="20">
        <v>45657</v>
      </c>
      <c r="Y123" s="46" t="s">
        <v>822</v>
      </c>
      <c r="Z123" s="25">
        <v>0</v>
      </c>
      <c r="AA123" s="244" t="s">
        <v>1007</v>
      </c>
      <c r="AB123" s="127">
        <f t="shared" si="12"/>
        <v>0</v>
      </c>
      <c r="AC123" s="26" t="b">
        <f t="shared" si="17"/>
        <v>0</v>
      </c>
      <c r="AD123" s="26" t="str">
        <f t="shared" si="15"/>
        <v>SIN INICIAR</v>
      </c>
      <c r="AE123" s="26" t="str">
        <f t="shared" si="18"/>
        <v>SIN INICIAR</v>
      </c>
      <c r="AF123" s="44" t="s">
        <v>134</v>
      </c>
      <c r="AG123" s="139"/>
      <c r="AH123" s="52" t="str">
        <f t="shared" si="14"/>
        <v>PENDIENTE</v>
      </c>
      <c r="AI123" s="45"/>
      <c r="AJ123" s="25"/>
      <c r="AK123" s="45"/>
    </row>
    <row r="124" spans="1:37" ht="122.4">
      <c r="A124" s="72">
        <v>116</v>
      </c>
      <c r="B124" s="44" t="s">
        <v>72</v>
      </c>
      <c r="C124" s="44" t="s">
        <v>550</v>
      </c>
      <c r="D124" s="75" t="s">
        <v>551</v>
      </c>
      <c r="E124" s="44">
        <v>7</v>
      </c>
      <c r="F124" s="71" t="s">
        <v>632</v>
      </c>
      <c r="G124" s="44" t="s">
        <v>572</v>
      </c>
      <c r="H124" s="19" t="s">
        <v>573</v>
      </c>
      <c r="I124" s="19" t="s">
        <v>633</v>
      </c>
      <c r="J124" s="44">
        <v>1</v>
      </c>
      <c r="K124" s="44" t="s">
        <v>59</v>
      </c>
      <c r="L124" s="44" t="s">
        <v>574</v>
      </c>
      <c r="M124" s="76">
        <v>1</v>
      </c>
      <c r="N124" s="81">
        <v>45505</v>
      </c>
      <c r="O124" s="81">
        <v>45900</v>
      </c>
      <c r="P124" s="72" t="s">
        <v>132</v>
      </c>
      <c r="Q124" s="44" t="s">
        <v>60</v>
      </c>
      <c r="R124" s="94">
        <v>45535</v>
      </c>
      <c r="S124" s="21" t="s">
        <v>653</v>
      </c>
      <c r="T124" s="59">
        <v>0</v>
      </c>
      <c r="U124" s="44" t="s">
        <v>176</v>
      </c>
      <c r="V124" s="49"/>
      <c r="W124" s="45" t="s">
        <v>71</v>
      </c>
      <c r="X124" s="20">
        <v>45657</v>
      </c>
      <c r="Y124" s="48" t="s">
        <v>822</v>
      </c>
      <c r="Z124" s="25">
        <v>0</v>
      </c>
      <c r="AA124" s="242" t="s">
        <v>865</v>
      </c>
      <c r="AB124" s="127">
        <f t="shared" si="12"/>
        <v>0</v>
      </c>
      <c r="AC124" s="26" t="b">
        <f t="shared" si="17"/>
        <v>0</v>
      </c>
      <c r="AD124" s="26" t="str">
        <f t="shared" si="15"/>
        <v>SIN INICIAR</v>
      </c>
      <c r="AE124" s="26" t="str">
        <f t="shared" si="18"/>
        <v>SIN INICIAR</v>
      </c>
      <c r="AF124" s="44" t="s">
        <v>82</v>
      </c>
      <c r="AG124" s="139"/>
      <c r="AH124" s="52" t="str">
        <f t="shared" si="14"/>
        <v>PENDIENTE</v>
      </c>
      <c r="AI124" s="45"/>
      <c r="AJ124" s="25"/>
      <c r="AK124" s="45"/>
    </row>
    <row r="125" spans="1:37" ht="122.4">
      <c r="A125" s="82">
        <v>117</v>
      </c>
      <c r="B125" s="44" t="s">
        <v>72</v>
      </c>
      <c r="C125" s="44" t="s">
        <v>550</v>
      </c>
      <c r="D125" s="75" t="s">
        <v>551</v>
      </c>
      <c r="E125" s="44">
        <v>7</v>
      </c>
      <c r="F125" s="71" t="s">
        <v>632</v>
      </c>
      <c r="G125" s="44" t="s">
        <v>572</v>
      </c>
      <c r="H125" s="71" t="s">
        <v>582</v>
      </c>
      <c r="I125" s="71" t="s">
        <v>584</v>
      </c>
      <c r="J125" s="44">
        <v>1</v>
      </c>
      <c r="K125" s="44" t="s">
        <v>59</v>
      </c>
      <c r="L125" s="44" t="s">
        <v>574</v>
      </c>
      <c r="M125" s="76">
        <v>1</v>
      </c>
      <c r="N125" s="81">
        <v>45505</v>
      </c>
      <c r="O125" s="81">
        <v>45746</v>
      </c>
      <c r="P125" s="72" t="s">
        <v>132</v>
      </c>
      <c r="Q125" s="44" t="s">
        <v>60</v>
      </c>
      <c r="R125" s="94">
        <v>45535</v>
      </c>
      <c r="S125" s="21" t="s">
        <v>654</v>
      </c>
      <c r="T125" s="59">
        <v>0</v>
      </c>
      <c r="U125" s="44" t="s">
        <v>176</v>
      </c>
      <c r="V125" s="49"/>
      <c r="W125" s="45" t="s">
        <v>71</v>
      </c>
      <c r="X125" s="20">
        <v>45657</v>
      </c>
      <c r="Y125" s="48" t="s">
        <v>1008</v>
      </c>
      <c r="Z125" s="25">
        <v>0.8</v>
      </c>
      <c r="AA125" s="245" t="s">
        <v>1009</v>
      </c>
      <c r="AB125" s="127">
        <f t="shared" si="12"/>
        <v>0.8</v>
      </c>
      <c r="AC125" s="26" t="b">
        <f t="shared" si="17"/>
        <v>0</v>
      </c>
      <c r="AD125" s="26" t="str">
        <f t="shared" si="15"/>
        <v>EN PROCESO</v>
      </c>
      <c r="AE125" s="26" t="str">
        <f t="shared" si="18"/>
        <v>EN PROCESO</v>
      </c>
      <c r="AF125" s="44" t="s">
        <v>82</v>
      </c>
      <c r="AG125" s="139"/>
      <c r="AH125" s="52" t="str">
        <f t="shared" si="14"/>
        <v>PENDIENTE</v>
      </c>
      <c r="AI125" s="45"/>
      <c r="AJ125" s="25"/>
      <c r="AK125" s="45"/>
    </row>
    <row r="126" spans="1:37" ht="122.4">
      <c r="A126" s="72">
        <v>118</v>
      </c>
      <c r="B126" s="44" t="s">
        <v>72</v>
      </c>
      <c r="C126" s="44" t="s">
        <v>550</v>
      </c>
      <c r="D126" s="75" t="s">
        <v>551</v>
      </c>
      <c r="E126" s="44">
        <v>8</v>
      </c>
      <c r="F126" s="19" t="s">
        <v>575</v>
      </c>
      <c r="G126" s="44" t="s">
        <v>576</v>
      </c>
      <c r="H126" s="71" t="s">
        <v>583</v>
      </c>
      <c r="I126" s="71" t="s">
        <v>634</v>
      </c>
      <c r="J126" s="44">
        <v>4</v>
      </c>
      <c r="K126" s="44" t="s">
        <v>59</v>
      </c>
      <c r="L126" s="44" t="s">
        <v>577</v>
      </c>
      <c r="M126" s="76">
        <v>1</v>
      </c>
      <c r="N126" s="81">
        <v>45505</v>
      </c>
      <c r="O126" s="81">
        <v>45717</v>
      </c>
      <c r="P126" s="44" t="s">
        <v>284</v>
      </c>
      <c r="Q126" s="44" t="s">
        <v>133</v>
      </c>
      <c r="R126" s="94">
        <v>45535</v>
      </c>
      <c r="S126" s="21" t="s">
        <v>609</v>
      </c>
      <c r="T126" s="59">
        <v>0.25</v>
      </c>
      <c r="U126" s="44" t="s">
        <v>175</v>
      </c>
      <c r="V126" s="49"/>
      <c r="W126" s="45" t="s">
        <v>71</v>
      </c>
      <c r="X126" s="20">
        <v>45657</v>
      </c>
      <c r="Y126" s="46" t="s">
        <v>822</v>
      </c>
      <c r="Z126" s="25">
        <v>0</v>
      </c>
      <c r="AA126" s="244" t="s">
        <v>1007</v>
      </c>
      <c r="AB126" s="127">
        <f t="shared" si="12"/>
        <v>0</v>
      </c>
      <c r="AC126" s="26" t="b">
        <f t="shared" si="17"/>
        <v>0</v>
      </c>
      <c r="AD126" s="26" t="str">
        <f t="shared" si="15"/>
        <v>SIN INICIAR</v>
      </c>
      <c r="AE126" s="26" t="str">
        <f t="shared" si="18"/>
        <v>SIN INICIAR</v>
      </c>
      <c r="AF126" s="44" t="s">
        <v>134</v>
      </c>
      <c r="AG126" s="139"/>
      <c r="AH126" s="52" t="str">
        <f t="shared" si="14"/>
        <v>PENDIENTE</v>
      </c>
      <c r="AI126" s="45"/>
      <c r="AJ126" s="25"/>
      <c r="AK126" s="45"/>
    </row>
    <row r="127" spans="1:37" ht="122.4">
      <c r="A127" s="82">
        <v>119</v>
      </c>
      <c r="B127" s="44" t="s">
        <v>72</v>
      </c>
      <c r="C127" s="44" t="s">
        <v>550</v>
      </c>
      <c r="D127" s="75" t="s">
        <v>551</v>
      </c>
      <c r="E127" s="44">
        <v>8</v>
      </c>
      <c r="F127" s="19" t="s">
        <v>575</v>
      </c>
      <c r="G127" s="44" t="s">
        <v>576</v>
      </c>
      <c r="H127" s="71" t="s">
        <v>583</v>
      </c>
      <c r="I127" s="71" t="s">
        <v>634</v>
      </c>
      <c r="J127" s="44">
        <v>4</v>
      </c>
      <c r="K127" s="44" t="s">
        <v>59</v>
      </c>
      <c r="L127" s="44" t="s">
        <v>577</v>
      </c>
      <c r="M127" s="76">
        <v>1</v>
      </c>
      <c r="N127" s="81">
        <v>45505</v>
      </c>
      <c r="O127" s="81">
        <v>45717</v>
      </c>
      <c r="P127" s="72" t="s">
        <v>782</v>
      </c>
      <c r="Q127" s="44" t="s">
        <v>133</v>
      </c>
      <c r="R127" s="94">
        <v>45535</v>
      </c>
      <c r="S127" s="21" t="s">
        <v>609</v>
      </c>
      <c r="T127" s="59">
        <v>0.25</v>
      </c>
      <c r="U127" s="44" t="s">
        <v>175</v>
      </c>
      <c r="V127" s="49"/>
      <c r="W127" s="45" t="s">
        <v>71</v>
      </c>
      <c r="X127" s="134">
        <v>45657</v>
      </c>
      <c r="Y127" s="135" t="s">
        <v>822</v>
      </c>
      <c r="Z127" s="136">
        <v>0</v>
      </c>
      <c r="AA127" s="244" t="s">
        <v>1007</v>
      </c>
      <c r="AB127" s="127">
        <f t="shared" si="12"/>
        <v>0</v>
      </c>
      <c r="AC127" s="26" t="b">
        <f t="shared" si="17"/>
        <v>0</v>
      </c>
      <c r="AD127" s="26" t="str">
        <f t="shared" si="15"/>
        <v>SIN INICIAR</v>
      </c>
      <c r="AE127" s="26" t="str">
        <f t="shared" si="18"/>
        <v>SIN INICIAR</v>
      </c>
      <c r="AF127" s="44" t="s">
        <v>134</v>
      </c>
      <c r="AG127" s="139"/>
      <c r="AH127" s="52" t="str">
        <f t="shared" si="14"/>
        <v>PENDIENTE</v>
      </c>
      <c r="AI127" s="45"/>
      <c r="AJ127" s="25"/>
      <c r="AK127" s="45"/>
    </row>
    <row r="128" spans="1:37" ht="122.4">
      <c r="A128" s="72">
        <v>120</v>
      </c>
      <c r="B128" s="44" t="s">
        <v>72</v>
      </c>
      <c r="C128" s="44" t="s">
        <v>550</v>
      </c>
      <c r="D128" s="75" t="s">
        <v>551</v>
      </c>
      <c r="E128" s="44">
        <v>8</v>
      </c>
      <c r="F128" s="19" t="s">
        <v>575</v>
      </c>
      <c r="G128" s="44" t="s">
        <v>576</v>
      </c>
      <c r="H128" s="71" t="s">
        <v>583</v>
      </c>
      <c r="I128" s="71" t="s">
        <v>634</v>
      </c>
      <c r="J128" s="44">
        <v>4</v>
      </c>
      <c r="K128" s="44" t="s">
        <v>59</v>
      </c>
      <c r="L128" s="44" t="s">
        <v>577</v>
      </c>
      <c r="M128" s="76">
        <v>1</v>
      </c>
      <c r="N128" s="81">
        <v>45505</v>
      </c>
      <c r="O128" s="81">
        <v>45717</v>
      </c>
      <c r="P128" s="72" t="s">
        <v>80</v>
      </c>
      <c r="Q128" s="44" t="s">
        <v>123</v>
      </c>
      <c r="R128" s="94">
        <v>45535</v>
      </c>
      <c r="S128" s="21" t="s">
        <v>609</v>
      </c>
      <c r="T128" s="59">
        <v>0.25</v>
      </c>
      <c r="U128" s="44" t="s">
        <v>175</v>
      </c>
      <c r="V128" s="49"/>
      <c r="W128" s="45" t="s">
        <v>71</v>
      </c>
      <c r="X128" s="94">
        <v>45657</v>
      </c>
      <c r="Y128" s="48" t="s">
        <v>911</v>
      </c>
      <c r="Z128" s="45">
        <v>1</v>
      </c>
      <c r="AA128" s="246" t="s">
        <v>917</v>
      </c>
      <c r="AB128" s="127">
        <f t="shared" si="12"/>
        <v>0.25</v>
      </c>
      <c r="AC128" s="26" t="b">
        <f t="shared" si="17"/>
        <v>0</v>
      </c>
      <c r="AD128" s="26" t="str">
        <f t="shared" si="15"/>
        <v>EN PROCESO</v>
      </c>
      <c r="AE128" s="26" t="str">
        <f t="shared" si="18"/>
        <v>EN PROCESO</v>
      </c>
      <c r="AF128" s="26" t="s">
        <v>71</v>
      </c>
      <c r="AG128" s="139"/>
      <c r="AH128" s="52" t="str">
        <f t="shared" si="14"/>
        <v>PENDIENTE</v>
      </c>
      <c r="AI128" s="45"/>
      <c r="AJ128" s="25"/>
      <c r="AK128" s="45"/>
    </row>
    <row r="129" spans="1:37" ht="71.400000000000006">
      <c r="A129" s="82">
        <v>121</v>
      </c>
      <c r="B129" s="44" t="s">
        <v>72</v>
      </c>
      <c r="C129" s="44" t="s">
        <v>550</v>
      </c>
      <c r="D129" s="75" t="s">
        <v>551</v>
      </c>
      <c r="E129" s="44">
        <v>9</v>
      </c>
      <c r="F129" s="19" t="s">
        <v>578</v>
      </c>
      <c r="G129" s="44" t="s">
        <v>559</v>
      </c>
      <c r="H129" s="71" t="s">
        <v>568</v>
      </c>
      <c r="I129" s="19" t="s">
        <v>579</v>
      </c>
      <c r="J129" s="44">
        <v>1</v>
      </c>
      <c r="K129" s="44" t="s">
        <v>59</v>
      </c>
      <c r="L129" s="44" t="s">
        <v>569</v>
      </c>
      <c r="M129" s="76">
        <v>1</v>
      </c>
      <c r="N129" s="81">
        <v>45505</v>
      </c>
      <c r="O129" s="81">
        <v>45746</v>
      </c>
      <c r="P129" s="72" t="s">
        <v>252</v>
      </c>
      <c r="Q129" s="72" t="s">
        <v>200</v>
      </c>
      <c r="R129" s="94">
        <v>45535</v>
      </c>
      <c r="S129" s="19" t="s">
        <v>651</v>
      </c>
      <c r="T129" s="59">
        <v>0</v>
      </c>
      <c r="U129" s="44" t="s">
        <v>176</v>
      </c>
      <c r="V129" s="49"/>
      <c r="W129" s="45" t="s">
        <v>116</v>
      </c>
      <c r="X129" s="20">
        <v>45657</v>
      </c>
      <c r="Y129" s="131" t="s">
        <v>876</v>
      </c>
      <c r="Z129" s="25">
        <v>0</v>
      </c>
      <c r="AA129" s="240" t="s">
        <v>648</v>
      </c>
      <c r="AB129" s="127">
        <f t="shared" si="12"/>
        <v>0</v>
      </c>
      <c r="AC129" s="26" t="b">
        <f t="shared" si="17"/>
        <v>0</v>
      </c>
      <c r="AD129" s="26" t="str">
        <f t="shared" si="15"/>
        <v>SIN INICIAR</v>
      </c>
      <c r="AE129" s="26" t="str">
        <f t="shared" si="18"/>
        <v>SIN INICIAR</v>
      </c>
      <c r="AF129" s="44" t="s">
        <v>116</v>
      </c>
      <c r="AG129" s="140"/>
      <c r="AH129" s="52" t="str">
        <f t="shared" si="14"/>
        <v>PENDIENTE</v>
      </c>
      <c r="AI129" s="45"/>
      <c r="AJ129" s="25"/>
      <c r="AK129" s="45"/>
    </row>
    <row r="130" spans="1:37" s="15" customFormat="1" ht="112.2">
      <c r="A130" s="72">
        <v>122</v>
      </c>
      <c r="B130" s="67" t="s">
        <v>72</v>
      </c>
      <c r="C130" s="67" t="s">
        <v>686</v>
      </c>
      <c r="D130" s="81">
        <v>45471</v>
      </c>
      <c r="E130" s="67" t="s">
        <v>687</v>
      </c>
      <c r="F130" s="66" t="s">
        <v>688</v>
      </c>
      <c r="G130" s="67" t="s">
        <v>689</v>
      </c>
      <c r="H130" s="66" t="s">
        <v>690</v>
      </c>
      <c r="I130" s="66" t="s">
        <v>685</v>
      </c>
      <c r="J130" s="67">
        <v>1</v>
      </c>
      <c r="K130" s="67" t="s">
        <v>137</v>
      </c>
      <c r="L130" s="67" t="s">
        <v>149</v>
      </c>
      <c r="M130" s="88">
        <v>1</v>
      </c>
      <c r="N130" s="81">
        <v>45536</v>
      </c>
      <c r="O130" s="81">
        <v>45747</v>
      </c>
      <c r="P130" s="67" t="s">
        <v>68</v>
      </c>
      <c r="Q130" s="67" t="s">
        <v>60</v>
      </c>
      <c r="R130" s="63"/>
      <c r="S130" s="49"/>
      <c r="T130" s="49"/>
      <c r="U130" s="49"/>
      <c r="V130" s="49"/>
      <c r="W130" s="49"/>
      <c r="X130" s="20">
        <v>45657</v>
      </c>
      <c r="Y130" s="48" t="s">
        <v>849</v>
      </c>
      <c r="Z130" s="25">
        <v>0.3</v>
      </c>
      <c r="AA130" s="246" t="s">
        <v>906</v>
      </c>
      <c r="AB130" s="127">
        <f t="shared" si="12"/>
        <v>0.3</v>
      </c>
      <c r="AC130" s="26" t="b">
        <f t="shared" si="17"/>
        <v>0</v>
      </c>
      <c r="AD130" s="26" t="str">
        <f t="shared" si="15"/>
        <v>EN PROCESO</v>
      </c>
      <c r="AE130" s="26" t="str">
        <f t="shared" si="18"/>
        <v>EN PROCESO</v>
      </c>
      <c r="AF130" s="44" t="s">
        <v>82</v>
      </c>
      <c r="AG130" s="138">
        <f>AVERAGE(AB130:AB152)</f>
        <v>0.2608695652173913</v>
      </c>
      <c r="AH130" s="52" t="str">
        <f t="shared" si="14"/>
        <v>PENDIENTE</v>
      </c>
      <c r="AI130" s="62"/>
      <c r="AJ130" s="25"/>
      <c r="AK130" s="62"/>
    </row>
    <row r="131" spans="1:37" s="15" customFormat="1" ht="122.4">
      <c r="A131" s="82">
        <v>123</v>
      </c>
      <c r="B131" s="67" t="s">
        <v>72</v>
      </c>
      <c r="C131" s="67" t="s">
        <v>686</v>
      </c>
      <c r="D131" s="81">
        <v>45471</v>
      </c>
      <c r="E131" s="67" t="s">
        <v>687</v>
      </c>
      <c r="F131" s="66" t="s">
        <v>688</v>
      </c>
      <c r="G131" s="67" t="s">
        <v>689</v>
      </c>
      <c r="H131" s="66" t="s">
        <v>690</v>
      </c>
      <c r="I131" s="73" t="s">
        <v>805</v>
      </c>
      <c r="J131" s="67">
        <v>1</v>
      </c>
      <c r="K131" s="67" t="s">
        <v>59</v>
      </c>
      <c r="L131" s="67" t="s">
        <v>149</v>
      </c>
      <c r="M131" s="88">
        <v>1</v>
      </c>
      <c r="N131" s="81">
        <v>45597</v>
      </c>
      <c r="O131" s="81">
        <v>45960</v>
      </c>
      <c r="P131" s="67" t="s">
        <v>68</v>
      </c>
      <c r="Q131" s="67" t="s">
        <v>60</v>
      </c>
      <c r="R131" s="63"/>
      <c r="S131" s="49"/>
      <c r="T131" s="49"/>
      <c r="U131" s="49"/>
      <c r="V131" s="49"/>
      <c r="W131" s="49"/>
      <c r="X131" s="20">
        <v>45657</v>
      </c>
      <c r="Y131" s="48" t="s">
        <v>850</v>
      </c>
      <c r="Z131" s="25">
        <v>0.3</v>
      </c>
      <c r="AA131" s="246" t="s">
        <v>1010</v>
      </c>
      <c r="AB131" s="127">
        <f t="shared" si="12"/>
        <v>0.3</v>
      </c>
      <c r="AC131" s="26" t="b">
        <f t="shared" si="17"/>
        <v>0</v>
      </c>
      <c r="AD131" s="26" t="str">
        <f t="shared" si="15"/>
        <v>EN PROCESO</v>
      </c>
      <c r="AE131" s="26" t="str">
        <f t="shared" si="18"/>
        <v>EN PROCESO</v>
      </c>
      <c r="AF131" s="44" t="s">
        <v>82</v>
      </c>
      <c r="AG131" s="139"/>
      <c r="AH131" s="52" t="str">
        <f t="shared" si="14"/>
        <v>PENDIENTE</v>
      </c>
      <c r="AI131" s="62"/>
      <c r="AJ131" s="25"/>
      <c r="AK131" s="62"/>
    </row>
    <row r="132" spans="1:37" s="15" customFormat="1" ht="112.2">
      <c r="A132" s="72">
        <v>124</v>
      </c>
      <c r="B132" s="67" t="s">
        <v>72</v>
      </c>
      <c r="C132" s="67" t="s">
        <v>686</v>
      </c>
      <c r="D132" s="81">
        <v>45471</v>
      </c>
      <c r="E132" s="67" t="s">
        <v>687</v>
      </c>
      <c r="F132" s="66" t="s">
        <v>688</v>
      </c>
      <c r="G132" s="67" t="s">
        <v>689</v>
      </c>
      <c r="H132" s="66" t="s">
        <v>690</v>
      </c>
      <c r="I132" s="66" t="s">
        <v>691</v>
      </c>
      <c r="J132" s="67">
        <v>1</v>
      </c>
      <c r="K132" s="67" t="s">
        <v>59</v>
      </c>
      <c r="L132" s="67" t="s">
        <v>149</v>
      </c>
      <c r="M132" s="88">
        <v>1</v>
      </c>
      <c r="N132" s="81">
        <v>45566</v>
      </c>
      <c r="O132" s="81">
        <v>45838</v>
      </c>
      <c r="P132" s="67" t="s">
        <v>68</v>
      </c>
      <c r="Q132" s="67" t="s">
        <v>60</v>
      </c>
      <c r="R132" s="63"/>
      <c r="S132" s="49"/>
      <c r="T132" s="49"/>
      <c r="U132" s="49"/>
      <c r="V132" s="49"/>
      <c r="W132" s="49"/>
      <c r="X132" s="20">
        <v>45657</v>
      </c>
      <c r="Y132" s="48" t="s">
        <v>844</v>
      </c>
      <c r="Z132" s="25">
        <v>0.5</v>
      </c>
      <c r="AA132" s="247" t="s">
        <v>852</v>
      </c>
      <c r="AB132" s="127">
        <f t="shared" si="12"/>
        <v>0.5</v>
      </c>
      <c r="AC132" s="26" t="b">
        <f t="shared" si="17"/>
        <v>0</v>
      </c>
      <c r="AD132" s="26" t="str">
        <f t="shared" si="15"/>
        <v>EN PROCESO</v>
      </c>
      <c r="AE132" s="26" t="str">
        <f t="shared" si="18"/>
        <v>EN PROCESO</v>
      </c>
      <c r="AF132" s="44" t="s">
        <v>82</v>
      </c>
      <c r="AG132" s="139"/>
      <c r="AH132" s="52" t="str">
        <f t="shared" si="14"/>
        <v>PENDIENTE</v>
      </c>
      <c r="AI132" s="62"/>
      <c r="AJ132" s="25"/>
      <c r="AK132" s="62"/>
    </row>
    <row r="133" spans="1:37" s="15" customFormat="1" ht="183.6">
      <c r="A133" s="82">
        <v>125</v>
      </c>
      <c r="B133" s="67" t="s">
        <v>72</v>
      </c>
      <c r="C133" s="67" t="s">
        <v>686</v>
      </c>
      <c r="D133" s="81">
        <v>45471</v>
      </c>
      <c r="E133" s="67" t="s">
        <v>692</v>
      </c>
      <c r="F133" s="66" t="s">
        <v>693</v>
      </c>
      <c r="G133" s="67" t="s">
        <v>694</v>
      </c>
      <c r="H133" s="66" t="s">
        <v>695</v>
      </c>
      <c r="I133" s="66" t="s">
        <v>696</v>
      </c>
      <c r="J133" s="67">
        <v>1</v>
      </c>
      <c r="K133" s="67" t="s">
        <v>137</v>
      </c>
      <c r="L133" s="67" t="s">
        <v>149</v>
      </c>
      <c r="M133" s="88">
        <v>1</v>
      </c>
      <c r="N133" s="81">
        <v>45536</v>
      </c>
      <c r="O133" s="81">
        <v>45747</v>
      </c>
      <c r="P133" s="67" t="s">
        <v>68</v>
      </c>
      <c r="Q133" s="67" t="s">
        <v>60</v>
      </c>
      <c r="R133" s="63"/>
      <c r="S133" s="49"/>
      <c r="T133" s="49"/>
      <c r="U133" s="49"/>
      <c r="V133" s="49"/>
      <c r="W133" s="49"/>
      <c r="X133" s="20">
        <v>45657</v>
      </c>
      <c r="Y133" s="48" t="s">
        <v>851</v>
      </c>
      <c r="Z133" s="25">
        <v>1</v>
      </c>
      <c r="AA133" s="246" t="s">
        <v>1055</v>
      </c>
      <c r="AB133" s="127">
        <f t="shared" si="12"/>
        <v>1</v>
      </c>
      <c r="AC133" s="26" t="b">
        <f t="shared" si="17"/>
        <v>0</v>
      </c>
      <c r="AD133" s="26" t="str">
        <f t="shared" si="15"/>
        <v>TERMINADA</v>
      </c>
      <c r="AE133" s="26" t="str">
        <f t="shared" si="18"/>
        <v>TERMINADA</v>
      </c>
      <c r="AF133" s="44" t="s">
        <v>82</v>
      </c>
      <c r="AG133" s="139"/>
      <c r="AH133" s="52" t="str">
        <f t="shared" si="14"/>
        <v>CUMPLIDA</v>
      </c>
      <c r="AI133" s="48" t="s">
        <v>1056</v>
      </c>
      <c r="AJ133" s="25" t="s">
        <v>64</v>
      </c>
      <c r="AK133" s="86" t="s">
        <v>1061</v>
      </c>
    </row>
    <row r="134" spans="1:37" s="15" customFormat="1" ht="183.6">
      <c r="A134" s="72">
        <v>126</v>
      </c>
      <c r="B134" s="67" t="s">
        <v>72</v>
      </c>
      <c r="C134" s="67" t="s">
        <v>686</v>
      </c>
      <c r="D134" s="81">
        <v>45471</v>
      </c>
      <c r="E134" s="67" t="s">
        <v>692</v>
      </c>
      <c r="F134" s="66" t="s">
        <v>693</v>
      </c>
      <c r="G134" s="67" t="s">
        <v>694</v>
      </c>
      <c r="H134" s="66" t="s">
        <v>695</v>
      </c>
      <c r="I134" s="66" t="s">
        <v>697</v>
      </c>
      <c r="J134" s="67">
        <v>1</v>
      </c>
      <c r="K134" s="67" t="s">
        <v>59</v>
      </c>
      <c r="L134" s="67" t="s">
        <v>149</v>
      </c>
      <c r="M134" s="88">
        <v>1</v>
      </c>
      <c r="N134" s="81">
        <v>45536</v>
      </c>
      <c r="O134" s="81">
        <v>46265</v>
      </c>
      <c r="P134" s="89" t="s">
        <v>259</v>
      </c>
      <c r="Q134" s="67" t="s">
        <v>200</v>
      </c>
      <c r="R134" s="63"/>
      <c r="S134" s="49"/>
      <c r="T134" s="49"/>
      <c r="U134" s="49"/>
      <c r="V134" s="49"/>
      <c r="W134" s="49"/>
      <c r="X134" s="20">
        <v>45657</v>
      </c>
      <c r="Y134" s="48" t="s">
        <v>822</v>
      </c>
      <c r="Z134" s="25">
        <v>0</v>
      </c>
      <c r="AA134" s="247" t="s">
        <v>1011</v>
      </c>
      <c r="AB134" s="127">
        <f t="shared" si="12"/>
        <v>0</v>
      </c>
      <c r="AC134" s="26" t="b">
        <f t="shared" si="17"/>
        <v>0</v>
      </c>
      <c r="AD134" s="26" t="str">
        <f t="shared" si="15"/>
        <v>SIN INICIAR</v>
      </c>
      <c r="AE134" s="26" t="str">
        <f t="shared" si="18"/>
        <v>SIN INICIAR</v>
      </c>
      <c r="AF134" s="45" t="s">
        <v>82</v>
      </c>
      <c r="AG134" s="139"/>
      <c r="AH134" s="52" t="str">
        <f t="shared" si="14"/>
        <v>PENDIENTE</v>
      </c>
      <c r="AI134" s="62"/>
      <c r="AJ134" s="25"/>
      <c r="AK134" s="62"/>
    </row>
    <row r="135" spans="1:37" s="15" customFormat="1" ht="183.6">
      <c r="A135" s="82">
        <v>127</v>
      </c>
      <c r="B135" s="67" t="s">
        <v>72</v>
      </c>
      <c r="C135" s="67" t="s">
        <v>686</v>
      </c>
      <c r="D135" s="81">
        <v>45471</v>
      </c>
      <c r="E135" s="67" t="s">
        <v>692</v>
      </c>
      <c r="F135" s="66" t="s">
        <v>693</v>
      </c>
      <c r="G135" s="67" t="s">
        <v>694</v>
      </c>
      <c r="H135" s="66" t="s">
        <v>695</v>
      </c>
      <c r="I135" s="66" t="s">
        <v>698</v>
      </c>
      <c r="J135" s="67">
        <v>1</v>
      </c>
      <c r="K135" s="67" t="s">
        <v>59</v>
      </c>
      <c r="L135" s="67" t="s">
        <v>149</v>
      </c>
      <c r="M135" s="88">
        <v>1</v>
      </c>
      <c r="N135" s="81">
        <v>45597</v>
      </c>
      <c r="O135" s="81">
        <v>45657</v>
      </c>
      <c r="P135" s="67" t="s">
        <v>68</v>
      </c>
      <c r="Q135" s="67" t="s">
        <v>60</v>
      </c>
      <c r="R135" s="63"/>
      <c r="S135" s="49"/>
      <c r="T135" s="49"/>
      <c r="U135" s="49"/>
      <c r="V135" s="49"/>
      <c r="W135" s="49"/>
      <c r="X135" s="20">
        <v>45657</v>
      </c>
      <c r="Y135" s="48" t="s">
        <v>1012</v>
      </c>
      <c r="Z135" s="25">
        <v>1</v>
      </c>
      <c r="AA135" s="246" t="s">
        <v>1013</v>
      </c>
      <c r="AB135" s="127">
        <f t="shared" si="12"/>
        <v>1</v>
      </c>
      <c r="AC135" s="26" t="b">
        <f>IF(AB135="","",IF(X135&lt;O135,IF(AB135&lt;100%,"INCUMPLIDA",IF(AB135=100%,"TERMINADA EXTEMPORÁNEA"))))</f>
        <v>0</v>
      </c>
      <c r="AD135" s="26" t="str">
        <f>IF(AB135="","",IF(X135&gt;=O135,IF(AB135=0%,"SIN INICIAR",IF(AB135=100%,"TERMINADA",IF(AB135&gt;0%,"EN PROCESO")))))</f>
        <v>TERMINADA</v>
      </c>
      <c r="AE135" s="26" t="str">
        <f>IF(AB135="","",IF(X135&lt;O135,AC135,IF(X135&gt;=O135,AD135)))</f>
        <v>TERMINADA</v>
      </c>
      <c r="AF135" s="44" t="s">
        <v>82</v>
      </c>
      <c r="AG135" s="139"/>
      <c r="AH135" s="52" t="str">
        <f t="shared" si="14"/>
        <v>CUMPLIDA</v>
      </c>
      <c r="AI135" s="44" t="s">
        <v>853</v>
      </c>
      <c r="AJ135" s="25" t="s">
        <v>62</v>
      </c>
      <c r="AK135" s="44" t="s">
        <v>1061</v>
      </c>
    </row>
    <row r="136" spans="1:37" s="15" customFormat="1" ht="183.6">
      <c r="A136" s="72">
        <v>128</v>
      </c>
      <c r="B136" s="67" t="s">
        <v>72</v>
      </c>
      <c r="C136" s="67" t="s">
        <v>686</v>
      </c>
      <c r="D136" s="81">
        <v>45471</v>
      </c>
      <c r="E136" s="67" t="s">
        <v>692</v>
      </c>
      <c r="F136" s="66" t="s">
        <v>693</v>
      </c>
      <c r="G136" s="67" t="s">
        <v>694</v>
      </c>
      <c r="H136" s="66" t="s">
        <v>695</v>
      </c>
      <c r="I136" s="66" t="s">
        <v>699</v>
      </c>
      <c r="J136" s="67">
        <v>1</v>
      </c>
      <c r="K136" s="67" t="s">
        <v>59</v>
      </c>
      <c r="L136" s="67" t="s">
        <v>149</v>
      </c>
      <c r="M136" s="88">
        <v>1</v>
      </c>
      <c r="N136" s="81">
        <v>45566</v>
      </c>
      <c r="O136" s="81">
        <v>45991</v>
      </c>
      <c r="P136" s="67" t="s">
        <v>68</v>
      </c>
      <c r="Q136" s="67" t="s">
        <v>60</v>
      </c>
      <c r="R136" s="63"/>
      <c r="S136" s="49"/>
      <c r="T136" s="49"/>
      <c r="U136" s="49"/>
      <c r="V136" s="49"/>
      <c r="W136" s="49"/>
      <c r="X136" s="20">
        <v>45657</v>
      </c>
      <c r="Y136" s="48" t="s">
        <v>854</v>
      </c>
      <c r="Z136" s="25">
        <v>0.3</v>
      </c>
      <c r="AA136" s="246" t="s">
        <v>1014</v>
      </c>
      <c r="AB136" s="127">
        <f t="shared" si="12"/>
        <v>0.3</v>
      </c>
      <c r="AC136" s="26" t="b">
        <f t="shared" si="17"/>
        <v>0</v>
      </c>
      <c r="AD136" s="26" t="str">
        <f t="shared" si="15"/>
        <v>EN PROCESO</v>
      </c>
      <c r="AE136" s="26" t="str">
        <f t="shared" si="18"/>
        <v>EN PROCESO</v>
      </c>
      <c r="AF136" s="44" t="s">
        <v>82</v>
      </c>
      <c r="AG136" s="139"/>
      <c r="AH136" s="52" t="str">
        <f t="shared" si="14"/>
        <v>PENDIENTE</v>
      </c>
      <c r="AI136" s="62"/>
      <c r="AJ136" s="25"/>
      <c r="AK136" s="62"/>
    </row>
    <row r="137" spans="1:37" s="15" customFormat="1" ht="183.6">
      <c r="A137" s="82">
        <v>129</v>
      </c>
      <c r="B137" s="67" t="s">
        <v>72</v>
      </c>
      <c r="C137" s="67" t="s">
        <v>686</v>
      </c>
      <c r="D137" s="81">
        <v>45471</v>
      </c>
      <c r="E137" s="67" t="s">
        <v>692</v>
      </c>
      <c r="F137" s="66" t="s">
        <v>693</v>
      </c>
      <c r="G137" s="67" t="s">
        <v>694</v>
      </c>
      <c r="H137" s="66" t="s">
        <v>695</v>
      </c>
      <c r="I137" s="66" t="s">
        <v>700</v>
      </c>
      <c r="J137" s="67">
        <v>1</v>
      </c>
      <c r="K137" s="67" t="s">
        <v>59</v>
      </c>
      <c r="L137" s="67" t="s">
        <v>149</v>
      </c>
      <c r="M137" s="88">
        <v>1</v>
      </c>
      <c r="N137" s="81">
        <v>45597</v>
      </c>
      <c r="O137" s="81">
        <v>45961</v>
      </c>
      <c r="P137" s="67" t="s">
        <v>68</v>
      </c>
      <c r="Q137" s="67" t="s">
        <v>60</v>
      </c>
      <c r="R137" s="63"/>
      <c r="S137" s="49"/>
      <c r="T137" s="49"/>
      <c r="U137" s="49"/>
      <c r="V137" s="49"/>
      <c r="W137" s="49"/>
      <c r="X137" s="20">
        <v>45657</v>
      </c>
      <c r="Y137" s="48" t="s">
        <v>822</v>
      </c>
      <c r="Z137" s="25">
        <v>0</v>
      </c>
      <c r="AA137" s="247" t="s">
        <v>830</v>
      </c>
      <c r="AB137" s="127">
        <f t="shared" si="12"/>
        <v>0</v>
      </c>
      <c r="AC137" s="26" t="b">
        <f t="shared" si="17"/>
        <v>0</v>
      </c>
      <c r="AD137" s="26" t="str">
        <f t="shared" si="15"/>
        <v>SIN INICIAR</v>
      </c>
      <c r="AE137" s="26" t="str">
        <f t="shared" si="18"/>
        <v>SIN INICIAR</v>
      </c>
      <c r="AF137" s="45" t="s">
        <v>82</v>
      </c>
      <c r="AG137" s="139"/>
      <c r="AH137" s="52" t="str">
        <f t="shared" si="14"/>
        <v>PENDIENTE</v>
      </c>
      <c r="AI137" s="62"/>
      <c r="AJ137" s="25"/>
      <c r="AK137" s="62"/>
    </row>
    <row r="138" spans="1:37" s="15" customFormat="1" ht="183.6">
      <c r="A138" s="72">
        <v>130</v>
      </c>
      <c r="B138" s="67" t="s">
        <v>72</v>
      </c>
      <c r="C138" s="67" t="s">
        <v>686</v>
      </c>
      <c r="D138" s="81">
        <v>45471</v>
      </c>
      <c r="E138" s="67" t="s">
        <v>692</v>
      </c>
      <c r="F138" s="66" t="s">
        <v>693</v>
      </c>
      <c r="G138" s="67" t="s">
        <v>694</v>
      </c>
      <c r="H138" s="66" t="s">
        <v>695</v>
      </c>
      <c r="I138" s="66" t="s">
        <v>700</v>
      </c>
      <c r="J138" s="67">
        <v>1</v>
      </c>
      <c r="K138" s="67" t="s">
        <v>59</v>
      </c>
      <c r="L138" s="67" t="s">
        <v>149</v>
      </c>
      <c r="M138" s="88">
        <v>1</v>
      </c>
      <c r="N138" s="81">
        <v>45597</v>
      </c>
      <c r="O138" s="81">
        <v>45961</v>
      </c>
      <c r="P138" s="89" t="s">
        <v>225</v>
      </c>
      <c r="Q138" s="67" t="s">
        <v>60</v>
      </c>
      <c r="R138" s="63"/>
      <c r="S138" s="49"/>
      <c r="T138" s="49"/>
      <c r="U138" s="49"/>
      <c r="V138" s="49"/>
      <c r="W138" s="49"/>
      <c r="X138" s="20">
        <v>45657</v>
      </c>
      <c r="Y138" s="48" t="s">
        <v>822</v>
      </c>
      <c r="Z138" s="25">
        <v>0</v>
      </c>
      <c r="AA138" s="247" t="s">
        <v>1015</v>
      </c>
      <c r="AB138" s="127">
        <f t="shared" si="12"/>
        <v>0</v>
      </c>
      <c r="AC138" s="26" t="b">
        <f t="shared" si="17"/>
        <v>0</v>
      </c>
      <c r="AD138" s="26" t="str">
        <f t="shared" si="15"/>
        <v>SIN INICIAR</v>
      </c>
      <c r="AE138" s="26" t="str">
        <f t="shared" si="18"/>
        <v>SIN INICIAR</v>
      </c>
      <c r="AF138" s="44" t="s">
        <v>82</v>
      </c>
      <c r="AG138" s="139"/>
      <c r="AH138" s="52" t="str">
        <f t="shared" si="14"/>
        <v>PENDIENTE</v>
      </c>
      <c r="AI138" s="62"/>
      <c r="AJ138" s="25"/>
      <c r="AK138" s="62"/>
    </row>
    <row r="139" spans="1:37" s="15" customFormat="1" ht="183.6">
      <c r="A139" s="82">
        <v>131</v>
      </c>
      <c r="B139" s="67" t="s">
        <v>72</v>
      </c>
      <c r="C139" s="67" t="s">
        <v>686</v>
      </c>
      <c r="D139" s="81">
        <v>45471</v>
      </c>
      <c r="E139" s="67" t="s">
        <v>692</v>
      </c>
      <c r="F139" s="66" t="s">
        <v>693</v>
      </c>
      <c r="G139" s="67" t="s">
        <v>694</v>
      </c>
      <c r="H139" s="66" t="s">
        <v>695</v>
      </c>
      <c r="I139" s="66" t="s">
        <v>701</v>
      </c>
      <c r="J139" s="67">
        <v>1</v>
      </c>
      <c r="K139" s="67" t="s">
        <v>59</v>
      </c>
      <c r="L139" s="67" t="s">
        <v>149</v>
      </c>
      <c r="M139" s="88">
        <v>1</v>
      </c>
      <c r="N139" s="81">
        <v>45536</v>
      </c>
      <c r="O139" s="81">
        <v>45747</v>
      </c>
      <c r="P139" s="67" t="s">
        <v>68</v>
      </c>
      <c r="Q139" s="67" t="s">
        <v>60</v>
      </c>
      <c r="R139" s="63"/>
      <c r="S139" s="49"/>
      <c r="T139" s="49"/>
      <c r="U139" s="49"/>
      <c r="V139" s="49"/>
      <c r="W139" s="49"/>
      <c r="X139" s="20">
        <v>45657</v>
      </c>
      <c r="Y139" s="48" t="s">
        <v>1016</v>
      </c>
      <c r="Z139" s="25">
        <v>1</v>
      </c>
      <c r="AA139" s="246" t="s">
        <v>1057</v>
      </c>
      <c r="AB139" s="127">
        <f t="shared" ref="AB139:AB162" si="27">IF(OR(Z139="",J139=""),"",IF(OR(Z139=0,J139=0),0,IF((Z139*100%)/J139&gt;100%,100%,(Z139*100%)/J139)))</f>
        <v>1</v>
      </c>
      <c r="AC139" s="26" t="b">
        <f t="shared" ref="AC139:AC162" si="28">IF(AB139="","",IF(X139&gt;O139,IF(AB139&lt;100%,"INCUMPLIDA",IF(AB139=100%,"TERMINADA EXTEMPORÁNEA"))))</f>
        <v>0</v>
      </c>
      <c r="AD139" s="26" t="str">
        <f t="shared" ref="AD139:AD162" si="29">IF(AB139="","",IF(X139&lt;O139,IF(AB139=0%,"SIN INICIAR",IF(AB139=100%,"TERMINADA",IF(AB139&gt;0%,"EN PROCESO")))))</f>
        <v>TERMINADA</v>
      </c>
      <c r="AE139" s="26" t="str">
        <f t="shared" ref="AE139:AE162" si="30">IF(AB139="","",IF(X139&gt;O139,AC139,IF(X139&lt;O139,AD139)))</f>
        <v>TERMINADA</v>
      </c>
      <c r="AF139" s="45" t="s">
        <v>82</v>
      </c>
      <c r="AG139" s="139"/>
      <c r="AH139" s="52" t="str">
        <f t="shared" ref="AH139:AH162" si="31">IF(AB139="","",IF(OR(AB139=100%,AB139=100%,AB139=100%),"CUMPLIDA","PENDIENTE"))</f>
        <v>CUMPLIDA</v>
      </c>
      <c r="AI139" s="48" t="s">
        <v>1075</v>
      </c>
      <c r="AJ139" s="25" t="s">
        <v>62</v>
      </c>
      <c r="AK139" s="86" t="s">
        <v>1061</v>
      </c>
    </row>
    <row r="140" spans="1:37" s="15" customFormat="1" ht="183.6">
      <c r="A140" s="72">
        <v>132</v>
      </c>
      <c r="B140" s="67" t="s">
        <v>72</v>
      </c>
      <c r="C140" s="67" t="s">
        <v>686</v>
      </c>
      <c r="D140" s="81">
        <v>45471</v>
      </c>
      <c r="E140" s="67" t="s">
        <v>692</v>
      </c>
      <c r="F140" s="66" t="s">
        <v>693</v>
      </c>
      <c r="G140" s="67" t="s">
        <v>694</v>
      </c>
      <c r="H140" s="66" t="s">
        <v>695</v>
      </c>
      <c r="I140" s="66" t="s">
        <v>702</v>
      </c>
      <c r="J140" s="67">
        <v>1</v>
      </c>
      <c r="K140" s="67" t="s">
        <v>59</v>
      </c>
      <c r="L140" s="67" t="s">
        <v>149</v>
      </c>
      <c r="M140" s="88">
        <v>1</v>
      </c>
      <c r="N140" s="81">
        <v>45536</v>
      </c>
      <c r="O140" s="81">
        <v>46265</v>
      </c>
      <c r="P140" s="89" t="s">
        <v>259</v>
      </c>
      <c r="Q140" s="67" t="s">
        <v>200</v>
      </c>
      <c r="R140" s="63"/>
      <c r="S140" s="49"/>
      <c r="T140" s="49"/>
      <c r="U140" s="49"/>
      <c r="V140" s="49"/>
      <c r="W140" s="49"/>
      <c r="X140" s="20">
        <v>45657</v>
      </c>
      <c r="Y140" s="48" t="s">
        <v>822</v>
      </c>
      <c r="Z140" s="25">
        <v>0</v>
      </c>
      <c r="AA140" s="247" t="s">
        <v>1011</v>
      </c>
      <c r="AB140" s="127">
        <f t="shared" si="27"/>
        <v>0</v>
      </c>
      <c r="AC140" s="26" t="b">
        <f t="shared" si="28"/>
        <v>0</v>
      </c>
      <c r="AD140" s="26" t="str">
        <f t="shared" si="29"/>
        <v>SIN INICIAR</v>
      </c>
      <c r="AE140" s="26" t="str">
        <f t="shared" si="30"/>
        <v>SIN INICIAR</v>
      </c>
      <c r="AF140" s="45" t="s">
        <v>82</v>
      </c>
      <c r="AG140" s="139"/>
      <c r="AH140" s="52" t="str">
        <f t="shared" si="31"/>
        <v>PENDIENTE</v>
      </c>
      <c r="AI140" s="62"/>
      <c r="AJ140" s="25"/>
      <c r="AK140" s="62"/>
    </row>
    <row r="141" spans="1:37" s="15" customFormat="1" ht="183.6">
      <c r="A141" s="82">
        <v>133</v>
      </c>
      <c r="B141" s="67" t="s">
        <v>72</v>
      </c>
      <c r="C141" s="67" t="s">
        <v>686</v>
      </c>
      <c r="D141" s="81">
        <v>45471</v>
      </c>
      <c r="E141" s="67" t="s">
        <v>692</v>
      </c>
      <c r="F141" s="66" t="s">
        <v>693</v>
      </c>
      <c r="G141" s="67" t="s">
        <v>694</v>
      </c>
      <c r="H141" s="66" t="s">
        <v>695</v>
      </c>
      <c r="I141" s="66" t="s">
        <v>703</v>
      </c>
      <c r="J141" s="67">
        <v>1</v>
      </c>
      <c r="K141" s="67" t="s">
        <v>59</v>
      </c>
      <c r="L141" s="67" t="s">
        <v>149</v>
      </c>
      <c r="M141" s="88">
        <v>1</v>
      </c>
      <c r="N141" s="81">
        <v>45566</v>
      </c>
      <c r="O141" s="81">
        <v>46111</v>
      </c>
      <c r="P141" s="67" t="s">
        <v>68</v>
      </c>
      <c r="Q141" s="67" t="s">
        <v>60</v>
      </c>
      <c r="R141" s="63"/>
      <c r="S141" s="49"/>
      <c r="T141" s="49"/>
      <c r="U141" s="49"/>
      <c r="V141" s="49"/>
      <c r="W141" s="49"/>
      <c r="X141" s="20">
        <v>45657</v>
      </c>
      <c r="Y141" s="48" t="s">
        <v>1017</v>
      </c>
      <c r="Z141" s="25">
        <v>0.3</v>
      </c>
      <c r="AA141" s="246" t="s">
        <v>1018</v>
      </c>
      <c r="AB141" s="127">
        <f t="shared" si="27"/>
        <v>0.3</v>
      </c>
      <c r="AC141" s="26" t="b">
        <f t="shared" si="28"/>
        <v>0</v>
      </c>
      <c r="AD141" s="26" t="str">
        <f t="shared" si="29"/>
        <v>EN PROCESO</v>
      </c>
      <c r="AE141" s="26" t="str">
        <f t="shared" si="30"/>
        <v>EN PROCESO</v>
      </c>
      <c r="AF141" s="45" t="s">
        <v>82</v>
      </c>
      <c r="AG141" s="139"/>
      <c r="AH141" s="52" t="str">
        <f t="shared" si="31"/>
        <v>PENDIENTE</v>
      </c>
      <c r="AI141" s="62"/>
      <c r="AJ141" s="25"/>
      <c r="AK141" s="62"/>
    </row>
    <row r="142" spans="1:37" s="15" customFormat="1" ht="183.6">
      <c r="A142" s="72">
        <v>134</v>
      </c>
      <c r="B142" s="67" t="s">
        <v>72</v>
      </c>
      <c r="C142" s="67" t="s">
        <v>686</v>
      </c>
      <c r="D142" s="81">
        <v>45471</v>
      </c>
      <c r="E142" s="67" t="s">
        <v>692</v>
      </c>
      <c r="F142" s="66" t="s">
        <v>693</v>
      </c>
      <c r="G142" s="67" t="s">
        <v>694</v>
      </c>
      <c r="H142" s="66" t="s">
        <v>695</v>
      </c>
      <c r="I142" s="66" t="s">
        <v>704</v>
      </c>
      <c r="J142" s="67">
        <v>1</v>
      </c>
      <c r="K142" s="67" t="s">
        <v>109</v>
      </c>
      <c r="L142" s="67" t="s">
        <v>149</v>
      </c>
      <c r="M142" s="88">
        <v>1</v>
      </c>
      <c r="N142" s="81">
        <v>45627</v>
      </c>
      <c r="O142" s="81">
        <v>45992</v>
      </c>
      <c r="P142" s="67" t="s">
        <v>68</v>
      </c>
      <c r="Q142" s="67" t="s">
        <v>60</v>
      </c>
      <c r="R142" s="63"/>
      <c r="S142" s="49"/>
      <c r="T142" s="49"/>
      <c r="U142" s="49"/>
      <c r="V142" s="49"/>
      <c r="W142" s="49"/>
      <c r="X142" s="20">
        <v>45657</v>
      </c>
      <c r="Y142" s="48" t="s">
        <v>822</v>
      </c>
      <c r="Z142" s="25">
        <v>0</v>
      </c>
      <c r="AA142" s="247" t="s">
        <v>830</v>
      </c>
      <c r="AB142" s="127">
        <f t="shared" si="27"/>
        <v>0</v>
      </c>
      <c r="AC142" s="26" t="b">
        <f t="shared" si="28"/>
        <v>0</v>
      </c>
      <c r="AD142" s="26" t="str">
        <f t="shared" si="29"/>
        <v>SIN INICIAR</v>
      </c>
      <c r="AE142" s="26" t="str">
        <f t="shared" si="30"/>
        <v>SIN INICIAR</v>
      </c>
      <c r="AF142" s="45" t="s">
        <v>82</v>
      </c>
      <c r="AG142" s="139"/>
      <c r="AH142" s="52" t="str">
        <f t="shared" si="31"/>
        <v>PENDIENTE</v>
      </c>
      <c r="AI142" s="62"/>
      <c r="AJ142" s="25"/>
      <c r="AK142" s="62"/>
    </row>
    <row r="143" spans="1:37" s="15" customFormat="1" ht="71.400000000000006">
      <c r="A143" s="82">
        <v>135</v>
      </c>
      <c r="B143" s="67" t="s">
        <v>72</v>
      </c>
      <c r="C143" s="67" t="s">
        <v>686</v>
      </c>
      <c r="D143" s="81">
        <v>45471</v>
      </c>
      <c r="E143" s="67" t="s">
        <v>705</v>
      </c>
      <c r="F143" s="74" t="s">
        <v>706</v>
      </c>
      <c r="G143" s="67" t="s">
        <v>707</v>
      </c>
      <c r="H143" s="66" t="s">
        <v>708</v>
      </c>
      <c r="I143" s="66" t="s">
        <v>709</v>
      </c>
      <c r="J143" s="67">
        <v>1</v>
      </c>
      <c r="K143" s="67" t="s">
        <v>137</v>
      </c>
      <c r="L143" s="67" t="s">
        <v>149</v>
      </c>
      <c r="M143" s="88">
        <v>1</v>
      </c>
      <c r="N143" s="81">
        <v>45536</v>
      </c>
      <c r="O143" s="81">
        <v>45900</v>
      </c>
      <c r="P143" s="44" t="s">
        <v>284</v>
      </c>
      <c r="Q143" s="67" t="s">
        <v>133</v>
      </c>
      <c r="R143" s="63"/>
      <c r="S143" s="49"/>
      <c r="T143" s="49"/>
      <c r="U143" s="49"/>
      <c r="V143" s="49"/>
      <c r="W143" s="49"/>
      <c r="X143" s="20">
        <v>45657</v>
      </c>
      <c r="Y143" s="46" t="s">
        <v>822</v>
      </c>
      <c r="Z143" s="25">
        <v>0</v>
      </c>
      <c r="AA143" s="244" t="s">
        <v>1007</v>
      </c>
      <c r="AB143" s="127">
        <f t="shared" si="27"/>
        <v>0</v>
      </c>
      <c r="AC143" s="26" t="b">
        <f t="shared" si="28"/>
        <v>0</v>
      </c>
      <c r="AD143" s="26" t="str">
        <f t="shared" si="29"/>
        <v>SIN INICIAR</v>
      </c>
      <c r="AE143" s="26" t="str">
        <f t="shared" si="30"/>
        <v>SIN INICIAR</v>
      </c>
      <c r="AF143" s="45" t="s">
        <v>134</v>
      </c>
      <c r="AG143" s="139"/>
      <c r="AH143" s="52" t="str">
        <f t="shared" si="31"/>
        <v>PENDIENTE</v>
      </c>
      <c r="AI143" s="62"/>
      <c r="AJ143" s="25"/>
      <c r="AK143" s="62"/>
    </row>
    <row r="144" spans="1:37" s="15" customFormat="1" ht="71.400000000000006">
      <c r="A144" s="72">
        <v>136</v>
      </c>
      <c r="B144" s="67" t="s">
        <v>72</v>
      </c>
      <c r="C144" s="67" t="s">
        <v>686</v>
      </c>
      <c r="D144" s="81">
        <v>45471</v>
      </c>
      <c r="E144" s="67" t="s">
        <v>705</v>
      </c>
      <c r="F144" s="74" t="s">
        <v>706</v>
      </c>
      <c r="G144" s="67" t="s">
        <v>707</v>
      </c>
      <c r="H144" s="66" t="s">
        <v>708</v>
      </c>
      <c r="I144" s="66" t="s">
        <v>709</v>
      </c>
      <c r="J144" s="67">
        <v>1</v>
      </c>
      <c r="K144" s="67" t="s">
        <v>137</v>
      </c>
      <c r="L144" s="67" t="s">
        <v>149</v>
      </c>
      <c r="M144" s="88">
        <v>1</v>
      </c>
      <c r="N144" s="81">
        <v>45536</v>
      </c>
      <c r="O144" s="81">
        <v>45900</v>
      </c>
      <c r="P144" s="89" t="s">
        <v>387</v>
      </c>
      <c r="Q144" s="67" t="s">
        <v>60</v>
      </c>
      <c r="R144" s="63"/>
      <c r="S144" s="49"/>
      <c r="T144" s="49"/>
      <c r="U144" s="49"/>
      <c r="V144" s="49"/>
      <c r="W144" s="49"/>
      <c r="X144" s="20">
        <v>45657</v>
      </c>
      <c r="Y144" s="48" t="s">
        <v>822</v>
      </c>
      <c r="Z144" s="25">
        <v>0</v>
      </c>
      <c r="AA144" s="242" t="s">
        <v>885</v>
      </c>
      <c r="AB144" s="127">
        <f t="shared" si="27"/>
        <v>0</v>
      </c>
      <c r="AC144" s="26" t="b">
        <f t="shared" si="28"/>
        <v>0</v>
      </c>
      <c r="AD144" s="26" t="str">
        <f t="shared" si="29"/>
        <v>SIN INICIAR</v>
      </c>
      <c r="AE144" s="26" t="str">
        <f t="shared" si="30"/>
        <v>SIN INICIAR</v>
      </c>
      <c r="AF144" s="45" t="s">
        <v>82</v>
      </c>
      <c r="AG144" s="139"/>
      <c r="AH144" s="52" t="str">
        <f t="shared" si="31"/>
        <v>PENDIENTE</v>
      </c>
      <c r="AI144" s="62"/>
      <c r="AJ144" s="25"/>
      <c r="AK144" s="62"/>
    </row>
    <row r="145" spans="1:37" s="15" customFormat="1" ht="224.4">
      <c r="A145" s="82">
        <v>137</v>
      </c>
      <c r="B145" s="67" t="s">
        <v>72</v>
      </c>
      <c r="C145" s="67" t="s">
        <v>686</v>
      </c>
      <c r="D145" s="81">
        <v>45471</v>
      </c>
      <c r="E145" s="67" t="s">
        <v>806</v>
      </c>
      <c r="F145" s="66" t="s">
        <v>807</v>
      </c>
      <c r="G145" s="67" t="s">
        <v>808</v>
      </c>
      <c r="H145" s="66" t="s">
        <v>809</v>
      </c>
      <c r="I145" s="66" t="s">
        <v>810</v>
      </c>
      <c r="J145" s="67">
        <v>1</v>
      </c>
      <c r="K145" s="67" t="s">
        <v>59</v>
      </c>
      <c r="L145" s="67" t="s">
        <v>149</v>
      </c>
      <c r="M145" s="88">
        <v>1</v>
      </c>
      <c r="N145" s="81">
        <v>45627</v>
      </c>
      <c r="O145" s="81">
        <v>45992</v>
      </c>
      <c r="P145" s="67" t="s">
        <v>68</v>
      </c>
      <c r="Q145" s="67" t="s">
        <v>60</v>
      </c>
      <c r="R145" s="63"/>
      <c r="S145" s="49"/>
      <c r="T145" s="49"/>
      <c r="U145" s="49"/>
      <c r="V145" s="49"/>
      <c r="W145" s="49"/>
      <c r="X145" s="20">
        <v>45657</v>
      </c>
      <c r="Y145" s="48" t="s">
        <v>822</v>
      </c>
      <c r="Z145" s="25">
        <v>0</v>
      </c>
      <c r="AA145" s="247" t="s">
        <v>830</v>
      </c>
      <c r="AB145" s="127">
        <f t="shared" si="27"/>
        <v>0</v>
      </c>
      <c r="AC145" s="26" t="b">
        <f t="shared" si="28"/>
        <v>0</v>
      </c>
      <c r="AD145" s="26" t="str">
        <f t="shared" si="29"/>
        <v>SIN INICIAR</v>
      </c>
      <c r="AE145" s="26" t="str">
        <f t="shared" si="30"/>
        <v>SIN INICIAR</v>
      </c>
      <c r="AF145" s="45" t="s">
        <v>82</v>
      </c>
      <c r="AG145" s="139"/>
      <c r="AH145" s="52" t="str">
        <f t="shared" si="31"/>
        <v>PENDIENTE</v>
      </c>
      <c r="AI145" s="62"/>
      <c r="AJ145" s="25"/>
      <c r="AK145" s="62"/>
    </row>
    <row r="146" spans="1:37" s="15" customFormat="1" ht="224.4">
      <c r="A146" s="72">
        <v>138</v>
      </c>
      <c r="B146" s="67" t="s">
        <v>72</v>
      </c>
      <c r="C146" s="67" t="s">
        <v>686</v>
      </c>
      <c r="D146" s="81">
        <v>45471</v>
      </c>
      <c r="E146" s="67" t="s">
        <v>806</v>
      </c>
      <c r="F146" s="66" t="s">
        <v>807</v>
      </c>
      <c r="G146" s="67" t="s">
        <v>808</v>
      </c>
      <c r="H146" s="66" t="s">
        <v>809</v>
      </c>
      <c r="I146" s="66" t="s">
        <v>811</v>
      </c>
      <c r="J146" s="67">
        <v>1</v>
      </c>
      <c r="K146" s="67" t="s">
        <v>59</v>
      </c>
      <c r="L146" s="67" t="s">
        <v>149</v>
      </c>
      <c r="M146" s="88">
        <v>1</v>
      </c>
      <c r="N146" s="81">
        <v>45536</v>
      </c>
      <c r="O146" s="81">
        <v>46265</v>
      </c>
      <c r="P146" s="67" t="s">
        <v>68</v>
      </c>
      <c r="Q146" s="67" t="s">
        <v>60</v>
      </c>
      <c r="R146" s="63"/>
      <c r="S146" s="49"/>
      <c r="T146" s="49"/>
      <c r="U146" s="49"/>
      <c r="V146" s="49"/>
      <c r="W146" s="49"/>
      <c r="X146" s="20">
        <v>45657</v>
      </c>
      <c r="Y146" s="48" t="s">
        <v>822</v>
      </c>
      <c r="Z146" s="25">
        <v>0</v>
      </c>
      <c r="AA146" s="247" t="s">
        <v>830</v>
      </c>
      <c r="AB146" s="127">
        <f t="shared" si="27"/>
        <v>0</v>
      </c>
      <c r="AC146" s="26" t="b">
        <f t="shared" si="28"/>
        <v>0</v>
      </c>
      <c r="AD146" s="26" t="str">
        <f t="shared" si="29"/>
        <v>SIN INICIAR</v>
      </c>
      <c r="AE146" s="26" t="str">
        <f t="shared" si="30"/>
        <v>SIN INICIAR</v>
      </c>
      <c r="AF146" s="45" t="s">
        <v>82</v>
      </c>
      <c r="AG146" s="139"/>
      <c r="AH146" s="52" t="str">
        <f t="shared" si="31"/>
        <v>PENDIENTE</v>
      </c>
      <c r="AI146" s="62"/>
      <c r="AJ146" s="25"/>
      <c r="AK146" s="62"/>
    </row>
    <row r="147" spans="1:37" s="15" customFormat="1" ht="224.4">
      <c r="A147" s="82">
        <v>139</v>
      </c>
      <c r="B147" s="67" t="s">
        <v>72</v>
      </c>
      <c r="C147" s="67" t="s">
        <v>686</v>
      </c>
      <c r="D147" s="81">
        <v>45471</v>
      </c>
      <c r="E147" s="67" t="s">
        <v>806</v>
      </c>
      <c r="F147" s="66" t="s">
        <v>807</v>
      </c>
      <c r="G147" s="67" t="s">
        <v>808</v>
      </c>
      <c r="H147" s="66" t="s">
        <v>809</v>
      </c>
      <c r="I147" s="66" t="s">
        <v>812</v>
      </c>
      <c r="J147" s="67">
        <v>1</v>
      </c>
      <c r="K147" s="67" t="s">
        <v>59</v>
      </c>
      <c r="L147" s="67" t="s">
        <v>149</v>
      </c>
      <c r="M147" s="88">
        <v>1</v>
      </c>
      <c r="N147" s="81">
        <v>45566</v>
      </c>
      <c r="O147" s="81">
        <v>45716</v>
      </c>
      <c r="P147" s="67" t="s">
        <v>68</v>
      </c>
      <c r="Q147" s="67" t="s">
        <v>60</v>
      </c>
      <c r="R147" s="63"/>
      <c r="S147" s="49"/>
      <c r="T147" s="49"/>
      <c r="U147" s="49"/>
      <c r="V147" s="49"/>
      <c r="W147" s="49"/>
      <c r="X147" s="20">
        <v>45657</v>
      </c>
      <c r="Y147" s="48" t="s">
        <v>822</v>
      </c>
      <c r="Z147" s="25">
        <v>0</v>
      </c>
      <c r="AA147" s="247" t="s">
        <v>830</v>
      </c>
      <c r="AB147" s="127">
        <f t="shared" si="27"/>
        <v>0</v>
      </c>
      <c r="AC147" s="26" t="b">
        <f t="shared" si="28"/>
        <v>0</v>
      </c>
      <c r="AD147" s="26" t="str">
        <f t="shared" si="29"/>
        <v>SIN INICIAR</v>
      </c>
      <c r="AE147" s="26" t="str">
        <f t="shared" si="30"/>
        <v>SIN INICIAR</v>
      </c>
      <c r="AF147" s="45" t="s">
        <v>82</v>
      </c>
      <c r="AG147" s="139"/>
      <c r="AH147" s="52" t="str">
        <f t="shared" si="31"/>
        <v>PENDIENTE</v>
      </c>
      <c r="AI147" s="62"/>
      <c r="AJ147" s="25"/>
      <c r="AK147" s="62"/>
    </row>
    <row r="148" spans="1:37" s="15" customFormat="1" ht="183.6">
      <c r="A148" s="72">
        <v>140</v>
      </c>
      <c r="B148" s="67" t="s">
        <v>72</v>
      </c>
      <c r="C148" s="67" t="s">
        <v>686</v>
      </c>
      <c r="D148" s="81">
        <v>45471</v>
      </c>
      <c r="E148" s="67" t="s">
        <v>710</v>
      </c>
      <c r="F148" s="74" t="s">
        <v>711</v>
      </c>
      <c r="G148" s="67" t="s">
        <v>712</v>
      </c>
      <c r="H148" s="66" t="s">
        <v>713</v>
      </c>
      <c r="I148" s="66" t="s">
        <v>714</v>
      </c>
      <c r="J148" s="67">
        <v>1</v>
      </c>
      <c r="K148" s="67" t="s">
        <v>59</v>
      </c>
      <c r="L148" s="67" t="s">
        <v>149</v>
      </c>
      <c r="M148" s="88">
        <v>1</v>
      </c>
      <c r="N148" s="81">
        <v>45597</v>
      </c>
      <c r="O148" s="81">
        <v>45961</v>
      </c>
      <c r="P148" s="67" t="s">
        <v>68</v>
      </c>
      <c r="Q148" s="67" t="s">
        <v>60</v>
      </c>
      <c r="R148" s="63"/>
      <c r="S148" s="49"/>
      <c r="T148" s="49"/>
      <c r="U148" s="49"/>
      <c r="V148" s="49"/>
      <c r="W148" s="49"/>
      <c r="X148" s="20">
        <v>45657</v>
      </c>
      <c r="Y148" s="48" t="s">
        <v>855</v>
      </c>
      <c r="Z148" s="25">
        <v>0.3</v>
      </c>
      <c r="AA148" s="247" t="s">
        <v>857</v>
      </c>
      <c r="AB148" s="127">
        <f t="shared" si="27"/>
        <v>0.3</v>
      </c>
      <c r="AC148" s="26" t="b">
        <f t="shared" si="28"/>
        <v>0</v>
      </c>
      <c r="AD148" s="26" t="str">
        <f t="shared" si="29"/>
        <v>EN PROCESO</v>
      </c>
      <c r="AE148" s="26" t="str">
        <f t="shared" si="30"/>
        <v>EN PROCESO</v>
      </c>
      <c r="AF148" s="45" t="s">
        <v>82</v>
      </c>
      <c r="AG148" s="139"/>
      <c r="AH148" s="52" t="str">
        <f t="shared" si="31"/>
        <v>PENDIENTE</v>
      </c>
      <c r="AI148" s="62"/>
      <c r="AJ148" s="25"/>
      <c r="AK148" s="62"/>
    </row>
    <row r="149" spans="1:37" s="15" customFormat="1" ht="183.6" customHeight="1">
      <c r="A149" s="82">
        <v>141</v>
      </c>
      <c r="B149" s="67" t="s">
        <v>72</v>
      </c>
      <c r="C149" s="67" t="s">
        <v>686</v>
      </c>
      <c r="D149" s="81">
        <v>45471</v>
      </c>
      <c r="E149" s="67" t="s">
        <v>710</v>
      </c>
      <c r="F149" s="74" t="s">
        <v>711</v>
      </c>
      <c r="G149" s="67" t="s">
        <v>712</v>
      </c>
      <c r="H149" s="66" t="s">
        <v>713</v>
      </c>
      <c r="I149" s="66" t="s">
        <v>714</v>
      </c>
      <c r="J149" s="67">
        <v>1</v>
      </c>
      <c r="K149" s="67" t="s">
        <v>59</v>
      </c>
      <c r="L149" s="67" t="s">
        <v>149</v>
      </c>
      <c r="M149" s="88">
        <v>1</v>
      </c>
      <c r="N149" s="81">
        <v>45597</v>
      </c>
      <c r="O149" s="81">
        <v>45961</v>
      </c>
      <c r="P149" s="89" t="s">
        <v>225</v>
      </c>
      <c r="Q149" s="67" t="s">
        <v>60</v>
      </c>
      <c r="R149" s="63"/>
      <c r="S149" s="49"/>
      <c r="T149" s="49"/>
      <c r="U149" s="49"/>
      <c r="V149" s="49"/>
      <c r="W149" s="49"/>
      <c r="X149" s="20">
        <v>45657</v>
      </c>
      <c r="Y149" s="48" t="s">
        <v>822</v>
      </c>
      <c r="Z149" s="25">
        <v>0</v>
      </c>
      <c r="AA149" s="247" t="s">
        <v>1015</v>
      </c>
      <c r="AB149" s="127">
        <f t="shared" si="27"/>
        <v>0</v>
      </c>
      <c r="AC149" s="26" t="b">
        <f t="shared" si="28"/>
        <v>0</v>
      </c>
      <c r="AD149" s="26" t="str">
        <f t="shared" si="29"/>
        <v>SIN INICIAR</v>
      </c>
      <c r="AE149" s="26" t="str">
        <f t="shared" si="30"/>
        <v>SIN INICIAR</v>
      </c>
      <c r="AF149" s="44" t="s">
        <v>82</v>
      </c>
      <c r="AG149" s="139"/>
      <c r="AH149" s="52" t="str">
        <f t="shared" si="31"/>
        <v>PENDIENTE</v>
      </c>
      <c r="AI149" s="62"/>
      <c r="AJ149" s="25"/>
      <c r="AK149" s="62"/>
    </row>
    <row r="150" spans="1:37" s="15" customFormat="1" ht="113.4" customHeight="1">
      <c r="A150" s="72">
        <v>142</v>
      </c>
      <c r="B150" s="67" t="s">
        <v>72</v>
      </c>
      <c r="C150" s="67" t="s">
        <v>686</v>
      </c>
      <c r="D150" s="81">
        <v>45471</v>
      </c>
      <c r="E150" s="67" t="s">
        <v>715</v>
      </c>
      <c r="F150" s="66" t="s">
        <v>716</v>
      </c>
      <c r="G150" s="67" t="s">
        <v>707</v>
      </c>
      <c r="H150" s="66" t="s">
        <v>720</v>
      </c>
      <c r="I150" s="66" t="s">
        <v>717</v>
      </c>
      <c r="J150" s="67">
        <v>1</v>
      </c>
      <c r="K150" s="67" t="s">
        <v>59</v>
      </c>
      <c r="L150" s="67" t="s">
        <v>149</v>
      </c>
      <c r="M150" s="88">
        <v>1</v>
      </c>
      <c r="N150" s="81">
        <v>45566</v>
      </c>
      <c r="O150" s="81">
        <v>45930</v>
      </c>
      <c r="P150" s="67" t="s">
        <v>68</v>
      </c>
      <c r="Q150" s="67" t="s">
        <v>60</v>
      </c>
      <c r="R150" s="63"/>
      <c r="S150" s="49"/>
      <c r="T150" s="49"/>
      <c r="U150" s="49"/>
      <c r="V150" s="49"/>
      <c r="W150" s="49"/>
      <c r="X150" s="20">
        <v>45657</v>
      </c>
      <c r="Y150" s="48" t="s">
        <v>856</v>
      </c>
      <c r="Z150" s="25">
        <v>1</v>
      </c>
      <c r="AA150" s="246" t="s">
        <v>859</v>
      </c>
      <c r="AB150" s="127">
        <f t="shared" si="27"/>
        <v>1</v>
      </c>
      <c r="AC150" s="26" t="b">
        <f t="shared" si="28"/>
        <v>0</v>
      </c>
      <c r="AD150" s="26" t="str">
        <f t="shared" si="29"/>
        <v>TERMINADA</v>
      </c>
      <c r="AE150" s="26" t="str">
        <f t="shared" si="30"/>
        <v>TERMINADA</v>
      </c>
      <c r="AF150" s="45" t="s">
        <v>82</v>
      </c>
      <c r="AG150" s="139"/>
      <c r="AH150" s="52" t="str">
        <f t="shared" si="31"/>
        <v>CUMPLIDA</v>
      </c>
      <c r="AI150" s="44" t="s">
        <v>858</v>
      </c>
      <c r="AJ150" s="25" t="s">
        <v>62</v>
      </c>
      <c r="AK150" s="44" t="s">
        <v>1061</v>
      </c>
    </row>
    <row r="151" spans="1:37" s="15" customFormat="1" ht="142.94999999999999" customHeight="1">
      <c r="A151" s="82">
        <v>143</v>
      </c>
      <c r="B151" s="67" t="s">
        <v>72</v>
      </c>
      <c r="C151" s="67" t="s">
        <v>686</v>
      </c>
      <c r="D151" s="81">
        <v>45471</v>
      </c>
      <c r="E151" s="67" t="s">
        <v>715</v>
      </c>
      <c r="F151" s="66" t="s">
        <v>716</v>
      </c>
      <c r="G151" s="67" t="s">
        <v>707</v>
      </c>
      <c r="H151" s="66" t="s">
        <v>720</v>
      </c>
      <c r="I151" s="66" t="s">
        <v>718</v>
      </c>
      <c r="J151" s="67">
        <v>1</v>
      </c>
      <c r="K151" s="67" t="s">
        <v>137</v>
      </c>
      <c r="L151" s="67" t="s">
        <v>149</v>
      </c>
      <c r="M151" s="88">
        <v>1</v>
      </c>
      <c r="N151" s="81">
        <v>45566</v>
      </c>
      <c r="O151" s="81">
        <v>46265</v>
      </c>
      <c r="P151" s="89" t="s">
        <v>259</v>
      </c>
      <c r="Q151" s="67" t="s">
        <v>200</v>
      </c>
      <c r="R151" s="63"/>
      <c r="S151" s="49"/>
      <c r="T151" s="49"/>
      <c r="U151" s="49"/>
      <c r="V151" s="49"/>
      <c r="W151" s="49"/>
      <c r="X151" s="20">
        <v>45657</v>
      </c>
      <c r="Y151" s="48" t="s">
        <v>822</v>
      </c>
      <c r="Z151" s="25">
        <v>0</v>
      </c>
      <c r="AA151" s="247" t="s">
        <v>1011</v>
      </c>
      <c r="AB151" s="127">
        <f t="shared" si="27"/>
        <v>0</v>
      </c>
      <c r="AC151" s="26" t="b">
        <f t="shared" si="28"/>
        <v>0</v>
      </c>
      <c r="AD151" s="26" t="str">
        <f t="shared" si="29"/>
        <v>SIN INICIAR</v>
      </c>
      <c r="AE151" s="26" t="str">
        <f t="shared" si="30"/>
        <v>SIN INICIAR</v>
      </c>
      <c r="AF151" s="45" t="s">
        <v>82</v>
      </c>
      <c r="AG151" s="139"/>
      <c r="AH151" s="52" t="str">
        <f t="shared" si="31"/>
        <v>PENDIENTE</v>
      </c>
      <c r="AI151" s="62"/>
      <c r="AJ151" s="25"/>
      <c r="AK151" s="62"/>
    </row>
    <row r="152" spans="1:37" s="15" customFormat="1" ht="142.94999999999999" customHeight="1">
      <c r="A152" s="72">
        <v>144</v>
      </c>
      <c r="B152" s="67" t="s">
        <v>72</v>
      </c>
      <c r="C152" s="67" t="s">
        <v>686</v>
      </c>
      <c r="D152" s="81">
        <v>45471</v>
      </c>
      <c r="E152" s="67" t="s">
        <v>715</v>
      </c>
      <c r="F152" s="66" t="s">
        <v>716</v>
      </c>
      <c r="G152" s="67" t="s">
        <v>707</v>
      </c>
      <c r="H152" s="66" t="s">
        <v>720</v>
      </c>
      <c r="I152" s="66" t="s">
        <v>719</v>
      </c>
      <c r="J152" s="67">
        <v>1</v>
      </c>
      <c r="K152" s="67" t="s">
        <v>59</v>
      </c>
      <c r="L152" s="67" t="s">
        <v>149</v>
      </c>
      <c r="M152" s="88">
        <v>1</v>
      </c>
      <c r="N152" s="81">
        <v>45566</v>
      </c>
      <c r="O152" s="81">
        <v>46265</v>
      </c>
      <c r="P152" s="89" t="s">
        <v>259</v>
      </c>
      <c r="Q152" s="67" t="s">
        <v>200</v>
      </c>
      <c r="R152" s="63"/>
      <c r="S152" s="49"/>
      <c r="T152" s="49"/>
      <c r="U152" s="49"/>
      <c r="V152" s="49"/>
      <c r="W152" s="49"/>
      <c r="X152" s="20">
        <v>45657</v>
      </c>
      <c r="Y152" s="48" t="s">
        <v>822</v>
      </c>
      <c r="Z152" s="25">
        <v>0</v>
      </c>
      <c r="AA152" s="247" t="s">
        <v>1011</v>
      </c>
      <c r="AB152" s="127">
        <f t="shared" si="27"/>
        <v>0</v>
      </c>
      <c r="AC152" s="26" t="b">
        <f t="shared" si="28"/>
        <v>0</v>
      </c>
      <c r="AD152" s="26" t="str">
        <f t="shared" si="29"/>
        <v>SIN INICIAR</v>
      </c>
      <c r="AE152" s="26" t="str">
        <f t="shared" si="30"/>
        <v>SIN INICIAR</v>
      </c>
      <c r="AF152" s="45" t="s">
        <v>82</v>
      </c>
      <c r="AG152" s="140"/>
      <c r="AH152" s="52" t="str">
        <f t="shared" si="31"/>
        <v>PENDIENTE</v>
      </c>
      <c r="AI152" s="62"/>
      <c r="AJ152" s="25"/>
      <c r="AK152" s="62"/>
    </row>
    <row r="153" spans="1:37" ht="40.799999999999997">
      <c r="A153" s="82">
        <v>145</v>
      </c>
      <c r="B153" s="92" t="s">
        <v>72</v>
      </c>
      <c r="C153" s="92" t="s">
        <v>721</v>
      </c>
      <c r="D153" s="98">
        <v>45468</v>
      </c>
      <c r="E153" s="92" t="s">
        <v>722</v>
      </c>
      <c r="F153" s="91" t="s">
        <v>723</v>
      </c>
      <c r="G153" s="92" t="s">
        <v>413</v>
      </c>
      <c r="H153" s="91" t="s">
        <v>724</v>
      </c>
      <c r="I153" s="91" t="s">
        <v>725</v>
      </c>
      <c r="J153" s="92">
        <v>1</v>
      </c>
      <c r="K153" s="92" t="s">
        <v>109</v>
      </c>
      <c r="L153" s="92" t="s">
        <v>726</v>
      </c>
      <c r="M153" s="99">
        <v>1</v>
      </c>
      <c r="N153" s="98">
        <v>45536</v>
      </c>
      <c r="O153" s="98">
        <v>45900</v>
      </c>
      <c r="P153" s="89" t="s">
        <v>259</v>
      </c>
      <c r="Q153" s="67" t="s">
        <v>200</v>
      </c>
      <c r="R153" s="63"/>
      <c r="S153" s="49"/>
      <c r="T153" s="49"/>
      <c r="U153" s="49"/>
      <c r="V153" s="49"/>
      <c r="W153" s="49"/>
      <c r="X153" s="20">
        <v>45657</v>
      </c>
      <c r="Y153" s="48" t="s">
        <v>822</v>
      </c>
      <c r="Z153" s="25">
        <v>0</v>
      </c>
      <c r="AA153" s="247" t="s">
        <v>1011</v>
      </c>
      <c r="AB153" s="127">
        <f t="shared" si="27"/>
        <v>0</v>
      </c>
      <c r="AC153" s="26" t="b">
        <f t="shared" si="28"/>
        <v>0</v>
      </c>
      <c r="AD153" s="26" t="str">
        <f t="shared" si="29"/>
        <v>SIN INICIAR</v>
      </c>
      <c r="AE153" s="26" t="str">
        <f t="shared" si="30"/>
        <v>SIN INICIAR</v>
      </c>
      <c r="AF153" s="45" t="s">
        <v>82</v>
      </c>
      <c r="AG153" s="138">
        <f>AVERAGE(AB153:AB154)</f>
        <v>0</v>
      </c>
      <c r="AH153" s="199" t="str">
        <f t="shared" si="31"/>
        <v>PENDIENTE</v>
      </c>
      <c r="AI153" s="201"/>
      <c r="AJ153" s="203"/>
      <c r="AK153" s="201"/>
    </row>
    <row r="154" spans="1:37" ht="71.400000000000006">
      <c r="A154" s="72">
        <v>146</v>
      </c>
      <c r="B154" s="92" t="s">
        <v>72</v>
      </c>
      <c r="C154" s="92" t="s">
        <v>721</v>
      </c>
      <c r="D154" s="98">
        <v>45468</v>
      </c>
      <c r="E154" s="92" t="s">
        <v>727</v>
      </c>
      <c r="F154" s="90" t="s">
        <v>728</v>
      </c>
      <c r="G154" s="92" t="s">
        <v>729</v>
      </c>
      <c r="H154" s="91" t="s">
        <v>1019</v>
      </c>
      <c r="I154" s="91" t="s">
        <v>730</v>
      </c>
      <c r="J154" s="92">
        <v>2</v>
      </c>
      <c r="K154" s="92" t="s">
        <v>109</v>
      </c>
      <c r="L154" s="92" t="s">
        <v>731</v>
      </c>
      <c r="M154" s="99">
        <v>1</v>
      </c>
      <c r="N154" s="98">
        <v>45536</v>
      </c>
      <c r="O154" s="98">
        <v>45900</v>
      </c>
      <c r="P154" s="89" t="s">
        <v>259</v>
      </c>
      <c r="Q154" s="67" t="s">
        <v>200</v>
      </c>
      <c r="R154" s="63"/>
      <c r="S154" s="49"/>
      <c r="T154" s="49"/>
      <c r="U154" s="49"/>
      <c r="V154" s="49"/>
      <c r="W154" s="49"/>
      <c r="X154" s="20">
        <v>45657</v>
      </c>
      <c r="Y154" s="48" t="s">
        <v>822</v>
      </c>
      <c r="Z154" s="25">
        <v>0</v>
      </c>
      <c r="AA154" s="247" t="s">
        <v>1011</v>
      </c>
      <c r="AB154" s="127">
        <f t="shared" si="27"/>
        <v>0</v>
      </c>
      <c r="AC154" s="26" t="b">
        <f t="shared" si="28"/>
        <v>0</v>
      </c>
      <c r="AD154" s="26" t="str">
        <f t="shared" si="29"/>
        <v>SIN INICIAR</v>
      </c>
      <c r="AE154" s="26" t="str">
        <f t="shared" si="30"/>
        <v>SIN INICIAR</v>
      </c>
      <c r="AF154" s="45" t="s">
        <v>82</v>
      </c>
      <c r="AG154" s="140"/>
      <c r="AH154" s="200"/>
      <c r="AI154" s="202"/>
      <c r="AJ154" s="204"/>
      <c r="AK154" s="202"/>
    </row>
    <row r="155" spans="1:37" s="15" customFormat="1" ht="397.8">
      <c r="A155" s="82">
        <v>147</v>
      </c>
      <c r="B155" s="92" t="s">
        <v>733</v>
      </c>
      <c r="C155" s="92" t="s">
        <v>734</v>
      </c>
      <c r="D155" s="98">
        <v>45498</v>
      </c>
      <c r="E155" s="92" t="s">
        <v>735</v>
      </c>
      <c r="F155" s="90" t="s">
        <v>736</v>
      </c>
      <c r="G155" s="92" t="s">
        <v>737</v>
      </c>
      <c r="H155" s="91" t="s">
        <v>738</v>
      </c>
      <c r="I155" s="66" t="s">
        <v>1020</v>
      </c>
      <c r="J155" s="92">
        <v>9</v>
      </c>
      <c r="K155" s="92" t="s">
        <v>739</v>
      </c>
      <c r="L155" s="92" t="s">
        <v>740</v>
      </c>
      <c r="M155" s="99">
        <v>0.9</v>
      </c>
      <c r="N155" s="98">
        <v>45536</v>
      </c>
      <c r="O155" s="98">
        <v>45657</v>
      </c>
      <c r="P155" s="72" t="s">
        <v>132</v>
      </c>
      <c r="Q155" s="67" t="s">
        <v>60</v>
      </c>
      <c r="R155" s="63"/>
      <c r="S155" s="49"/>
      <c r="T155" s="49"/>
      <c r="U155" s="49"/>
      <c r="V155" s="49"/>
      <c r="W155" s="49"/>
      <c r="X155" s="20">
        <v>45657</v>
      </c>
      <c r="Y155" s="48" t="s">
        <v>866</v>
      </c>
      <c r="Z155" s="25">
        <v>6</v>
      </c>
      <c r="AA155" s="246" t="s">
        <v>1076</v>
      </c>
      <c r="AB155" s="127">
        <f t="shared" si="27"/>
        <v>0.66666666666666663</v>
      </c>
      <c r="AC155" s="26" t="str">
        <f>IF(AB155="","",IF(X155&gt;=O155,IF(AB155&lt;100%,"INCUMPLIDA",IF(AB155=100%,"TERMINADA EXTEMPORÁNEA"))))</f>
        <v>INCUMPLIDA</v>
      </c>
      <c r="AD155" s="26" t="b">
        <f t="shared" si="29"/>
        <v>0</v>
      </c>
      <c r="AE155" s="26" t="str">
        <f>IF(AB155="","",IF(X155&gt;=O155,AC155,IF(X155&lt;O155,AD155)))</f>
        <v>INCUMPLIDA</v>
      </c>
      <c r="AF155" s="45" t="s">
        <v>82</v>
      </c>
      <c r="AG155" s="138">
        <f>AVERAGE(AB155:AB157)</f>
        <v>0.75</v>
      </c>
      <c r="AH155" s="52" t="str">
        <f t="shared" si="31"/>
        <v>PENDIENTE</v>
      </c>
      <c r="AI155" s="62"/>
      <c r="AJ155" s="25"/>
      <c r="AK155" s="62"/>
    </row>
    <row r="156" spans="1:37" s="15" customFormat="1" ht="255">
      <c r="A156" s="72">
        <v>148</v>
      </c>
      <c r="B156" s="92" t="s">
        <v>733</v>
      </c>
      <c r="C156" s="92" t="s">
        <v>734</v>
      </c>
      <c r="D156" s="98">
        <v>45498</v>
      </c>
      <c r="E156" s="92" t="s">
        <v>741</v>
      </c>
      <c r="F156" s="90" t="s">
        <v>742</v>
      </c>
      <c r="G156" s="92" t="s">
        <v>743</v>
      </c>
      <c r="H156" s="91" t="s">
        <v>744</v>
      </c>
      <c r="I156" s="91" t="s">
        <v>745</v>
      </c>
      <c r="J156" s="92">
        <v>3</v>
      </c>
      <c r="K156" s="92" t="s">
        <v>739</v>
      </c>
      <c r="L156" s="92" t="s">
        <v>740</v>
      </c>
      <c r="M156" s="99">
        <v>1</v>
      </c>
      <c r="N156" s="98">
        <v>45536</v>
      </c>
      <c r="O156" s="98">
        <v>45657</v>
      </c>
      <c r="P156" s="72" t="s">
        <v>132</v>
      </c>
      <c r="Q156" s="67" t="s">
        <v>60</v>
      </c>
      <c r="R156" s="63"/>
      <c r="S156" s="49"/>
      <c r="T156" s="49"/>
      <c r="U156" s="49"/>
      <c r="V156" s="49"/>
      <c r="W156" s="49"/>
      <c r="X156" s="20">
        <v>45657</v>
      </c>
      <c r="Y156" s="48" t="s">
        <v>1021</v>
      </c>
      <c r="Z156" s="25">
        <v>2.5</v>
      </c>
      <c r="AA156" s="246" t="s">
        <v>1026</v>
      </c>
      <c r="AB156" s="127">
        <f t="shared" si="27"/>
        <v>0.83333333333333337</v>
      </c>
      <c r="AC156" s="26" t="str">
        <f>IF(AB156="","",IF(X156&gt;=O156,IF(AB156&lt;100%,"INCUMPLIDA",IF(AB156=100%,"TERMINADA EXTEMPORÁNEA"))))</f>
        <v>INCUMPLIDA</v>
      </c>
      <c r="AD156" s="26" t="b">
        <f t="shared" ref="AD156" si="32">IF(AB156="","",IF(X156&lt;O156,IF(AB156=0%,"SIN INICIAR",IF(AB156=100%,"TERMINADA",IF(AB156&gt;0%,"EN PROCESO")))))</f>
        <v>0</v>
      </c>
      <c r="AE156" s="26" t="str">
        <f>IF(AB156="","",IF(X156&gt;=O156,AC156,IF(X156&lt;O156,AD156)))</f>
        <v>INCUMPLIDA</v>
      </c>
      <c r="AF156" s="45" t="s">
        <v>82</v>
      </c>
      <c r="AG156" s="139"/>
      <c r="AH156" s="52" t="str">
        <f t="shared" si="31"/>
        <v>PENDIENTE</v>
      </c>
      <c r="AI156" s="62"/>
      <c r="AJ156" s="25"/>
      <c r="AK156" s="62"/>
    </row>
    <row r="157" spans="1:37" s="15" customFormat="1" ht="234.6">
      <c r="A157" s="82">
        <v>149</v>
      </c>
      <c r="B157" s="92" t="s">
        <v>733</v>
      </c>
      <c r="C157" s="92" t="s">
        <v>734</v>
      </c>
      <c r="D157" s="98">
        <v>45498</v>
      </c>
      <c r="E157" s="67" t="s">
        <v>748</v>
      </c>
      <c r="F157" s="90" t="s">
        <v>746</v>
      </c>
      <c r="G157" s="92" t="s">
        <v>743</v>
      </c>
      <c r="H157" s="66" t="s">
        <v>1022</v>
      </c>
      <c r="I157" s="66" t="s">
        <v>1023</v>
      </c>
      <c r="J157" s="92">
        <v>4</v>
      </c>
      <c r="K157" s="92" t="s">
        <v>747</v>
      </c>
      <c r="L157" s="92" t="s">
        <v>740</v>
      </c>
      <c r="M157" s="99">
        <v>1</v>
      </c>
      <c r="N157" s="98">
        <v>45536</v>
      </c>
      <c r="O157" s="98">
        <v>45657</v>
      </c>
      <c r="P157" s="72" t="s">
        <v>132</v>
      </c>
      <c r="Q157" s="67" t="s">
        <v>60</v>
      </c>
      <c r="R157" s="63"/>
      <c r="S157" s="49"/>
      <c r="T157" s="49"/>
      <c r="U157" s="49"/>
      <c r="V157" s="49"/>
      <c r="W157" s="49"/>
      <c r="X157" s="20">
        <v>45657</v>
      </c>
      <c r="Y157" s="48" t="s">
        <v>867</v>
      </c>
      <c r="Z157" s="25">
        <v>3</v>
      </c>
      <c r="AA157" s="246" t="s">
        <v>1077</v>
      </c>
      <c r="AB157" s="127">
        <f t="shared" si="27"/>
        <v>0.75</v>
      </c>
      <c r="AC157" s="26" t="str">
        <f>IF(AB157="","",IF(X157&gt;=O157,IF(AB157&lt;100%,"INCUMPLIDA",IF(AB157=100%,"TERMINADA EXTEMPORÁNEA"))))</f>
        <v>INCUMPLIDA</v>
      </c>
      <c r="AD157" s="26" t="b">
        <f t="shared" ref="AD157" si="33">IF(AB157="","",IF(X157&lt;O157,IF(AB157=0%,"SIN INICIAR",IF(AB157=100%,"TERMINADA",IF(AB157&gt;0%,"EN PROCESO")))))</f>
        <v>0</v>
      </c>
      <c r="AE157" s="26" t="str">
        <f>IF(AB157="","",IF(X157&gt;=O157,AC157,IF(X157&lt;O157,AD157)))</f>
        <v>INCUMPLIDA</v>
      </c>
      <c r="AF157" s="45" t="s">
        <v>82</v>
      </c>
      <c r="AG157" s="140"/>
      <c r="AH157" s="52" t="str">
        <f t="shared" si="31"/>
        <v>PENDIENTE</v>
      </c>
      <c r="AI157" s="62"/>
      <c r="AJ157" s="25"/>
      <c r="AK157" s="62"/>
    </row>
    <row r="158" spans="1:37" ht="153">
      <c r="A158" s="72">
        <v>150</v>
      </c>
      <c r="B158" s="107" t="s">
        <v>72</v>
      </c>
      <c r="C158" s="107" t="s">
        <v>784</v>
      </c>
      <c r="D158" s="108">
        <v>45589</v>
      </c>
      <c r="E158" s="107" t="s">
        <v>785</v>
      </c>
      <c r="F158" s="109" t="s">
        <v>786</v>
      </c>
      <c r="G158" s="107" t="s">
        <v>787</v>
      </c>
      <c r="H158" s="110" t="s">
        <v>788</v>
      </c>
      <c r="I158" s="110" t="s">
        <v>789</v>
      </c>
      <c r="J158" s="111">
        <v>3</v>
      </c>
      <c r="K158" s="112" t="s">
        <v>109</v>
      </c>
      <c r="L158" s="113" t="s">
        <v>215</v>
      </c>
      <c r="M158" s="114">
        <v>1</v>
      </c>
      <c r="N158" s="115">
        <v>45597</v>
      </c>
      <c r="O158" s="115">
        <v>45991</v>
      </c>
      <c r="P158" s="113" t="s">
        <v>188</v>
      </c>
      <c r="Q158" s="113" t="s">
        <v>133</v>
      </c>
      <c r="R158" s="63"/>
      <c r="S158" s="49"/>
      <c r="T158" s="49"/>
      <c r="U158" s="49"/>
      <c r="V158" s="49"/>
      <c r="W158" s="49"/>
      <c r="X158" s="20">
        <v>45657</v>
      </c>
      <c r="Y158" s="86" t="s">
        <v>822</v>
      </c>
      <c r="Z158" s="25">
        <v>0</v>
      </c>
      <c r="AA158" s="246" t="s">
        <v>1024</v>
      </c>
      <c r="AB158" s="127">
        <f t="shared" si="27"/>
        <v>0</v>
      </c>
      <c r="AC158" s="26" t="b">
        <f t="shared" si="28"/>
        <v>0</v>
      </c>
      <c r="AD158" s="26" t="str">
        <f t="shared" si="29"/>
        <v>SIN INICIAR</v>
      </c>
      <c r="AE158" s="26" t="str">
        <f t="shared" si="30"/>
        <v>SIN INICIAR</v>
      </c>
      <c r="AF158" s="45" t="s">
        <v>134</v>
      </c>
      <c r="AG158" s="138">
        <f>AVERAGE(AB158:AB162)</f>
        <v>0.62666666666666671</v>
      </c>
      <c r="AH158" s="52" t="str">
        <f t="shared" si="31"/>
        <v>PENDIENTE</v>
      </c>
      <c r="AI158" s="62"/>
      <c r="AJ158" s="25"/>
      <c r="AK158" s="62"/>
    </row>
    <row r="159" spans="1:37" ht="71.400000000000006">
      <c r="A159" s="82">
        <v>151</v>
      </c>
      <c r="B159" s="107" t="s">
        <v>72</v>
      </c>
      <c r="C159" s="107" t="s">
        <v>784</v>
      </c>
      <c r="D159" s="108">
        <v>45589</v>
      </c>
      <c r="E159" s="107" t="s">
        <v>705</v>
      </c>
      <c r="F159" s="116" t="s">
        <v>790</v>
      </c>
      <c r="G159" s="107" t="s">
        <v>787</v>
      </c>
      <c r="H159" s="117" t="s">
        <v>791</v>
      </c>
      <c r="I159" s="117" t="s">
        <v>792</v>
      </c>
      <c r="J159" s="118">
        <v>3</v>
      </c>
      <c r="K159" s="72" t="s">
        <v>109</v>
      </c>
      <c r="L159" s="119" t="s">
        <v>215</v>
      </c>
      <c r="M159" s="114">
        <v>1</v>
      </c>
      <c r="N159" s="115">
        <v>45597</v>
      </c>
      <c r="O159" s="115">
        <v>45991</v>
      </c>
      <c r="P159" s="113" t="s">
        <v>259</v>
      </c>
      <c r="Q159" s="113" t="s">
        <v>252</v>
      </c>
      <c r="R159" s="63"/>
      <c r="S159" s="49"/>
      <c r="T159" s="49"/>
      <c r="U159" s="49"/>
      <c r="V159" s="49"/>
      <c r="W159" s="49"/>
      <c r="X159" s="20">
        <v>45657</v>
      </c>
      <c r="Y159" s="48" t="s">
        <v>975</v>
      </c>
      <c r="Z159" s="25">
        <v>2</v>
      </c>
      <c r="AA159" s="247" t="s">
        <v>899</v>
      </c>
      <c r="AB159" s="127">
        <f t="shared" si="27"/>
        <v>0.66666666666666663</v>
      </c>
      <c r="AC159" s="26" t="b">
        <f t="shared" si="28"/>
        <v>0</v>
      </c>
      <c r="AD159" s="26" t="str">
        <f t="shared" si="29"/>
        <v>EN PROCESO</v>
      </c>
      <c r="AE159" s="26" t="str">
        <f t="shared" si="30"/>
        <v>EN PROCESO</v>
      </c>
      <c r="AF159" s="45" t="s">
        <v>82</v>
      </c>
      <c r="AG159" s="139"/>
      <c r="AH159" s="52" t="str">
        <f t="shared" si="31"/>
        <v>PENDIENTE</v>
      </c>
      <c r="AI159" s="62"/>
      <c r="AJ159" s="25"/>
      <c r="AK159" s="62"/>
    </row>
    <row r="160" spans="1:37" ht="102">
      <c r="A160" s="72">
        <v>152</v>
      </c>
      <c r="B160" s="107" t="s">
        <v>72</v>
      </c>
      <c r="C160" s="107" t="s">
        <v>784</v>
      </c>
      <c r="D160" s="108">
        <v>45589</v>
      </c>
      <c r="E160" s="107" t="s">
        <v>705</v>
      </c>
      <c r="F160" s="116" t="s">
        <v>790</v>
      </c>
      <c r="G160" s="107" t="s">
        <v>787</v>
      </c>
      <c r="H160" s="117" t="s">
        <v>791</v>
      </c>
      <c r="I160" s="117" t="s">
        <v>792</v>
      </c>
      <c r="J160" s="118">
        <v>3</v>
      </c>
      <c r="K160" s="72" t="s">
        <v>109</v>
      </c>
      <c r="L160" s="119" t="s">
        <v>215</v>
      </c>
      <c r="M160" s="114">
        <v>1</v>
      </c>
      <c r="N160" s="115">
        <v>45597</v>
      </c>
      <c r="O160" s="115">
        <v>45991</v>
      </c>
      <c r="P160" s="113" t="s">
        <v>188</v>
      </c>
      <c r="Q160" s="113" t="s">
        <v>133</v>
      </c>
      <c r="R160" s="63"/>
      <c r="S160" s="49"/>
      <c r="T160" s="49"/>
      <c r="U160" s="49"/>
      <c r="V160" s="49"/>
      <c r="W160" s="49"/>
      <c r="X160" s="20">
        <v>45657</v>
      </c>
      <c r="Y160" s="48" t="s">
        <v>1025</v>
      </c>
      <c r="Z160" s="25">
        <v>2</v>
      </c>
      <c r="AA160" s="246" t="s">
        <v>900</v>
      </c>
      <c r="AB160" s="127">
        <f t="shared" si="27"/>
        <v>0.66666666666666663</v>
      </c>
      <c r="AC160" s="26" t="b">
        <f t="shared" si="28"/>
        <v>0</v>
      </c>
      <c r="AD160" s="26" t="str">
        <f t="shared" si="29"/>
        <v>EN PROCESO</v>
      </c>
      <c r="AE160" s="26" t="str">
        <f t="shared" si="30"/>
        <v>EN PROCESO</v>
      </c>
      <c r="AF160" s="45" t="s">
        <v>82</v>
      </c>
      <c r="AG160" s="139"/>
      <c r="AH160" s="52" t="str">
        <f t="shared" si="31"/>
        <v>PENDIENTE</v>
      </c>
      <c r="AI160" s="62"/>
      <c r="AJ160" s="25"/>
      <c r="AK160" s="62"/>
    </row>
    <row r="161" spans="1:37" ht="61.2">
      <c r="A161" s="82">
        <v>153</v>
      </c>
      <c r="B161" s="107" t="s">
        <v>72</v>
      </c>
      <c r="C161" s="107" t="s">
        <v>784</v>
      </c>
      <c r="D161" s="108">
        <v>45589</v>
      </c>
      <c r="E161" s="107" t="s">
        <v>793</v>
      </c>
      <c r="F161" s="116" t="s">
        <v>794</v>
      </c>
      <c r="G161" s="107" t="s">
        <v>787</v>
      </c>
      <c r="H161" s="117" t="s">
        <v>795</v>
      </c>
      <c r="I161" s="117" t="s">
        <v>796</v>
      </c>
      <c r="J161" s="118">
        <v>1</v>
      </c>
      <c r="K161" s="120" t="s">
        <v>109</v>
      </c>
      <c r="L161" s="113" t="s">
        <v>797</v>
      </c>
      <c r="M161" s="114">
        <v>1</v>
      </c>
      <c r="N161" s="115">
        <v>45597</v>
      </c>
      <c r="O161" s="115">
        <v>45777</v>
      </c>
      <c r="P161" s="113" t="s">
        <v>259</v>
      </c>
      <c r="Q161" s="113" t="s">
        <v>252</v>
      </c>
      <c r="R161" s="63"/>
      <c r="S161" s="49"/>
      <c r="T161" s="49"/>
      <c r="U161" s="49"/>
      <c r="V161" s="49"/>
      <c r="W161" s="49"/>
      <c r="X161" s="20">
        <v>45657</v>
      </c>
      <c r="Y161" s="48" t="s">
        <v>822</v>
      </c>
      <c r="Z161" s="25">
        <v>0.8</v>
      </c>
      <c r="AA161" s="247" t="s">
        <v>901</v>
      </c>
      <c r="AB161" s="127">
        <f t="shared" si="27"/>
        <v>0.8</v>
      </c>
      <c r="AC161" s="26" t="b">
        <f t="shared" si="28"/>
        <v>0</v>
      </c>
      <c r="AD161" s="26" t="str">
        <f t="shared" si="29"/>
        <v>EN PROCESO</v>
      </c>
      <c r="AE161" s="26" t="str">
        <f t="shared" si="30"/>
        <v>EN PROCESO</v>
      </c>
      <c r="AF161" s="45" t="s">
        <v>82</v>
      </c>
      <c r="AG161" s="139"/>
      <c r="AH161" s="52" t="str">
        <f t="shared" si="31"/>
        <v>PENDIENTE</v>
      </c>
      <c r="AI161" s="62"/>
      <c r="AJ161" s="25"/>
      <c r="AK161" s="62"/>
    </row>
    <row r="162" spans="1:37" ht="81.599999999999994">
      <c r="A162" s="72">
        <v>154</v>
      </c>
      <c r="B162" s="107" t="s">
        <v>72</v>
      </c>
      <c r="C162" s="107" t="s">
        <v>784</v>
      </c>
      <c r="D162" s="108">
        <v>45589</v>
      </c>
      <c r="E162" s="107" t="s">
        <v>793</v>
      </c>
      <c r="F162" s="116" t="s">
        <v>794</v>
      </c>
      <c r="G162" s="107" t="s">
        <v>787</v>
      </c>
      <c r="H162" s="117" t="s">
        <v>795</v>
      </c>
      <c r="I162" s="117" t="s">
        <v>796</v>
      </c>
      <c r="J162" s="118">
        <v>1</v>
      </c>
      <c r="K162" s="120" t="s">
        <v>109</v>
      </c>
      <c r="L162" s="113" t="s">
        <v>797</v>
      </c>
      <c r="M162" s="114">
        <v>1</v>
      </c>
      <c r="N162" s="115">
        <v>45597</v>
      </c>
      <c r="O162" s="115">
        <v>45777</v>
      </c>
      <c r="P162" s="113" t="s">
        <v>188</v>
      </c>
      <c r="Q162" s="113" t="s">
        <v>133</v>
      </c>
      <c r="R162" s="63"/>
      <c r="S162" s="49"/>
      <c r="T162" s="49"/>
      <c r="U162" s="49"/>
      <c r="V162" s="49"/>
      <c r="W162" s="49"/>
      <c r="X162" s="20">
        <v>45657</v>
      </c>
      <c r="Y162" s="48" t="s">
        <v>898</v>
      </c>
      <c r="Z162" s="25">
        <v>1</v>
      </c>
      <c r="AA162" s="246" t="s">
        <v>1042</v>
      </c>
      <c r="AB162" s="127">
        <f t="shared" si="27"/>
        <v>1</v>
      </c>
      <c r="AC162" s="26" t="b">
        <f t="shared" si="28"/>
        <v>0</v>
      </c>
      <c r="AD162" s="26" t="str">
        <f t="shared" si="29"/>
        <v>TERMINADA</v>
      </c>
      <c r="AE162" s="26" t="str">
        <f t="shared" si="30"/>
        <v>TERMINADA</v>
      </c>
      <c r="AF162" s="45" t="s">
        <v>82</v>
      </c>
      <c r="AG162" s="140"/>
      <c r="AH162" s="52" t="str">
        <f t="shared" si="31"/>
        <v>CUMPLIDA</v>
      </c>
      <c r="AI162" s="44" t="s">
        <v>1078</v>
      </c>
      <c r="AJ162" s="25" t="s">
        <v>64</v>
      </c>
      <c r="AK162" s="45" t="s">
        <v>1061</v>
      </c>
    </row>
    <row r="163" spans="1:37">
      <c r="AA163" s="129"/>
    </row>
    <row r="164" spans="1:37"/>
  </sheetData>
  <sheetProtection formatCells="0"/>
  <autoFilter ref="A9:AN162" xr:uid="{00000000-0009-0000-0000-000000000000}"/>
  <mergeCells count="74">
    <mergeCell ref="AH153:AH154"/>
    <mergeCell ref="AI153:AI154"/>
    <mergeCell ref="AJ153:AJ154"/>
    <mergeCell ref="AK153:AK154"/>
    <mergeCell ref="A1:B4"/>
    <mergeCell ref="C1:AG4"/>
    <mergeCell ref="AH1:AJ1"/>
    <mergeCell ref="AK1:AK4"/>
    <mergeCell ref="AH2:AJ2"/>
    <mergeCell ref="AH3:AJ3"/>
    <mergeCell ref="AH4:AJ4"/>
    <mergeCell ref="A7:A8"/>
    <mergeCell ref="B7:B8"/>
    <mergeCell ref="C7:C8"/>
    <mergeCell ref="D7:D8"/>
    <mergeCell ref="E7:E8"/>
    <mergeCell ref="A6:G6"/>
    <mergeCell ref="H6:Q6"/>
    <mergeCell ref="R6:W6"/>
    <mergeCell ref="X6:AG6"/>
    <mergeCell ref="AH6:AK6"/>
    <mergeCell ref="R7:R8"/>
    <mergeCell ref="F7:F8"/>
    <mergeCell ref="G7:G8"/>
    <mergeCell ref="H7:H8"/>
    <mergeCell ref="I7:J7"/>
    <mergeCell ref="K7:K8"/>
    <mergeCell ref="L7:L8"/>
    <mergeCell ref="M7:M8"/>
    <mergeCell ref="N7:N8"/>
    <mergeCell ref="O7:O8"/>
    <mergeCell ref="P7:P8"/>
    <mergeCell ref="Q7:Q8"/>
    <mergeCell ref="AD7:AD9"/>
    <mergeCell ref="S7:S8"/>
    <mergeCell ref="T7:T8"/>
    <mergeCell ref="U7:U8"/>
    <mergeCell ref="V7:V8"/>
    <mergeCell ref="W7:W8"/>
    <mergeCell ref="X7:X8"/>
    <mergeCell ref="Y7:Y8"/>
    <mergeCell ref="Z7:Z8"/>
    <mergeCell ref="AA7:AA8"/>
    <mergeCell ref="AB7:AB8"/>
    <mergeCell ref="AC7:AC9"/>
    <mergeCell ref="AE7:AE8"/>
    <mergeCell ref="AF7:AF8"/>
    <mergeCell ref="AG7:AG8"/>
    <mergeCell ref="AH7:AH8"/>
    <mergeCell ref="AI7:AI8"/>
    <mergeCell ref="AG67:AG70"/>
    <mergeCell ref="AK7:AK8"/>
    <mergeCell ref="AG10:AG13"/>
    <mergeCell ref="AG14:AG15"/>
    <mergeCell ref="AG16:AG17"/>
    <mergeCell ref="AG20:AG21"/>
    <mergeCell ref="AG22:AG24"/>
    <mergeCell ref="AJ7:AJ8"/>
    <mergeCell ref="AG25:AG27"/>
    <mergeCell ref="AG31:AG33"/>
    <mergeCell ref="AG34:AG36"/>
    <mergeCell ref="AG37:AG49"/>
    <mergeCell ref="AG50:AG66"/>
    <mergeCell ref="AG158:AG162"/>
    <mergeCell ref="AG73:AG76"/>
    <mergeCell ref="AG77:AG84"/>
    <mergeCell ref="AG85:AG91"/>
    <mergeCell ref="AG92:AG101"/>
    <mergeCell ref="AG102:AG112"/>
    <mergeCell ref="AG113:AG114"/>
    <mergeCell ref="AG115:AG129"/>
    <mergeCell ref="AG130:AG152"/>
    <mergeCell ref="AG153:AG154"/>
    <mergeCell ref="AG155:AG157"/>
  </mergeCells>
  <conditionalFormatting sqref="U10 U13:U85 U88:U129">
    <cfRule type="containsText" dxfId="36" priority="45" operator="containsText" text="SIN INICIAR">
      <formula>NOT(ISERROR(SEARCH("SIN INICIAR",U10)))</formula>
    </cfRule>
    <cfRule type="containsText" dxfId="35" priority="44" operator="containsText" text="INCUMPLIDA">
      <formula>NOT(ISERROR(SEARCH("INCUMPLIDA",U10)))</formula>
    </cfRule>
    <cfRule type="containsText" dxfId="34" priority="43" operator="containsText" text="EN PROCESO">
      <formula>NOT(ISERROR(SEARCH("EN PROCESO",U10)))</formula>
    </cfRule>
    <cfRule type="containsText" dxfId="33" priority="42" operator="containsText" text="TERMINADA">
      <formula>NOT(ISERROR(SEARCH("TERMINADA",U10)))</formula>
    </cfRule>
    <cfRule type="containsText" dxfId="32" priority="41" operator="containsText" text="TERMINADA EXTEMPORÁNEA">
      <formula>NOT(ISERROR(SEARCH("TERMINADA EXTEMPORÁNEA",U10)))</formula>
    </cfRule>
  </conditionalFormatting>
  <conditionalFormatting sqref="U10:U13">
    <cfRule type="containsText" dxfId="31" priority="40" operator="containsText" text="SIN INICIAR">
      <formula>NOT(ISERROR(SEARCH("SIN INICIAR",U10)))</formula>
    </cfRule>
    <cfRule type="containsText" dxfId="30" priority="39" operator="containsText" text="INCUMPLIDA">
      <formula>NOT(ISERROR(SEARCH("INCUMPLIDA",U10)))</formula>
    </cfRule>
    <cfRule type="containsText" dxfId="29" priority="38" operator="containsText" text="EN PROCESO">
      <formula>NOT(ISERROR(SEARCH("EN PROCESO",U10)))</formula>
    </cfRule>
    <cfRule type="containsText" dxfId="28" priority="37" operator="containsText" text="TERMINADA">
      <formula>NOT(ISERROR(SEARCH("TERMINADA",U10)))</formula>
    </cfRule>
    <cfRule type="containsText" dxfId="27" priority="36" operator="containsText" text="TERMINADA EXTEMPORÁNEA">
      <formula>NOT(ISERROR(SEARCH("TERMINADA EXTEMPORÁNEA",U10)))</formula>
    </cfRule>
  </conditionalFormatting>
  <conditionalFormatting sqref="U11:U12">
    <cfRule type="containsText" dxfId="26" priority="33" operator="containsText" text="EN PROCESO">
      <formula>NOT(ISERROR(SEARCH("EN PROCESO",U11)))</formula>
    </cfRule>
    <cfRule type="containsText" dxfId="25" priority="32" operator="containsText" text="TERMINADA">
      <formula>NOT(ISERROR(SEARCH("TERMINADA",U11)))</formula>
    </cfRule>
    <cfRule type="containsText" dxfId="24" priority="31" operator="containsText" text="TERMINADA EXTEMPORÁNEA">
      <formula>NOT(ISERROR(SEARCH("TERMINADA EXTEMPORÁNEA",U11)))</formula>
    </cfRule>
    <cfRule type="containsText" dxfId="23" priority="35" operator="containsText" text="SIN INICIAR">
      <formula>NOT(ISERROR(SEARCH("SIN INICIAR",U11)))</formula>
    </cfRule>
    <cfRule type="containsText" dxfId="22" priority="34" operator="containsText" text="INCUMPLIDA">
      <formula>NOT(ISERROR(SEARCH("INCUMPLIDA",U11)))</formula>
    </cfRule>
  </conditionalFormatting>
  <conditionalFormatting sqref="U86:U87 AD10:AD162">
    <cfRule type="containsText" dxfId="21" priority="27" operator="containsText" text="TERMINADA EXTEMPORÁNEA">
      <formula>NOT(ISERROR(SEARCH("TERMINADA EXTEMPORÁNEA",U10)))</formula>
    </cfRule>
  </conditionalFormatting>
  <conditionalFormatting sqref="U86:U87">
    <cfRule type="containsText" dxfId="20" priority="26" operator="containsText" text="INCUMPLIDA">
      <formula>NOT(ISERROR(SEARCH("INCUMPLIDA",U86)))</formula>
    </cfRule>
  </conditionalFormatting>
  <conditionalFormatting sqref="AD10:AD162 U86:U87">
    <cfRule type="containsText" dxfId="19" priority="28" operator="containsText" text="TERMINADA">
      <formula>NOT(ISERROR(SEARCH("TERMINADA",U10)))</formula>
    </cfRule>
    <cfRule type="containsText" dxfId="18" priority="29" operator="containsText" text="EN PROCESO">
      <formula>NOT(ISERROR(SEARCH("EN PROCESO",U10)))</formula>
    </cfRule>
    <cfRule type="containsText" dxfId="17" priority="30" operator="containsText" text="SIN INICIAR">
      <formula>NOT(ISERROR(SEARCH("SIN INICIAR",U10)))</formula>
    </cfRule>
  </conditionalFormatting>
  <conditionalFormatting sqref="AD10:AE162">
    <cfRule type="containsText" dxfId="16" priority="12" operator="containsText" text="INCUMPLIDA">
      <formula>NOT(ISERROR(SEARCH("INCUMPLIDA",AD10)))</formula>
    </cfRule>
  </conditionalFormatting>
  <conditionalFormatting sqref="AE10:AE162">
    <cfRule type="containsText" dxfId="15" priority="11" operator="containsText" text="SIN INICIAR">
      <formula>NOT(ISERROR(SEARCH("SIN INICIAR",AE10)))</formula>
    </cfRule>
    <cfRule type="containsText" dxfId="14" priority="14" operator="containsText" text="TERMINADA">
      <formula>NOT(ISERROR(SEARCH("TERMINADA",AE10)))</formula>
    </cfRule>
    <cfRule type="containsText" dxfId="13" priority="13" operator="containsText" text="EN PROCESO">
      <formula>NOT(ISERROR(SEARCH("EN PROCESO",AE10)))</formula>
    </cfRule>
  </conditionalFormatting>
  <conditionalFormatting sqref="AH10:AH153 AH155:AH162">
    <cfRule type="containsText" dxfId="12" priority="25" operator="containsText" text="SIN INICIAR">
      <formula>NOT(ISERROR(SEARCH("SIN INICIAR",AH10)))</formula>
    </cfRule>
    <cfRule type="containsText" dxfId="11" priority="24" operator="containsText" text="INCUMPLIDA">
      <formula>NOT(ISERROR(SEARCH("INCUMPLIDA",AH10)))</formula>
    </cfRule>
    <cfRule type="containsText" dxfId="10" priority="23" operator="containsText" text="ABIERTA">
      <formula>NOT(ISERROR(SEARCH("ABIERTA",AH10)))</formula>
    </cfRule>
    <cfRule type="containsText" dxfId="9" priority="22" operator="containsText" text="PENDIENTE">
      <formula>NOT(ISERROR(SEARCH("PENDIENTE",AH10)))</formula>
    </cfRule>
    <cfRule type="containsText" dxfId="8" priority="21" operator="containsText" text="TERMINADA">
      <formula>NOT(ISERROR(SEARCH("TERMINADA",AH10)))</formula>
    </cfRule>
    <cfRule type="containsText" dxfId="7" priority="20" operator="containsText" text="TERMINADA EXTEMPORÁNEA">
      <formula>NOT(ISERROR(SEARCH("TERMINADA EXTEMPORÁNEA",AH10)))</formula>
    </cfRule>
    <cfRule type="containsText" dxfId="6" priority="19" operator="containsText" text="CERRADA">
      <formula>NOT(ISERROR(SEARCH("CERRADA",AH10)))</formula>
    </cfRule>
    <cfRule type="containsText" dxfId="5" priority="18" operator="containsText" text="CUMPLIDA">
      <formula>NOT(ISERROR(SEARCH("CUMPLIDA",AH10)))</formula>
    </cfRule>
    <cfRule type="containsText" dxfId="4" priority="17" operator="containsText" text="EN PROCESO">
      <formula>NOT(ISERROR(SEARCH("EN PROCESO",AH10)))</formula>
    </cfRule>
  </conditionalFormatting>
  <conditionalFormatting sqref="AJ10:AJ153">
    <cfRule type="containsText" dxfId="3" priority="2" operator="containsText" text="ABIERTA">
      <formula>NOT(ISERROR(SEARCH("ABIERTA",AJ10)))</formula>
    </cfRule>
    <cfRule type="containsText" dxfId="2" priority="1" operator="containsText" text="CERRADA">
      <formula>NOT(ISERROR(SEARCH("CERRADA",AJ10)))</formula>
    </cfRule>
  </conditionalFormatting>
  <conditionalFormatting sqref="AJ155:AJ162">
    <cfRule type="containsText" dxfId="1" priority="16" operator="containsText" text="ABIERTA">
      <formula>NOT(ISERROR(SEARCH("ABIERTA",AJ155)))</formula>
    </cfRule>
    <cfRule type="containsText" dxfId="0" priority="15" operator="containsText" text="CERRADA">
      <formula>NOT(ISERROR(SEARCH("CERRADA",AJ155)))</formula>
    </cfRule>
  </conditionalFormatting>
  <dataValidations disablePrompts="1" count="16">
    <dataValidation type="date" operator="greaterThan" allowBlank="1" showErrorMessage="1" sqref="D14:D17 D70 D113:D114 D19:D21 D25:D27 O92:O101 D73:D90 D92:D101 D158:D162 D37:D66" xr:uid="{00000000-0002-0000-0000-000000000000}">
      <formula1>36892</formula1>
    </dataValidation>
    <dataValidation type="date" operator="greaterThan" allowBlank="1" showInputMessage="1" showErrorMessage="1" prompt="Fecha debe ser posterior a la de inicio (Columna U)" sqref="O113:O114 O19 O14:O17 O70 O73:O84 O25:O27 O37:O66" xr:uid="{00000000-0002-0000-0000-000001000000}">
      <formula1>N14</formula1>
    </dataValidation>
    <dataValidation type="date" operator="greaterThan" allowBlank="1" showInputMessage="1" showErrorMessage="1" sqref="D10:D13 D102:D112 D28:D30 D20:D24 D34:D36 D91 D71:D72 D130:D154" xr:uid="{00000000-0002-0000-0000-000002000000}">
      <formula1>36892</formula1>
    </dataValidation>
    <dataValidation type="date" operator="greaterThan" allowBlank="1" showInputMessage="1" showErrorMessage="1" error="Fecha debe ser posterior a la de inicio (Columna U)" sqref="O10:O13 O102:O112 O18 O28:O30 O130:O154 O34:O36 O91 O71:O72 O20:O24" xr:uid="{00000000-0002-0000-0000-000003000000}">
      <formula1>N10</formula1>
    </dataValidation>
    <dataValidation type="list" allowBlank="1" showInputMessage="1" showErrorMessage="1" sqref="P18 B18 K28:K30 M28:M30 B28:B30 B34:B36 M34:M36 B71:B72 M71:M72 K71:K72 K34:K36 K18 M18 B20:B24 K20:K24 M20:M24" xr:uid="{00000000-0002-0000-0000-000004000000}">
      <formula1>#REF!</formula1>
    </dataValidation>
    <dataValidation type="date" operator="greaterThan" allowBlank="1" showInputMessage="1" showErrorMessage="1" error="Fecha debe ser posterior a la del hallazgo (Columna E)" sqref="N10:N13" xr:uid="{00000000-0002-0000-0000-000005000000}">
      <formula1>XBQ10</formula1>
    </dataValidation>
    <dataValidation type="date" operator="greaterThan" allowBlank="1" showInputMessage="1" showErrorMessage="1" error="Fecha debe ser posterior a la del hallazgo (Columna E)" sqref="N18 N20:N24" xr:uid="{00000000-0002-0000-0000-000006000000}">
      <formula1>XDU18</formula1>
    </dataValidation>
    <dataValidation type="date" operator="greaterThan" allowBlank="1" showInputMessage="1" showErrorMessage="1" prompt="Fecha debe ser posterior a la del hallazgo (Columna E)" sqref="N19 N25:N27" xr:uid="{00000000-0002-0000-0000-000007000000}">
      <formula1>XDU19</formula1>
    </dataValidation>
    <dataValidation type="date" operator="greaterThan" allowBlank="1" showInputMessage="1" showErrorMessage="1" error="Fecha debe ser posterior a la del hallazgo (Columna E)" sqref="N30 N91 N34:N36" xr:uid="{00000000-0002-0000-0000-000008000000}">
      <formula1>XEO30</formula1>
    </dataValidation>
    <dataValidation type="date" operator="greaterThan" allowBlank="1" showInputMessage="1" showErrorMessage="1" prompt="Fecha debe ser posterior a la del hallazgo (Columna E)" sqref="N70 N92:N101 N73:N84 N37:N66" xr:uid="{00000000-0002-0000-0000-000009000000}">
      <formula1>XEO37</formula1>
    </dataValidation>
    <dataValidation type="date" operator="greaterThan" allowBlank="1" showInputMessage="1" showErrorMessage="1" prompt="Fecha debe ser posterior a la del hallazgo (Columna E)" sqref="N113:N114" xr:uid="{00000000-0002-0000-0000-00000A000000}">
      <formula1>XEN113</formula1>
    </dataValidation>
    <dataValidation type="date" operator="greaterThan" allowBlank="1" showInputMessage="1" showErrorMessage="1" prompt="Fecha debe ser posterior a la del hallazgo (Columna E)" sqref="N14:N15" xr:uid="{00000000-0002-0000-0000-00000B000000}">
      <formula1>XBW14</formula1>
    </dataValidation>
    <dataValidation type="date" operator="greaterThan" allowBlank="1" showInputMessage="1" showErrorMessage="1" prompt="Fecha debe ser posterior a la del hallazgo (Columna E)" sqref="N16:N17" xr:uid="{00000000-0002-0000-0000-00000C000000}">
      <formula1>XCE16</formula1>
    </dataValidation>
    <dataValidation type="date" operator="greaterThan" allowBlank="1" showInputMessage="1" showErrorMessage="1" error="Fecha debe ser posterior a la del hallazgo (Columna E)" sqref="N28:N29 N102:N112" xr:uid="{00000000-0002-0000-0000-00000D000000}">
      <formula1>XEM28</formula1>
    </dataValidation>
    <dataValidation type="date" operator="greaterThan" allowBlank="1" showInputMessage="1" showErrorMessage="1" error="Fecha debe ser posterior a la del hallazgo (Columna E)" sqref="N71:N72" xr:uid="{00000000-0002-0000-0000-00000E000000}">
      <formula1>XDG71</formula1>
    </dataValidation>
    <dataValidation type="date" operator="greaterThan" allowBlank="1" showInputMessage="1" showErrorMessage="1" error="Fecha debe ser posterior a la del hallazgo (Columna E)" sqref="N130:N154" xr:uid="{00000000-0002-0000-0000-00000F000000}">
      <formula1>XEN130</formula1>
    </dataValidation>
  </dataValidations>
  <pageMargins left="0.39370078740157483" right="0.39370078740157483" top="0.59055118110236227" bottom="0.59055118110236227" header="0" footer="0"/>
  <pageSetup paperSize="5" scale="18" pageOrder="overThenDown" orientation="landscape" r:id="rId1"/>
  <headerFooter>
    <oddFooter>&amp;R&amp;"Tahoma,Normal"&amp;8Página &amp;P de &amp;N</oddFooter>
  </headerFooter>
  <ignoredErrors>
    <ignoredError sqref="AE86 AE45 AE90 AE31 AE77 AE82 AE101 AE135 AE93 AE155 AE114 AE104:AE105" formula="1"/>
    <ignoredError sqref="AG22"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72"/>
  <sheetViews>
    <sheetView topLeftCell="H5" workbookViewId="0">
      <selection activeCell="M15" sqref="M15"/>
    </sheetView>
  </sheetViews>
  <sheetFormatPr baseColWidth="10" defaultColWidth="11.44140625" defaultRowHeight="13.2"/>
  <cols>
    <col min="1" max="1" width="1.44140625" style="2" customWidth="1"/>
    <col min="2" max="2" width="19.109375" style="2" customWidth="1"/>
    <col min="3" max="3" width="47.44140625" style="3" customWidth="1"/>
    <col min="4" max="4" width="18.88671875" style="2" customWidth="1"/>
    <col min="5" max="5" width="27.109375" style="2" customWidth="1"/>
    <col min="6" max="7" width="42.109375" style="2" customWidth="1"/>
    <col min="8" max="8" width="42.109375" style="4" customWidth="1"/>
    <col min="9" max="9" width="44.109375" style="6" customWidth="1"/>
    <col min="10" max="10" width="9.88671875" style="6" customWidth="1"/>
    <col min="11" max="11" width="16" style="6" customWidth="1"/>
    <col min="12" max="12" width="17.44140625" style="2" customWidth="1"/>
    <col min="13" max="13" width="27.33203125" style="2" customWidth="1"/>
    <col min="14" max="14" width="17.88671875" style="2" customWidth="1"/>
    <col min="15" max="16384" width="11.44140625" style="2"/>
  </cols>
  <sheetData>
    <row r="1" spans="2:16">
      <c r="I1" s="5"/>
      <c r="J1" s="5"/>
      <c r="K1" s="5"/>
      <c r="L1" s="6"/>
    </row>
    <row r="2" spans="2:16" s="7" customFormat="1">
      <c r="B2" s="7" t="s">
        <v>475</v>
      </c>
      <c r="C2" s="7" t="s">
        <v>476</v>
      </c>
      <c r="D2" s="7" t="s">
        <v>477</v>
      </c>
      <c r="E2" s="7" t="s">
        <v>478</v>
      </c>
      <c r="F2" s="7" t="s">
        <v>479</v>
      </c>
      <c r="G2" s="7" t="s">
        <v>480</v>
      </c>
      <c r="H2" s="7" t="s">
        <v>481</v>
      </c>
      <c r="I2" s="8" t="s">
        <v>482</v>
      </c>
      <c r="J2" s="8" t="s">
        <v>35</v>
      </c>
      <c r="L2" s="7" t="s">
        <v>483</v>
      </c>
      <c r="M2" s="7" t="s">
        <v>484</v>
      </c>
      <c r="N2" s="7" t="s">
        <v>485</v>
      </c>
      <c r="P2" s="8" t="s">
        <v>486</v>
      </c>
    </row>
    <row r="3" spans="2:16">
      <c r="B3" s="2" t="s">
        <v>65</v>
      </c>
      <c r="C3" s="9" t="s">
        <v>413</v>
      </c>
      <c r="D3" s="10" t="s">
        <v>109</v>
      </c>
      <c r="E3" s="11" t="s">
        <v>200</v>
      </c>
      <c r="F3" s="11" t="s">
        <v>251</v>
      </c>
      <c r="G3" s="11" t="s">
        <v>487</v>
      </c>
      <c r="H3" s="11" t="s">
        <v>200</v>
      </c>
      <c r="I3" s="5">
        <v>0.5</v>
      </c>
      <c r="J3" s="6">
        <v>0</v>
      </c>
      <c r="K3" s="2"/>
      <c r="L3" s="6" t="s">
        <v>488</v>
      </c>
      <c r="M3" s="2" t="s">
        <v>489</v>
      </c>
      <c r="N3" s="6" t="s">
        <v>62</v>
      </c>
      <c r="P3" s="6">
        <v>0</v>
      </c>
    </row>
    <row r="4" spans="2:16">
      <c r="B4" s="2" t="s">
        <v>57</v>
      </c>
      <c r="C4" s="9" t="s">
        <v>490</v>
      </c>
      <c r="D4" s="10" t="s">
        <v>137</v>
      </c>
      <c r="E4" s="11" t="s">
        <v>200</v>
      </c>
      <c r="F4" s="11" t="s">
        <v>491</v>
      </c>
      <c r="G4" s="11" t="s">
        <v>492</v>
      </c>
      <c r="H4" s="11" t="s">
        <v>160</v>
      </c>
      <c r="I4" s="5">
        <v>0.55000000000000004</v>
      </c>
      <c r="J4" s="12">
        <v>1</v>
      </c>
      <c r="K4" s="2"/>
      <c r="L4" s="6" t="s">
        <v>61</v>
      </c>
      <c r="M4" s="2" t="s">
        <v>493</v>
      </c>
      <c r="N4" s="6" t="s">
        <v>64</v>
      </c>
      <c r="P4" s="6">
        <v>0.3</v>
      </c>
    </row>
    <row r="5" spans="2:16">
      <c r="C5" s="13" t="s">
        <v>494</v>
      </c>
      <c r="D5" s="14" t="s">
        <v>67</v>
      </c>
      <c r="E5" s="11" t="s">
        <v>405</v>
      </c>
      <c r="F5" s="11" t="s">
        <v>495</v>
      </c>
      <c r="G5" s="11" t="s">
        <v>496</v>
      </c>
      <c r="H5" s="11" t="s">
        <v>497</v>
      </c>
      <c r="I5" s="5">
        <v>0.6</v>
      </c>
      <c r="J5" s="12">
        <v>2</v>
      </c>
      <c r="K5" s="2"/>
      <c r="L5" s="6"/>
      <c r="M5" s="2" t="s">
        <v>498</v>
      </c>
      <c r="P5" s="6">
        <v>0.5</v>
      </c>
    </row>
    <row r="6" spans="2:16">
      <c r="C6" s="9" t="s">
        <v>499</v>
      </c>
      <c r="E6" s="11" t="s">
        <v>405</v>
      </c>
      <c r="F6" s="11" t="s">
        <v>500</v>
      </c>
      <c r="G6" s="11" t="s">
        <v>501</v>
      </c>
      <c r="H6" s="11" t="s">
        <v>502</v>
      </c>
      <c r="I6" s="5">
        <v>0.65</v>
      </c>
      <c r="J6" s="12">
        <v>3</v>
      </c>
      <c r="K6" s="2"/>
      <c r="L6" s="6"/>
      <c r="M6" s="2" t="s">
        <v>503</v>
      </c>
      <c r="P6" s="6">
        <v>0.7</v>
      </c>
    </row>
    <row r="7" spans="2:16">
      <c r="C7" s="9" t="s">
        <v>504</v>
      </c>
      <c r="E7" s="11" t="s">
        <v>405</v>
      </c>
      <c r="F7" s="11" t="s">
        <v>505</v>
      </c>
      <c r="G7" s="11" t="s">
        <v>506</v>
      </c>
      <c r="H7" s="11" t="s">
        <v>405</v>
      </c>
      <c r="I7" s="5">
        <v>0.7</v>
      </c>
      <c r="J7" s="12">
        <v>4</v>
      </c>
      <c r="K7" s="2"/>
      <c r="L7" s="6"/>
      <c r="M7" s="2" t="s">
        <v>507</v>
      </c>
      <c r="P7" s="16">
        <v>1</v>
      </c>
    </row>
    <row r="8" spans="2:16">
      <c r="C8" s="9" t="s">
        <v>508</v>
      </c>
      <c r="E8" s="11" t="s">
        <v>405</v>
      </c>
      <c r="F8" s="11" t="s">
        <v>509</v>
      </c>
      <c r="G8" s="11" t="s">
        <v>510</v>
      </c>
      <c r="H8" s="11" t="s">
        <v>146</v>
      </c>
      <c r="I8" s="5">
        <v>0.75</v>
      </c>
      <c r="J8" s="12">
        <v>5</v>
      </c>
      <c r="K8" s="2"/>
      <c r="L8" s="6"/>
      <c r="M8" s="2" t="s">
        <v>511</v>
      </c>
      <c r="P8" s="6">
        <v>1.5</v>
      </c>
    </row>
    <row r="9" spans="2:16">
      <c r="C9" s="9" t="s">
        <v>73</v>
      </c>
      <c r="E9" s="11" t="s">
        <v>123</v>
      </c>
      <c r="F9" s="11" t="s">
        <v>80</v>
      </c>
      <c r="G9" s="11" t="s">
        <v>512</v>
      </c>
      <c r="H9" s="11" t="s">
        <v>513</v>
      </c>
      <c r="I9" s="5">
        <v>0.8</v>
      </c>
      <c r="J9" s="12">
        <v>6</v>
      </c>
      <c r="K9" s="2"/>
      <c r="L9" s="6"/>
      <c r="P9" s="12">
        <v>2</v>
      </c>
    </row>
    <row r="10" spans="2:16">
      <c r="C10" s="9" t="s">
        <v>514</v>
      </c>
      <c r="E10" s="11" t="s">
        <v>146</v>
      </c>
      <c r="F10" s="11" t="s">
        <v>515</v>
      </c>
      <c r="G10" s="11" t="s">
        <v>516</v>
      </c>
      <c r="H10" s="11" t="s">
        <v>517</v>
      </c>
      <c r="I10" s="5">
        <v>0.85</v>
      </c>
      <c r="J10" s="12">
        <v>7</v>
      </c>
      <c r="K10" s="2"/>
      <c r="L10" s="6"/>
      <c r="P10" s="12">
        <v>3</v>
      </c>
    </row>
    <row r="11" spans="2:16" ht="12.75" customHeight="1">
      <c r="C11" s="13" t="s">
        <v>66</v>
      </c>
      <c r="E11" s="11" t="s">
        <v>305</v>
      </c>
      <c r="F11" s="11" t="s">
        <v>518</v>
      </c>
      <c r="G11" s="11" t="s">
        <v>519</v>
      </c>
      <c r="H11" s="11" t="s">
        <v>520</v>
      </c>
      <c r="I11" s="5">
        <v>0.9</v>
      </c>
      <c r="J11" s="12">
        <v>8</v>
      </c>
      <c r="K11" s="2"/>
      <c r="L11" s="6"/>
      <c r="P11" s="12">
        <v>4</v>
      </c>
    </row>
    <row r="12" spans="2:16">
      <c r="C12" s="9" t="s">
        <v>521</v>
      </c>
      <c r="E12" s="11" t="s">
        <v>305</v>
      </c>
      <c r="F12" s="11" t="s">
        <v>132</v>
      </c>
      <c r="G12" s="11" t="s">
        <v>522</v>
      </c>
      <c r="H12" s="11" t="s">
        <v>523</v>
      </c>
      <c r="I12" s="5">
        <v>0.95</v>
      </c>
      <c r="J12" s="12">
        <v>9</v>
      </c>
      <c r="K12" s="2"/>
      <c r="L12" s="6"/>
      <c r="P12" s="12">
        <v>5</v>
      </c>
    </row>
    <row r="13" spans="2:16">
      <c r="C13" s="9" t="s">
        <v>524</v>
      </c>
      <c r="E13" s="11" t="s">
        <v>146</v>
      </c>
      <c r="F13" s="11" t="s">
        <v>188</v>
      </c>
      <c r="G13" s="11" t="s">
        <v>525</v>
      </c>
      <c r="H13" s="11" t="s">
        <v>526</v>
      </c>
      <c r="I13" s="5">
        <v>1</v>
      </c>
      <c r="J13" s="12">
        <v>10</v>
      </c>
      <c r="K13" s="2"/>
      <c r="L13" s="6"/>
      <c r="P13" s="12">
        <v>6</v>
      </c>
    </row>
    <row r="14" spans="2:16">
      <c r="C14" s="13" t="s">
        <v>527</v>
      </c>
      <c r="E14" s="11" t="s">
        <v>160</v>
      </c>
      <c r="F14" s="11" t="s">
        <v>158</v>
      </c>
      <c r="G14" s="11" t="s">
        <v>528</v>
      </c>
      <c r="H14" s="11" t="s">
        <v>123</v>
      </c>
      <c r="I14" s="5"/>
      <c r="J14" s="12"/>
      <c r="K14" s="2"/>
      <c r="L14" s="6"/>
      <c r="P14" s="12">
        <v>7</v>
      </c>
    </row>
    <row r="15" spans="2:16" ht="15" customHeight="1">
      <c r="C15" s="13"/>
      <c r="E15" s="11"/>
      <c r="F15" s="11"/>
      <c r="G15" s="11" t="s">
        <v>159</v>
      </c>
      <c r="H15" s="11" t="s">
        <v>305</v>
      </c>
      <c r="I15" s="5"/>
      <c r="J15" s="12"/>
      <c r="K15" s="2"/>
      <c r="L15" s="6"/>
      <c r="P15" s="12">
        <v>8</v>
      </c>
    </row>
    <row r="16" spans="2:16" ht="14.25" customHeight="1">
      <c r="C16" s="13"/>
      <c r="E16" s="11"/>
      <c r="F16" s="11"/>
      <c r="G16" s="11"/>
      <c r="H16" s="11" t="s">
        <v>529</v>
      </c>
      <c r="I16" s="5"/>
      <c r="J16" s="12"/>
      <c r="K16" s="2"/>
      <c r="L16" s="6"/>
      <c r="P16" s="12">
        <v>9</v>
      </c>
    </row>
    <row r="17" spans="3:16">
      <c r="F17" s="11"/>
      <c r="G17" s="11"/>
      <c r="H17" s="11" t="s">
        <v>530</v>
      </c>
      <c r="I17" s="5"/>
      <c r="J17" s="12"/>
      <c r="K17" s="2"/>
      <c r="L17" s="6"/>
      <c r="P17" s="12">
        <v>10</v>
      </c>
    </row>
    <row r="18" spans="3:16">
      <c r="F18" s="11"/>
      <c r="G18" s="11"/>
      <c r="H18" s="11" t="s">
        <v>531</v>
      </c>
      <c r="I18" s="5"/>
      <c r="J18" s="12"/>
      <c r="K18" s="2"/>
      <c r="L18" s="6"/>
      <c r="P18" s="12">
        <v>11</v>
      </c>
    </row>
    <row r="19" spans="3:16">
      <c r="F19" s="11"/>
      <c r="G19" s="11"/>
      <c r="H19" s="11" t="s">
        <v>532</v>
      </c>
      <c r="I19" s="5"/>
      <c r="J19" s="12"/>
      <c r="K19" s="2"/>
      <c r="L19" s="6"/>
      <c r="P19" s="12">
        <v>12</v>
      </c>
    </row>
    <row r="20" spans="3:16">
      <c r="F20" s="11"/>
      <c r="G20" s="11"/>
      <c r="H20" s="11" t="s">
        <v>525</v>
      </c>
      <c r="I20" s="5"/>
      <c r="J20" s="12"/>
      <c r="K20" s="2"/>
      <c r="L20" s="6"/>
      <c r="P20" s="12"/>
    </row>
    <row r="21" spans="3:16">
      <c r="F21" s="11"/>
      <c r="G21" s="11"/>
      <c r="H21" s="11" t="s">
        <v>533</v>
      </c>
      <c r="I21" s="5"/>
      <c r="J21" s="12"/>
      <c r="K21" s="2"/>
      <c r="L21" s="6"/>
      <c r="P21" s="12"/>
    </row>
    <row r="22" spans="3:16">
      <c r="F22" s="11"/>
      <c r="G22" s="11"/>
      <c r="H22" s="11" t="s">
        <v>115</v>
      </c>
      <c r="I22" s="5"/>
      <c r="J22" s="12"/>
      <c r="K22" s="2"/>
      <c r="L22" s="6"/>
      <c r="P22" s="12"/>
    </row>
    <row r="23" spans="3:16">
      <c r="F23" s="11"/>
      <c r="G23" s="11"/>
      <c r="H23" s="11" t="s">
        <v>528</v>
      </c>
      <c r="J23" s="12"/>
      <c r="K23" s="2"/>
      <c r="P23" s="12"/>
    </row>
    <row r="24" spans="3:16">
      <c r="F24" s="11"/>
      <c r="G24" s="11"/>
      <c r="H24" s="11" t="s">
        <v>69</v>
      </c>
      <c r="J24" s="12"/>
      <c r="K24" s="2"/>
      <c r="P24" s="12"/>
    </row>
    <row r="25" spans="3:16">
      <c r="J25" s="12"/>
      <c r="K25" s="12"/>
      <c r="P25" s="12"/>
    </row>
    <row r="26" spans="3:16">
      <c r="J26" s="12"/>
      <c r="K26" s="12"/>
      <c r="P26" s="12"/>
    </row>
    <row r="27" spans="3:16">
      <c r="C27" s="7" t="s">
        <v>476</v>
      </c>
      <c r="D27" s="7" t="s">
        <v>478</v>
      </c>
      <c r="F27" s="7" t="s">
        <v>534</v>
      </c>
      <c r="G27" s="7" t="s">
        <v>478</v>
      </c>
      <c r="H27" s="7" t="s">
        <v>535</v>
      </c>
      <c r="J27" s="12"/>
      <c r="K27" s="12"/>
      <c r="P27" s="12"/>
    </row>
    <row r="28" spans="3:16">
      <c r="C28" s="9" t="s">
        <v>413</v>
      </c>
      <c r="D28" s="11" t="s">
        <v>200</v>
      </c>
      <c r="F28" s="1" t="s">
        <v>252</v>
      </c>
      <c r="G28" s="11" t="s">
        <v>200</v>
      </c>
      <c r="H28" s="1" t="s">
        <v>200</v>
      </c>
      <c r="I28" s="1" t="s">
        <v>252</v>
      </c>
      <c r="J28" s="1" t="s">
        <v>200</v>
      </c>
      <c r="K28" s="12"/>
      <c r="P28" s="12"/>
    </row>
    <row r="29" spans="3:16">
      <c r="C29" s="9" t="s">
        <v>536</v>
      </c>
      <c r="D29" s="11" t="s">
        <v>200</v>
      </c>
      <c r="F29" s="1" t="s">
        <v>411</v>
      </c>
      <c r="G29" s="11" t="s">
        <v>160</v>
      </c>
      <c r="H29" s="1" t="s">
        <v>160</v>
      </c>
      <c r="I29" s="1" t="s">
        <v>411</v>
      </c>
      <c r="J29" s="1" t="s">
        <v>160</v>
      </c>
      <c r="K29" s="12"/>
      <c r="P29" s="12"/>
    </row>
    <row r="30" spans="3:16">
      <c r="C30" s="13" t="s">
        <v>494</v>
      </c>
      <c r="D30" s="11" t="s">
        <v>405</v>
      </c>
      <c r="F30" s="1" t="s">
        <v>259</v>
      </c>
      <c r="G30" s="11" t="s">
        <v>200</v>
      </c>
      <c r="H30" s="1" t="s">
        <v>497</v>
      </c>
      <c r="I30" s="1" t="s">
        <v>259</v>
      </c>
      <c r="J30" s="1" t="s">
        <v>497</v>
      </c>
      <c r="K30" s="12"/>
      <c r="P30" s="12"/>
    </row>
    <row r="31" spans="3:16">
      <c r="C31" s="9" t="s">
        <v>499</v>
      </c>
      <c r="D31" s="11" t="s">
        <v>405</v>
      </c>
      <c r="F31" s="1" t="s">
        <v>537</v>
      </c>
      <c r="G31" s="11" t="s">
        <v>200</v>
      </c>
      <c r="H31" s="1" t="s">
        <v>502</v>
      </c>
      <c r="I31" s="1" t="s">
        <v>537</v>
      </c>
      <c r="J31" s="1" t="s">
        <v>502</v>
      </c>
      <c r="K31" s="12"/>
      <c r="P31" s="12"/>
    </row>
    <row r="32" spans="3:16">
      <c r="C32" s="9" t="s">
        <v>504</v>
      </c>
      <c r="D32" s="11" t="s">
        <v>405</v>
      </c>
      <c r="F32" s="1" t="s">
        <v>538</v>
      </c>
      <c r="G32" s="11" t="s">
        <v>405</v>
      </c>
      <c r="H32" s="1" t="s">
        <v>405</v>
      </c>
      <c r="I32" s="1" t="s">
        <v>538</v>
      </c>
      <c r="J32" s="1" t="s">
        <v>405</v>
      </c>
      <c r="K32" s="12"/>
      <c r="P32" s="12"/>
    </row>
    <row r="33" spans="3:16">
      <c r="C33" s="9" t="s">
        <v>508</v>
      </c>
      <c r="D33" s="11" t="s">
        <v>405</v>
      </c>
      <c r="F33" s="1" t="s">
        <v>505</v>
      </c>
      <c r="G33" s="11" t="s">
        <v>405</v>
      </c>
      <c r="H33" s="1" t="s">
        <v>513</v>
      </c>
      <c r="I33" s="1" t="s">
        <v>505</v>
      </c>
      <c r="J33" s="1" t="s">
        <v>513</v>
      </c>
      <c r="P33" s="12"/>
    </row>
    <row r="34" spans="3:16">
      <c r="C34" s="9" t="s">
        <v>73</v>
      </c>
      <c r="D34" s="11" t="s">
        <v>123</v>
      </c>
      <c r="F34" s="1" t="s">
        <v>509</v>
      </c>
      <c r="G34" s="11" t="s">
        <v>405</v>
      </c>
      <c r="H34" s="1" t="s">
        <v>517</v>
      </c>
      <c r="I34" s="1" t="s">
        <v>509</v>
      </c>
      <c r="J34" s="1" t="s">
        <v>517</v>
      </c>
      <c r="P34" s="12"/>
    </row>
    <row r="35" spans="3:16">
      <c r="C35" s="9" t="s">
        <v>514</v>
      </c>
      <c r="D35" s="11" t="s">
        <v>146</v>
      </c>
      <c r="F35" s="1" t="s">
        <v>495</v>
      </c>
      <c r="G35" s="11" t="s">
        <v>405</v>
      </c>
      <c r="H35" s="1" t="s">
        <v>520</v>
      </c>
      <c r="I35" s="1" t="s">
        <v>495</v>
      </c>
      <c r="J35" s="1" t="s">
        <v>520</v>
      </c>
      <c r="P35" s="12"/>
    </row>
    <row r="36" spans="3:16" ht="26.4">
      <c r="C36" s="13" t="s">
        <v>66</v>
      </c>
      <c r="D36" s="11" t="s">
        <v>305</v>
      </c>
      <c r="F36" s="1" t="s">
        <v>210</v>
      </c>
      <c r="G36" s="11" t="s">
        <v>405</v>
      </c>
      <c r="H36" s="1" t="s">
        <v>523</v>
      </c>
      <c r="I36" s="1" t="s">
        <v>210</v>
      </c>
      <c r="J36" s="1" t="s">
        <v>523</v>
      </c>
      <c r="P36" s="12"/>
    </row>
    <row r="37" spans="3:16">
      <c r="C37" s="9" t="s">
        <v>521</v>
      </c>
      <c r="D37" s="11" t="s">
        <v>305</v>
      </c>
      <c r="F37" s="1" t="s">
        <v>336</v>
      </c>
      <c r="G37" s="11" t="s">
        <v>146</v>
      </c>
      <c r="H37" s="1" t="s">
        <v>146</v>
      </c>
      <c r="I37" s="1" t="s">
        <v>336</v>
      </c>
      <c r="J37" s="1" t="s">
        <v>146</v>
      </c>
      <c r="P37" s="12"/>
    </row>
    <row r="38" spans="3:16">
      <c r="C38" s="9" t="s">
        <v>539</v>
      </c>
      <c r="D38" s="11" t="s">
        <v>146</v>
      </c>
      <c r="F38" s="1" t="s">
        <v>540</v>
      </c>
      <c r="G38" s="11" t="s">
        <v>146</v>
      </c>
      <c r="H38" s="1" t="s">
        <v>526</v>
      </c>
      <c r="I38" s="1" t="s">
        <v>540</v>
      </c>
      <c r="J38" s="1" t="s">
        <v>526</v>
      </c>
      <c r="P38" s="12"/>
    </row>
    <row r="39" spans="3:16">
      <c r="C39" s="13" t="s">
        <v>527</v>
      </c>
      <c r="D39" s="11" t="s">
        <v>160</v>
      </c>
      <c r="F39" s="1" t="s">
        <v>188</v>
      </c>
      <c r="G39" s="11" t="s">
        <v>146</v>
      </c>
      <c r="H39" s="1" t="s">
        <v>528</v>
      </c>
      <c r="I39" s="1" t="s">
        <v>188</v>
      </c>
      <c r="J39" s="1" t="s">
        <v>528</v>
      </c>
      <c r="P39" s="12"/>
    </row>
    <row r="40" spans="3:16">
      <c r="C40" s="13" t="s">
        <v>541</v>
      </c>
      <c r="D40" s="11" t="s">
        <v>200</v>
      </c>
      <c r="F40" s="1" t="s">
        <v>387</v>
      </c>
      <c r="G40" s="11" t="s">
        <v>305</v>
      </c>
      <c r="H40" s="1" t="s">
        <v>60</v>
      </c>
      <c r="I40" s="1" t="s">
        <v>387</v>
      </c>
      <c r="J40" s="1" t="s">
        <v>60</v>
      </c>
      <c r="P40" s="12"/>
    </row>
    <row r="41" spans="3:16">
      <c r="C41" s="13" t="s">
        <v>542</v>
      </c>
      <c r="D41" s="11" t="s">
        <v>405</v>
      </c>
      <c r="F41" s="1" t="s">
        <v>132</v>
      </c>
      <c r="G41" s="11" t="s">
        <v>305</v>
      </c>
      <c r="H41" s="1" t="s">
        <v>543</v>
      </c>
      <c r="I41" s="1" t="s">
        <v>132</v>
      </c>
      <c r="J41" s="1" t="s">
        <v>543</v>
      </c>
      <c r="P41" s="12"/>
    </row>
    <row r="42" spans="3:16">
      <c r="F42" s="1" t="s">
        <v>225</v>
      </c>
      <c r="G42" s="11" t="s">
        <v>305</v>
      </c>
      <c r="H42" s="1" t="s">
        <v>533</v>
      </c>
      <c r="I42" s="1" t="s">
        <v>225</v>
      </c>
      <c r="J42" s="1" t="s">
        <v>533</v>
      </c>
      <c r="P42" s="12"/>
    </row>
    <row r="43" spans="3:16">
      <c r="F43" s="1" t="s">
        <v>114</v>
      </c>
      <c r="G43" s="11" t="s">
        <v>305</v>
      </c>
      <c r="H43" s="1" t="s">
        <v>115</v>
      </c>
      <c r="I43" s="1" t="s">
        <v>114</v>
      </c>
      <c r="J43" s="1" t="s">
        <v>115</v>
      </c>
      <c r="P43" s="12"/>
    </row>
    <row r="44" spans="3:16">
      <c r="F44" s="1" t="s">
        <v>68</v>
      </c>
      <c r="G44" s="11" t="s">
        <v>305</v>
      </c>
      <c r="H44" s="1" t="s">
        <v>379</v>
      </c>
      <c r="I44" s="1" t="s">
        <v>68</v>
      </c>
      <c r="J44" s="1" t="s">
        <v>379</v>
      </c>
      <c r="P44" s="12"/>
    </row>
    <row r="45" spans="3:16">
      <c r="F45" s="1" t="s">
        <v>80</v>
      </c>
      <c r="G45" s="1" t="s">
        <v>123</v>
      </c>
      <c r="H45" s="1" t="s">
        <v>123</v>
      </c>
      <c r="I45" s="1" t="s">
        <v>80</v>
      </c>
      <c r="J45" s="1" t="s">
        <v>123</v>
      </c>
      <c r="P45" s="12"/>
    </row>
    <row r="46" spans="3:16">
      <c r="F46" s="1" t="s">
        <v>124</v>
      </c>
      <c r="G46" s="1" t="s">
        <v>123</v>
      </c>
      <c r="H46" s="1" t="s">
        <v>529</v>
      </c>
      <c r="I46" s="1" t="s">
        <v>124</v>
      </c>
      <c r="J46" s="1" t="s">
        <v>529</v>
      </c>
      <c r="P46" s="12"/>
    </row>
    <row r="47" spans="3:16">
      <c r="F47" s="1" t="s">
        <v>544</v>
      </c>
      <c r="G47" s="1" t="s">
        <v>123</v>
      </c>
      <c r="H47" s="1" t="s">
        <v>530</v>
      </c>
      <c r="I47" s="1" t="s">
        <v>544</v>
      </c>
      <c r="J47" s="1" t="s">
        <v>530</v>
      </c>
      <c r="P47" s="12"/>
    </row>
    <row r="48" spans="3:16">
      <c r="F48" s="1" t="s">
        <v>545</v>
      </c>
      <c r="G48" s="1" t="s">
        <v>123</v>
      </c>
      <c r="H48" s="1" t="s">
        <v>531</v>
      </c>
      <c r="I48" s="1" t="s">
        <v>545</v>
      </c>
      <c r="J48" s="1" t="s">
        <v>531</v>
      </c>
      <c r="P48" s="12"/>
    </row>
    <row r="49" spans="6:16">
      <c r="F49" s="1" t="s">
        <v>191</v>
      </c>
      <c r="G49" s="1" t="s">
        <v>123</v>
      </c>
      <c r="H49" s="1" t="s">
        <v>546</v>
      </c>
      <c r="I49" s="1" t="s">
        <v>191</v>
      </c>
      <c r="J49" s="1" t="s">
        <v>546</v>
      </c>
      <c r="P49" s="12"/>
    </row>
    <row r="50" spans="6:16">
      <c r="F50" s="1" t="s">
        <v>547</v>
      </c>
      <c r="G50" s="1" t="s">
        <v>548</v>
      </c>
      <c r="H50" s="1" t="s">
        <v>548</v>
      </c>
      <c r="I50" s="1" t="s">
        <v>547</v>
      </c>
      <c r="J50" s="1" t="s">
        <v>548</v>
      </c>
      <c r="P50" s="12"/>
    </row>
    <row r="51" spans="6:16">
      <c r="F51" s="1"/>
      <c r="G51" s="1"/>
      <c r="P51" s="12"/>
    </row>
    <row r="52" spans="6:16">
      <c r="F52" s="1"/>
      <c r="G52" s="1"/>
      <c r="P52" s="12"/>
    </row>
    <row r="53" spans="6:16">
      <c r="F53" s="1"/>
      <c r="G53" s="1"/>
      <c r="P53" s="12"/>
    </row>
    <row r="54" spans="6:16">
      <c r="F54" s="1"/>
      <c r="G54" s="1"/>
      <c r="P54" s="12"/>
    </row>
    <row r="55" spans="6:16">
      <c r="F55" s="1"/>
      <c r="G55" s="1"/>
      <c r="P55" s="12"/>
    </row>
    <row r="56" spans="6:16">
      <c r="F56" s="1"/>
      <c r="P56" s="12"/>
    </row>
    <row r="57" spans="6:16" ht="14.4">
      <c r="F57"/>
      <c r="G57"/>
      <c r="P57" s="12"/>
    </row>
    <row r="58" spans="6:16">
      <c r="P58" s="12"/>
    </row>
    <row r="59" spans="6:16">
      <c r="P59" s="12"/>
    </row>
    <row r="60" spans="6:16">
      <c r="P60" s="12"/>
    </row>
    <row r="61" spans="6:16">
      <c r="P61" s="12"/>
    </row>
    <row r="62" spans="6:16">
      <c r="P62" s="12"/>
    </row>
    <row r="63" spans="6:16">
      <c r="P63" s="12"/>
    </row>
    <row r="64" spans="6:16">
      <c r="P64" s="12"/>
    </row>
    <row r="65" spans="16:16">
      <c r="P65" s="12"/>
    </row>
    <row r="66" spans="16:16">
      <c r="P66" s="12"/>
    </row>
    <row r="67" spans="16:16">
      <c r="P67" s="12"/>
    </row>
    <row r="68" spans="16:16">
      <c r="P68" s="12"/>
    </row>
    <row r="69" spans="16:16">
      <c r="P69" s="12"/>
    </row>
    <row r="70" spans="16:16">
      <c r="P70" s="12"/>
    </row>
    <row r="71" spans="16:16">
      <c r="P71" s="12"/>
    </row>
    <row r="72" spans="16:16">
      <c r="P72" s="1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BED37AF6C363544B04697721CAE4A56" ma:contentTypeVersion="0" ma:contentTypeDescription="Crear nuevo documento." ma:contentTypeScope="" ma:versionID="5d23d79be8b5ca16ee7a9159ca836410">
  <xsd:schema xmlns:xsd="http://www.w3.org/2001/XMLSchema" xmlns:xs="http://www.w3.org/2001/XMLSchema" xmlns:p="http://schemas.microsoft.com/office/2006/metadata/properties" targetNamespace="http://schemas.microsoft.com/office/2006/metadata/properties" ma:root="true" ma:fieldsID="ebba8a198e9bb40c3eeca6d0bd41257a">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85A117-0A74-4F0C-BEAC-4703DE70DD99}">
  <ds:schemaRefs>
    <ds:schemaRef ds:uri="http://schemas.microsoft.com/sharepoint/v3/contenttype/forms"/>
  </ds:schemaRefs>
</ds:datastoreItem>
</file>

<file path=customXml/itemProps2.xml><?xml version="1.0" encoding="utf-8"?>
<ds:datastoreItem xmlns:ds="http://schemas.openxmlformats.org/officeDocument/2006/customXml" ds:itemID="{2B7E2677-5752-4F57-84D3-EBF4E2E6154A}">
  <ds:schemaRefs>
    <ds:schemaRef ds:uri="http://schemas.microsoft.com/office/infopath/2007/PartnerControls"/>
    <ds:schemaRef ds:uri="http://purl.org/dc/terms/"/>
    <ds:schemaRef ds:uri="http://purl.org/dc/dcmitype/"/>
    <ds:schemaRef ds:uri="http://schemas.microsoft.com/office/2006/metadata/properties"/>
    <ds:schemaRef ds:uri="http://purl.org/dc/elements/1.1/"/>
    <ds:schemaRef ds:uri="http://schemas.microsoft.com/office/2006/documentManagement/types"/>
    <ds:schemaRef ds:uri="http://www.w3.org/XML/1998/namespace"/>
    <ds:schemaRef ds:uri="http://schemas.openxmlformats.org/package/2006/metadata/core-properties"/>
  </ds:schemaRefs>
</ds:datastoreItem>
</file>

<file path=customXml/itemProps3.xml><?xml version="1.0" encoding="utf-8"?>
<ds:datastoreItem xmlns:ds="http://schemas.openxmlformats.org/officeDocument/2006/customXml" ds:itemID="{98B75182-D1F9-4C9A-817E-C3CA7942F8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CCSE-FT-019_PM</vt:lpstr>
      <vt:lpstr>Datos</vt:lpstr>
      <vt:lpstr>'CCSE-FT-019_PM'!Títulos_a_imprimir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Jizeth Hael Gonzalez Ramirez</dc:creator>
  <cp:keywords>ajusre</cp:keywords>
  <dc:description/>
  <cp:lastModifiedBy>JIZETH HAEL GONZALEZ RAMIREZ</cp:lastModifiedBy>
  <cp:revision/>
  <dcterms:created xsi:type="dcterms:W3CDTF">2013-10-03T17:21:56Z</dcterms:created>
  <dcterms:modified xsi:type="dcterms:W3CDTF">2025-02-19T15:23:46Z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0x0101005BED37AF6C363544B04697721CAE4A56</vt:lpwstr>
  </property>
</Properties>
</file>