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codeName="{8C4F1C90-05EB-6A55-5F09-09C24B55AC0B}"/>
  <workbookPr showInkAnnotation="0" codeName="ThisWorkbook" autoCompressPictures="0" defaultThemeVersion="124226"/>
  <bookViews>
    <workbookView xWindow="0" yWindow="0" windowWidth="19200" windowHeight="10995" activeTab="2" autoFilterDateGrouping="0"/>
  </bookViews>
  <sheets>
    <sheet name="MENU" sheetId="2" r:id="rId1"/>
    <sheet name="ACTUALIZACION DATOS" sheetId="3" r:id="rId2"/>
    <sheet name="F1" sheetId="5" r:id="rId3"/>
    <sheet name="BD1" sheetId="11" state="hidden" r:id="rId4"/>
    <sheet name="BD-resultados" sheetId="13" state="hidden" r:id="rId5"/>
    <sheet name="Hoja2" sheetId="15" state="hidden" r:id="rId6"/>
  </sheets>
  <definedNames>
    <definedName name="acceso_con_calidad_a_la_educación_superior">'BD1'!$I$84:$I$104</definedName>
    <definedName name="Ambiente">'BD1'!$M$3:$M$50</definedName>
    <definedName name="Ambiente_sano_para_la_equidad_y_disfrute_del_ciudadano">'BD1'!$C$195:$C$216</definedName>
    <definedName name="_xlnm.Print_Area" localSheetId="2">'F1'!$A:$X</definedName>
    <definedName name="Articulación_regional_y_planeación_integral_del_transporte">'BD1'!$E$169:$E$173</definedName>
    <definedName name="Atención_integral_y_eficiente_en_salud">'BD1'!$J$84:$J$105</definedName>
    <definedName name="ayuda_3">"CuadroTexto 4"</definedName>
    <definedName name="ayuda3">"CuadroTexto 4"</definedName>
    <definedName name="Bogotá_ciudad_inteligente">'BD1'!$F$178:$F$190</definedName>
    <definedName name="Bogotá_democracia_para_todos_desde_el_espacio_público">'BD1'!$H$128</definedName>
    <definedName name="Bogotá_mejor_para_las_victimas_la_paz_y_la_reconciliación">'BD1'!$F$144:$F$164</definedName>
    <definedName name="Bogotá_mejor_sin_violencia_para_las_mujeres">'BD1'!$M$99:$M$104</definedName>
    <definedName name="Bogotá_territorio_seguro_para_las_mujeres">'BD1'!$N$99:$N$101</definedName>
    <definedName name="Bogotá_una_ciudad_digital">'BD1'!$G$178:$G$190</definedName>
    <definedName name="Bogotá_una_ciudad_inteligente">'BD1'!$F$178:$F$190</definedName>
    <definedName name="Bogotá_vive_los_derechos_humanos">'BD1'!$E$144:$E$164</definedName>
    <definedName name="Calidad_educativa_para_todos">'BD1'!$G$84:$G$104</definedName>
    <definedName name="Cambio_cultural_y_construcción_del_tejido_social_para_la_vida">'BD1'!$H$144:$H$164</definedName>
    <definedName name="Ciudad_de_oportunidades_para_las_mujeres_niñas_adolescentes_y_jóvenes">'BD1'!$O$99:$O$102</definedName>
    <definedName name="Consolidar_el_turismo_como_factor_de_desarrollo_confianza_y_felicidad_para_Bogotá_Región">'BD1'!$H$178:$H$190</definedName>
    <definedName name="Cultura_Recreación_y_Deporte">'BD1'!$L$3:$L$50</definedName>
    <definedName name="Departamento_Administrativo_del_Servicio_Civil">'BD1'!$E$4:$R$4</definedName>
    <definedName name="Desarrollo_Económico_Industria_y_Turismo">'BD1'!$H$3:$H$50</definedName>
    <definedName name="Desarrollo_integral_desde_la_gestación_hasta_la_adolescencia">'BD1'!$C$84:$C$88</definedName>
    <definedName name="Desarrollo_integral_para_la_felicidad_y_el_ejercicio_de_la_ciudadanía">'BD1'!$F$84:$F$104</definedName>
    <definedName name="Desarrollo_rural_sostenible">'BD1'!$E$195:$E$216</definedName>
    <definedName name="Educación">'BD1'!$I$3:$I$50</definedName>
    <definedName name="EJE_TRANSVERSAL_CUATRO">'BD1'!$H$57:$H$61</definedName>
    <definedName name="EJE_TRANSVERSAL_DOS">'BD1'!$F$57:$F$64</definedName>
    <definedName name="EJE_TRANSVERSAL_TRES">'BD1'!$G$57:$G$62</definedName>
    <definedName name="EJE_TRANSVERSAL_UNO">'BD1'!$E$57:$E$62</definedName>
    <definedName name="Elevar_la_eficiencia_de_los_mercados_de_la_ciudad">'BD1'!$D$178:$D$188</definedName>
    <definedName name="Equipo_por_la_educación_para_el_reencuentro_la_reconciliación_y_la_paz">'BD1'!$G$144:$G$164</definedName>
    <definedName name="Espacio_público_derecho_de_todos">'BD1'!$F$112:$F$126</definedName>
    <definedName name="Espacios_vivos_y_dinámicos_Patrimonio_e_infraestructura_cultural_y_deportiva_para_todos">'BD1'!$I$128:$I$131</definedName>
    <definedName name="Familias_protegidas_y_adaptadas_al_cambio_climático">'BD1'!$E$84:$E$104</definedName>
    <definedName name="Financiación_para_el_Desarrollo_Territorial">'BD1'!$F$169:$F$173</definedName>
    <definedName name="Fortalecimiento_del_sistema_de_protección_integral_a_mujeres_víctimas_de_la_violencia_SOFÍA">'BD1'!$C$144:$C$164</definedName>
    <definedName name="Fortalecimiento_del_Sistema_Distrital_de_Justicia">'BD1'!$D$155</definedName>
    <definedName name="Fundamentar_el_Desarrollo_Económico_en_la_generación_y_uso_del_conocimiento_para_mejorar_la_competitividad_de_la_Ciudad_Región">'BD1'!$B$178:$B$189</definedName>
    <definedName name="Generar_alternativas_de_ingreso_y_empleo_de_mejor_calidad">'BD1'!$C$178:$C$188</definedName>
    <definedName name="Gestión_Contractual">'BD1'!$J$56:$J$70</definedName>
    <definedName name="Gestión_de_la_Huella_ambiental_urbana">'BD1'!$D$195:$D$216</definedName>
    <definedName name="Gestión_Fisica">'BD1'!$L$56:$L$70</definedName>
    <definedName name="Gestión_Juridica">'BD1'!$Q$3:$Q$50</definedName>
    <definedName name="Gestión_local_regional_e_internacional">'BD1'!$C$222:$C$227</definedName>
    <definedName name="Gestión_Presupuestal">'BD1'!$K$56:$K$70</definedName>
    <definedName name="Gestión_Pública">'BD1'!$D$3:$D$50</definedName>
    <definedName name="Gobierno_Seguridad_y_Convivencia">'BD1'!$E$3:$E$50</definedName>
    <definedName name="Gobierno_y_ciudadania_digital">'BD1'!$D$222:$D$255</definedName>
    <definedName name="Hábitat">'BD1'!$O$3:$O$50</definedName>
    <definedName name="Hacienda">'BD1'!$F$3:$F$50</definedName>
    <definedName name="Igualdad_y_autonomía_para_una_Bogotá_incluyente">'BD1'!$D$84:$D$105</definedName>
    <definedName name="Inclusión_educativa_para_la_equidad">'BD1'!$H$84:$H$104</definedName>
    <definedName name="Información_relevante_e_integral_para_la_planeación_territorial">'BD1'!$B$169:$B$173</definedName>
    <definedName name="Infraestructura_para_el_Desarrollo_del_Hábitat">'BD1'!$B$112:$B$126</definedName>
    <definedName name="Integración_Social">'BD1'!$K$3:$K$50</definedName>
    <definedName name="Integración_social_para_una_ciudad_de_oportunidades">'BD1'!$E$112:$E$126</definedName>
    <definedName name="Intervenciones_Integrales_del_Hábitat">'BD1'!$C$112:$C$126</definedName>
    <definedName name="Justicia_para_todos_consolidación_del_sistema_Distrital_de_Justicia">'BD1'!$D$144:$D$164</definedName>
    <definedName name="Mejor_movilidad_para_todos">'BD1'!$G$112:$G$139</definedName>
    <definedName name="Mejorar_y_fortalecer_el_recaudo_tributario_de_la_ciudad_e_impulsar_el_uso_de_mecanismos_de_vinculación_de_capital_privado">'BD1'!$E$178:$E$190</definedName>
    <definedName name="Mejores_oportunidades_para_el_desarrollo_a_través_de_la_cultura_la_recreación_y_el_deporte">'BD1'!$L$84:$L$107</definedName>
    <definedName name="Modernización_de_la_infraestructura_física_y_tecnológica_en_salud">'BD1'!$K$84:$K$105</definedName>
    <definedName name="Modernizacion_institucional">'BD1'!$C$222:$C$248</definedName>
    <definedName name="Movilidad">'BD1'!$N$3:$N$50</definedName>
    <definedName name="Mujer">'BD1'!$P$3:$P$50</definedName>
    <definedName name="Mujeres_protagonistas_activas_y_empoderadas_en_el_cierre_de_brechas_de_género">'BD1'!$M$84:$M$107</definedName>
    <definedName name="Ocupación_territorial_equilibrada_y_sostenible">'BD1'!$E$173</definedName>
    <definedName name="Oportunidades_para_la_prevención_de_la_maternidad_y_la_paternidad_temprana">'BD1'!$F$99:$F$100</definedName>
    <definedName name="PILAR_1">'BD1'!$B$57:$B$70</definedName>
    <definedName name="PILAR_2">'BD1'!$C$57:$C$65</definedName>
    <definedName name="PILAR_3">'BD1'!$D$57:$D$63</definedName>
    <definedName name="Planeación">'BD1'!$G$3:$G$50</definedName>
    <definedName name="Prevención_y_atención_de_la_maternidad_y_la_paternidad_tempranas">'BD1'!$B$84:$B$85</definedName>
    <definedName name="Promover_el_desarrollo_sostenible_de_la_ruralidad_urbana">'BD1'!$G$209</definedName>
    <definedName name="Propietarios_de_vivienda_en_bogota_a_traves_del_arriendo">'BD1'!$G$169:$G$173</definedName>
    <definedName name="Proyectos_urbanos_integrales_con_visión_de_ciudad">'BD1'!$C$169:$C$173</definedName>
    <definedName name="Recuperación_incorporación_vida_urbana_y_control_de_la_ilegalidad">'BD1'!$D$112:$D$126</definedName>
    <definedName name="Recuperación_y_manejo_de_la_estructura_ecológica_principal">'BD1'!$B$195:$B$207</definedName>
    <definedName name="Reforma_Administrativa">'BD1'!$D$222:$D$225</definedName>
    <definedName name="Ruta_integral_de_atención_para_la_primera_infancia">'BD1'!$D$99</definedName>
    <definedName name="Salud">'BD1'!$J$3:$J$50</definedName>
    <definedName name="Seguridad_y_comportamientos_para_la_movilidad">'BD1'!$C$155</definedName>
    <definedName name="Seguridad_y_convivencia_para_todos">'BD1'!$B$144:$B$164</definedName>
    <definedName name="Sistema_Distrital_de_Derechos_Humanos">'BD1'!$E$155</definedName>
    <definedName name="Sostenibilidad_del_territorio_y_adaptación_al_cambio_climático">'BD1'!$D$209:$D$210</definedName>
    <definedName name="Suelo_para_reducir_el_déficit_habitacional_de_suelo_urbanizable_vivienda_y_soportes_urbanos">'BD1'!$D$169:$D$173</definedName>
    <definedName name="Tecnología_e_Información_para_la_eficiencia_administrativa">'BD1'!$B$222:$B$236</definedName>
    <definedName name="Territorios_con_Oportunidad">'BD1'!$D$128:$D$133</definedName>
    <definedName name="Transparencia_gestion_publica_y_servicio_al_ciudadano">'BD1'!$B$222:$B$247</definedName>
    <definedName name="Transporte_limpio">'BD1'!$F$209</definedName>
  </definedNames>
  <calcPr calcId="145621" iterateDelta="1E-4"/>
  <pivotCaches>
    <pivotCache cacheId="1" r:id="rId7"/>
  </pivotCaches>
</workbook>
</file>

<file path=xl/calcChain.xml><?xml version="1.0" encoding="utf-8"?>
<calcChain xmlns="http://schemas.openxmlformats.org/spreadsheetml/2006/main">
  <c r="F553" i="5" l="1"/>
  <c r="F17" i="5"/>
  <c r="N553" i="5"/>
  <c r="N551" i="5"/>
  <c r="F551" i="5"/>
  <c r="N550" i="5"/>
  <c r="N549" i="5"/>
  <c r="F549" i="5"/>
  <c r="N371" i="5"/>
  <c r="F371" i="5"/>
  <c r="N369" i="5"/>
  <c r="F369" i="5"/>
  <c r="F202" i="5" l="1"/>
  <c r="N202" i="5"/>
  <c r="N201" i="5"/>
  <c r="N200" i="5"/>
  <c r="F200" i="5"/>
  <c r="N199" i="5"/>
  <c r="N198" i="5"/>
  <c r="F198" i="5"/>
  <c r="N197" i="5"/>
  <c r="N196" i="5"/>
  <c r="F196" i="5"/>
  <c r="N195" i="5"/>
  <c r="N194" i="5"/>
  <c r="F194" i="5"/>
  <c r="N193" i="5"/>
  <c r="N192" i="5"/>
  <c r="F192" i="5"/>
  <c r="N191" i="5"/>
  <c r="N190" i="5"/>
  <c r="F190" i="5"/>
  <c r="N18" i="5"/>
  <c r="N17" i="5"/>
  <c r="N16" i="5"/>
  <c r="N15" i="5"/>
  <c r="F15" i="5"/>
  <c r="N14" i="5"/>
  <c r="N13" i="5"/>
  <c r="F13" i="5"/>
  <c r="N11" i="5"/>
  <c r="N12" i="5"/>
  <c r="F11" i="5" l="1"/>
  <c r="P428" i="13" l="1"/>
  <c r="O428" i="13"/>
  <c r="N428" i="13"/>
  <c r="M428" i="13"/>
  <c r="L428" i="13"/>
  <c r="K428" i="13"/>
  <c r="J428" i="13"/>
  <c r="I428" i="13"/>
  <c r="D428" i="13"/>
  <c r="C428" i="13"/>
  <c r="B428" i="13"/>
  <c r="A428" i="13"/>
  <c r="P427" i="13"/>
  <c r="O427" i="13"/>
  <c r="N427" i="13"/>
  <c r="M427" i="13"/>
  <c r="L427" i="13"/>
  <c r="K427" i="13"/>
  <c r="J427" i="13"/>
  <c r="I427" i="13"/>
  <c r="D427" i="13"/>
  <c r="C427" i="13"/>
  <c r="B427" i="13"/>
  <c r="A427" i="13"/>
  <c r="P426" i="13"/>
  <c r="O426" i="13"/>
  <c r="N426" i="13"/>
  <c r="M426" i="13"/>
  <c r="L426" i="13"/>
  <c r="K426" i="13"/>
  <c r="J426" i="13"/>
  <c r="I426" i="13"/>
  <c r="D426" i="13"/>
  <c r="C426" i="13"/>
  <c r="B426" i="13"/>
  <c r="A426" i="13"/>
  <c r="P425" i="13"/>
  <c r="O425" i="13"/>
  <c r="N425" i="13"/>
  <c r="M425" i="13"/>
  <c r="L425" i="13"/>
  <c r="K425" i="13"/>
  <c r="J425" i="13"/>
  <c r="I425" i="13"/>
  <c r="D425" i="13"/>
  <c r="C425" i="13"/>
  <c r="B425" i="13"/>
  <c r="A425" i="13"/>
  <c r="P424" i="13"/>
  <c r="O424" i="13"/>
  <c r="N424" i="13"/>
  <c r="M424" i="13"/>
  <c r="L424" i="13"/>
  <c r="K424" i="13"/>
  <c r="J424" i="13"/>
  <c r="I424" i="13"/>
  <c r="D424" i="13"/>
  <c r="C424" i="13"/>
  <c r="B424" i="13"/>
  <c r="A424" i="13"/>
  <c r="P423" i="13"/>
  <c r="O423" i="13"/>
  <c r="N423" i="13"/>
  <c r="M423" i="13"/>
  <c r="L423" i="13"/>
  <c r="K423" i="13"/>
  <c r="J423" i="13"/>
  <c r="I423" i="13"/>
  <c r="D423" i="13"/>
  <c r="C423" i="13"/>
  <c r="B423" i="13"/>
  <c r="A423" i="13"/>
  <c r="P422" i="13"/>
  <c r="O422" i="13"/>
  <c r="N422" i="13"/>
  <c r="M422" i="13"/>
  <c r="L422" i="13"/>
  <c r="K422" i="13"/>
  <c r="J422" i="13"/>
  <c r="I422" i="13"/>
  <c r="D422" i="13"/>
  <c r="C422" i="13"/>
  <c r="B422" i="13"/>
  <c r="A422" i="13"/>
  <c r="P421" i="13"/>
  <c r="O421" i="13"/>
  <c r="N421" i="13"/>
  <c r="M421" i="13"/>
  <c r="L421" i="13"/>
  <c r="K421" i="13"/>
  <c r="J421" i="13"/>
  <c r="I421" i="13"/>
  <c r="D421" i="13"/>
  <c r="C421" i="13"/>
  <c r="B421" i="13"/>
  <c r="A421" i="13"/>
  <c r="P420" i="13"/>
  <c r="O420" i="13"/>
  <c r="N420" i="13"/>
  <c r="M420" i="13"/>
  <c r="L420" i="13"/>
  <c r="K420" i="13"/>
  <c r="J420" i="13"/>
  <c r="I420" i="13"/>
  <c r="D420" i="13"/>
  <c r="C420" i="13"/>
  <c r="B420" i="13"/>
  <c r="A420" i="13"/>
  <c r="P419" i="13"/>
  <c r="O419" i="13"/>
  <c r="N419" i="13"/>
  <c r="M419" i="13"/>
  <c r="L419" i="13"/>
  <c r="K419" i="13"/>
  <c r="J419" i="13"/>
  <c r="I419" i="13"/>
  <c r="D419" i="13"/>
  <c r="C419" i="13"/>
  <c r="B419" i="13"/>
  <c r="A419" i="13"/>
  <c r="P418" i="13"/>
  <c r="O418" i="13"/>
  <c r="N418" i="13"/>
  <c r="M418" i="13"/>
  <c r="L418" i="13"/>
  <c r="K418" i="13"/>
  <c r="J418" i="13"/>
  <c r="I418" i="13"/>
  <c r="D418" i="13"/>
  <c r="C418" i="13"/>
  <c r="B418" i="13"/>
  <c r="A418" i="13"/>
  <c r="P417" i="13"/>
  <c r="O417" i="13"/>
  <c r="N417" i="13"/>
  <c r="M417" i="13"/>
  <c r="L417" i="13"/>
  <c r="K417" i="13"/>
  <c r="J417" i="13"/>
  <c r="I417" i="13"/>
  <c r="D417" i="13"/>
  <c r="C417" i="13"/>
  <c r="B417" i="13"/>
  <c r="A417" i="13"/>
  <c r="P416" i="13"/>
  <c r="O416" i="13"/>
  <c r="N416" i="13"/>
  <c r="M416" i="13"/>
  <c r="L416" i="13"/>
  <c r="K416" i="13"/>
  <c r="J416" i="13"/>
  <c r="I416" i="13"/>
  <c r="D416" i="13"/>
  <c r="C416" i="13"/>
  <c r="B416" i="13"/>
  <c r="A416" i="13"/>
  <c r="P415" i="13"/>
  <c r="O415" i="13"/>
  <c r="N415" i="13"/>
  <c r="M415" i="13"/>
  <c r="L415" i="13"/>
  <c r="K415" i="13"/>
  <c r="J415" i="13"/>
  <c r="I415" i="13"/>
  <c r="D415" i="13"/>
  <c r="C415" i="13"/>
  <c r="B415" i="13"/>
  <c r="A415" i="13"/>
  <c r="P414" i="13"/>
  <c r="O414" i="13"/>
  <c r="N414" i="13"/>
  <c r="M414" i="13"/>
  <c r="L414" i="13"/>
  <c r="K414" i="13"/>
  <c r="J414" i="13"/>
  <c r="I414" i="13"/>
  <c r="F414" i="13"/>
  <c r="F415" i="13" s="1"/>
  <c r="F416" i="13" s="1"/>
  <c r="F417" i="13" s="1"/>
  <c r="F418" i="13" s="1"/>
  <c r="F419" i="13" s="1"/>
  <c r="F420" i="13" s="1"/>
  <c r="F421" i="13" s="1"/>
  <c r="F422" i="13" s="1"/>
  <c r="F423" i="13" s="1"/>
  <c r="F424" i="13" s="1"/>
  <c r="F425" i="13" s="1"/>
  <c r="F426" i="13" s="1"/>
  <c r="F427" i="13" s="1"/>
  <c r="F428" i="13" s="1"/>
  <c r="D414" i="13"/>
  <c r="C414" i="13"/>
  <c r="B414" i="13"/>
  <c r="A414" i="13"/>
  <c r="P413" i="13"/>
  <c r="O413" i="13"/>
  <c r="N413" i="13"/>
  <c r="M413" i="13"/>
  <c r="L413" i="13"/>
  <c r="K413" i="13"/>
  <c r="J413" i="13"/>
  <c r="I413" i="13"/>
  <c r="F413" i="13"/>
  <c r="E413" i="13"/>
  <c r="E414" i="13" s="1"/>
  <c r="E415" i="13" s="1"/>
  <c r="E416" i="13" s="1"/>
  <c r="E417" i="13" s="1"/>
  <c r="E418" i="13" s="1"/>
  <c r="E419" i="13" s="1"/>
  <c r="E420" i="13" s="1"/>
  <c r="E421" i="13" s="1"/>
  <c r="E422" i="13" s="1"/>
  <c r="E423" i="13" s="1"/>
  <c r="E424" i="13" s="1"/>
  <c r="E425" i="13" s="1"/>
  <c r="E426" i="13" s="1"/>
  <c r="E427" i="13" s="1"/>
  <c r="E428" i="13" s="1"/>
  <c r="D413" i="13"/>
  <c r="C413" i="13"/>
  <c r="B413" i="13"/>
  <c r="A413" i="13"/>
  <c r="P412" i="13"/>
  <c r="O412" i="13"/>
  <c r="N412" i="13"/>
  <c r="M412" i="13"/>
  <c r="L412" i="13"/>
  <c r="K412" i="13"/>
  <c r="J412" i="13"/>
  <c r="I412" i="13"/>
  <c r="D412" i="13"/>
  <c r="C412" i="13"/>
  <c r="B412" i="13"/>
  <c r="A412" i="13"/>
  <c r="P411" i="13"/>
  <c r="O411" i="13"/>
  <c r="N411" i="13"/>
  <c r="M411" i="13"/>
  <c r="L411" i="13"/>
  <c r="K411" i="13"/>
  <c r="J411" i="13"/>
  <c r="I411" i="13"/>
  <c r="D411" i="13"/>
  <c r="C411" i="13"/>
  <c r="B411" i="13"/>
  <c r="A411" i="13"/>
  <c r="P410" i="13"/>
  <c r="O410" i="13"/>
  <c r="N410" i="13"/>
  <c r="M410" i="13"/>
  <c r="L410" i="13"/>
  <c r="K410" i="13"/>
  <c r="J410" i="13"/>
  <c r="I410" i="13"/>
  <c r="D410" i="13"/>
  <c r="C410" i="13"/>
  <c r="B410" i="13"/>
  <c r="A410" i="13"/>
  <c r="P409" i="13"/>
  <c r="O409" i="13"/>
  <c r="N409" i="13"/>
  <c r="M409" i="13"/>
  <c r="L409" i="13"/>
  <c r="K409" i="13"/>
  <c r="J409" i="13"/>
  <c r="I409" i="13"/>
  <c r="D409" i="13"/>
  <c r="C409" i="13"/>
  <c r="B409" i="13"/>
  <c r="A409" i="13"/>
  <c r="P408" i="13"/>
  <c r="O408" i="13"/>
  <c r="N408" i="13"/>
  <c r="M408" i="13"/>
  <c r="L408" i="13"/>
  <c r="K408" i="13"/>
  <c r="J408" i="13"/>
  <c r="I408" i="13"/>
  <c r="D408" i="13"/>
  <c r="C408" i="13"/>
  <c r="B408" i="13"/>
  <c r="A408" i="13"/>
  <c r="P407" i="13"/>
  <c r="O407" i="13"/>
  <c r="N407" i="13"/>
  <c r="M407" i="13"/>
  <c r="L407" i="13"/>
  <c r="K407" i="13"/>
  <c r="J407" i="13"/>
  <c r="I407" i="13"/>
  <c r="D407" i="13"/>
  <c r="C407" i="13"/>
  <c r="B407" i="13"/>
  <c r="A407" i="13"/>
  <c r="P406" i="13"/>
  <c r="O406" i="13"/>
  <c r="N406" i="13"/>
  <c r="M406" i="13"/>
  <c r="L406" i="13"/>
  <c r="K406" i="13"/>
  <c r="J406" i="13"/>
  <c r="I406" i="13"/>
  <c r="D406" i="13"/>
  <c r="C406" i="13"/>
  <c r="B406" i="13"/>
  <c r="A406" i="13"/>
  <c r="P405" i="13"/>
  <c r="O405" i="13"/>
  <c r="N405" i="13"/>
  <c r="M405" i="13"/>
  <c r="L405" i="13"/>
  <c r="K405" i="13"/>
  <c r="J405" i="13"/>
  <c r="I405" i="13"/>
  <c r="D405" i="13"/>
  <c r="C405" i="13"/>
  <c r="B405" i="13"/>
  <c r="A405" i="13"/>
  <c r="P404" i="13"/>
  <c r="O404" i="13"/>
  <c r="N404" i="13"/>
  <c r="M404" i="13"/>
  <c r="L404" i="13"/>
  <c r="K404" i="13"/>
  <c r="J404" i="13"/>
  <c r="I404" i="13"/>
  <c r="D404" i="13"/>
  <c r="C404" i="13"/>
  <c r="B404" i="13"/>
  <c r="A404" i="13"/>
  <c r="P403" i="13"/>
  <c r="O403" i="13"/>
  <c r="N403" i="13"/>
  <c r="M403" i="13"/>
  <c r="L403" i="13"/>
  <c r="K403" i="13"/>
  <c r="J403" i="13"/>
  <c r="I403" i="13"/>
  <c r="D403" i="13"/>
  <c r="C403" i="13"/>
  <c r="B403" i="13"/>
  <c r="A403" i="13"/>
  <c r="P402" i="13"/>
  <c r="O402" i="13"/>
  <c r="N402" i="13"/>
  <c r="M402" i="13"/>
  <c r="L402" i="13"/>
  <c r="K402" i="13"/>
  <c r="J402" i="13"/>
  <c r="I402" i="13"/>
  <c r="D402" i="13"/>
  <c r="C402" i="13"/>
  <c r="B402" i="13"/>
  <c r="A402" i="13"/>
  <c r="P401" i="13"/>
  <c r="O401" i="13"/>
  <c r="N401" i="13"/>
  <c r="M401" i="13"/>
  <c r="L401" i="13"/>
  <c r="K401" i="13"/>
  <c r="J401" i="13"/>
  <c r="I401" i="13"/>
  <c r="D401" i="13"/>
  <c r="C401" i="13"/>
  <c r="B401" i="13"/>
  <c r="A401" i="13"/>
  <c r="P400" i="13"/>
  <c r="O400" i="13"/>
  <c r="N400" i="13"/>
  <c r="M400" i="13"/>
  <c r="L400" i="13"/>
  <c r="K400" i="13"/>
  <c r="J400" i="13"/>
  <c r="I400" i="13"/>
  <c r="D400" i="13"/>
  <c r="C400" i="13"/>
  <c r="B400" i="13"/>
  <c r="A400" i="13"/>
  <c r="P399" i="13"/>
  <c r="O399" i="13"/>
  <c r="N399" i="13"/>
  <c r="M399" i="13"/>
  <c r="L399" i="13"/>
  <c r="K399" i="13"/>
  <c r="J399" i="13"/>
  <c r="I399" i="13"/>
  <c r="D399" i="13"/>
  <c r="C399" i="13"/>
  <c r="B399" i="13"/>
  <c r="A399" i="13"/>
  <c r="P398" i="13"/>
  <c r="O398" i="13"/>
  <c r="N398" i="13"/>
  <c r="M398" i="13"/>
  <c r="L398" i="13"/>
  <c r="K398" i="13"/>
  <c r="J398" i="13"/>
  <c r="I398" i="13"/>
  <c r="F398" i="13"/>
  <c r="F399" i="13" s="1"/>
  <c r="F400" i="13" s="1"/>
  <c r="F401" i="13" s="1"/>
  <c r="F402" i="13" s="1"/>
  <c r="F403" i="13" s="1"/>
  <c r="F404" i="13" s="1"/>
  <c r="F405" i="13" s="1"/>
  <c r="F406" i="13" s="1"/>
  <c r="F407" i="13" s="1"/>
  <c r="F408" i="13" s="1"/>
  <c r="F409" i="13" s="1"/>
  <c r="F410" i="13" s="1"/>
  <c r="F411" i="13" s="1"/>
  <c r="F412" i="13" s="1"/>
  <c r="D398" i="13"/>
  <c r="C398" i="13"/>
  <c r="B398" i="13"/>
  <c r="A398" i="13"/>
  <c r="P397" i="13"/>
  <c r="O397" i="13"/>
  <c r="N397" i="13"/>
  <c r="M397" i="13"/>
  <c r="L397" i="13"/>
  <c r="K397" i="13"/>
  <c r="J397" i="13"/>
  <c r="I397" i="13"/>
  <c r="F397" i="13"/>
  <c r="E397" i="13"/>
  <c r="E398" i="13" s="1"/>
  <c r="E399" i="13" s="1"/>
  <c r="E400" i="13" s="1"/>
  <c r="E401" i="13" s="1"/>
  <c r="E402" i="13" s="1"/>
  <c r="E403" i="13" s="1"/>
  <c r="E404" i="13" s="1"/>
  <c r="E405" i="13" s="1"/>
  <c r="E406" i="13" s="1"/>
  <c r="E407" i="13" s="1"/>
  <c r="E408" i="13" s="1"/>
  <c r="E409" i="13" s="1"/>
  <c r="E410" i="13" s="1"/>
  <c r="E411" i="13" s="1"/>
  <c r="E412" i="13" s="1"/>
  <c r="D397" i="13"/>
  <c r="C397" i="13"/>
  <c r="B397" i="13"/>
  <c r="A397" i="13"/>
  <c r="P396" i="13"/>
  <c r="O396" i="13"/>
  <c r="N396" i="13"/>
  <c r="M396" i="13"/>
  <c r="L396" i="13"/>
  <c r="K396" i="13"/>
  <c r="J396" i="13"/>
  <c r="I396" i="13"/>
  <c r="D396" i="13"/>
  <c r="C396" i="13"/>
  <c r="B396" i="13"/>
  <c r="A396" i="13"/>
  <c r="P395" i="13"/>
  <c r="O395" i="13"/>
  <c r="N395" i="13"/>
  <c r="M395" i="13"/>
  <c r="L395" i="13"/>
  <c r="K395" i="13"/>
  <c r="J395" i="13"/>
  <c r="I395" i="13"/>
  <c r="D395" i="13"/>
  <c r="C395" i="13"/>
  <c r="B395" i="13"/>
  <c r="A395" i="13"/>
  <c r="P394" i="13"/>
  <c r="O394" i="13"/>
  <c r="N394" i="13"/>
  <c r="M394" i="13"/>
  <c r="L394" i="13"/>
  <c r="K394" i="13"/>
  <c r="J394" i="13"/>
  <c r="I394" i="13"/>
  <c r="D394" i="13"/>
  <c r="C394" i="13"/>
  <c r="B394" i="13"/>
  <c r="A394" i="13"/>
  <c r="P393" i="13"/>
  <c r="O393" i="13"/>
  <c r="N393" i="13"/>
  <c r="M393" i="13"/>
  <c r="L393" i="13"/>
  <c r="K393" i="13"/>
  <c r="J393" i="13"/>
  <c r="I393" i="13"/>
  <c r="D393" i="13"/>
  <c r="C393" i="13"/>
  <c r="B393" i="13"/>
  <c r="A393" i="13"/>
  <c r="P392" i="13"/>
  <c r="O392" i="13"/>
  <c r="N392" i="13"/>
  <c r="M392" i="13"/>
  <c r="L392" i="13"/>
  <c r="K392" i="13"/>
  <c r="J392" i="13"/>
  <c r="I392" i="13"/>
  <c r="D392" i="13"/>
  <c r="C392" i="13"/>
  <c r="B392" i="13"/>
  <c r="A392" i="13"/>
  <c r="P391" i="13"/>
  <c r="O391" i="13"/>
  <c r="N391" i="13"/>
  <c r="M391" i="13"/>
  <c r="L391" i="13"/>
  <c r="K391" i="13"/>
  <c r="J391" i="13"/>
  <c r="I391" i="13"/>
  <c r="D391" i="13"/>
  <c r="C391" i="13"/>
  <c r="B391" i="13"/>
  <c r="A391" i="13"/>
  <c r="P390" i="13"/>
  <c r="O390" i="13"/>
  <c r="N390" i="13"/>
  <c r="M390" i="13"/>
  <c r="L390" i="13"/>
  <c r="K390" i="13"/>
  <c r="J390" i="13"/>
  <c r="I390" i="13"/>
  <c r="D390" i="13"/>
  <c r="C390" i="13"/>
  <c r="B390" i="13"/>
  <c r="A390" i="13"/>
  <c r="P389" i="13"/>
  <c r="O389" i="13"/>
  <c r="N389" i="13"/>
  <c r="M389" i="13"/>
  <c r="L389" i="13"/>
  <c r="K389" i="13"/>
  <c r="J389" i="13"/>
  <c r="I389" i="13"/>
  <c r="D389" i="13"/>
  <c r="C389" i="13"/>
  <c r="B389" i="13"/>
  <c r="A389" i="13"/>
  <c r="P388" i="13"/>
  <c r="O388" i="13"/>
  <c r="N388" i="13"/>
  <c r="M388" i="13"/>
  <c r="L388" i="13"/>
  <c r="K388" i="13"/>
  <c r="J388" i="13"/>
  <c r="I388" i="13"/>
  <c r="D388" i="13"/>
  <c r="C388" i="13"/>
  <c r="B388" i="13"/>
  <c r="A388" i="13"/>
  <c r="P387" i="13"/>
  <c r="O387" i="13"/>
  <c r="N387" i="13"/>
  <c r="M387" i="13"/>
  <c r="L387" i="13"/>
  <c r="K387" i="13"/>
  <c r="J387" i="13"/>
  <c r="I387" i="13"/>
  <c r="D387" i="13"/>
  <c r="C387" i="13"/>
  <c r="B387" i="13"/>
  <c r="A387" i="13"/>
  <c r="P386" i="13"/>
  <c r="O386" i="13"/>
  <c r="N386" i="13"/>
  <c r="M386" i="13"/>
  <c r="L386" i="13"/>
  <c r="K386" i="13"/>
  <c r="J386" i="13"/>
  <c r="I386" i="13"/>
  <c r="D386" i="13"/>
  <c r="C386" i="13"/>
  <c r="B386" i="13"/>
  <c r="A386" i="13"/>
  <c r="P385" i="13"/>
  <c r="O385" i="13"/>
  <c r="N385" i="13"/>
  <c r="M385" i="13"/>
  <c r="L385" i="13"/>
  <c r="K385" i="13"/>
  <c r="J385" i="13"/>
  <c r="I385" i="13"/>
  <c r="D385" i="13"/>
  <c r="C385" i="13"/>
  <c r="B385" i="13"/>
  <c r="A385" i="13"/>
  <c r="P384" i="13"/>
  <c r="O384" i="13"/>
  <c r="N384" i="13"/>
  <c r="M384" i="13"/>
  <c r="L384" i="13"/>
  <c r="K384" i="13"/>
  <c r="J384" i="13"/>
  <c r="I384" i="13"/>
  <c r="D384" i="13"/>
  <c r="C384" i="13"/>
  <c r="B384" i="13"/>
  <c r="A384" i="13"/>
  <c r="P383" i="13"/>
  <c r="O383" i="13"/>
  <c r="N383" i="13"/>
  <c r="M383" i="13"/>
  <c r="L383" i="13"/>
  <c r="K383" i="13"/>
  <c r="J383" i="13"/>
  <c r="I383" i="13"/>
  <c r="D383" i="13"/>
  <c r="C383" i="13"/>
  <c r="B383" i="13"/>
  <c r="A383" i="13"/>
  <c r="P382" i="13"/>
  <c r="O382" i="13"/>
  <c r="N382" i="13"/>
  <c r="M382" i="13"/>
  <c r="L382" i="13"/>
  <c r="K382" i="13"/>
  <c r="J382" i="13"/>
  <c r="I382" i="13"/>
  <c r="F382" i="13"/>
  <c r="F383" i="13" s="1"/>
  <c r="F384" i="13" s="1"/>
  <c r="F385" i="13" s="1"/>
  <c r="F386" i="13" s="1"/>
  <c r="F387" i="13" s="1"/>
  <c r="F388" i="13" s="1"/>
  <c r="F389" i="13" s="1"/>
  <c r="F390" i="13" s="1"/>
  <c r="F391" i="13" s="1"/>
  <c r="F392" i="13" s="1"/>
  <c r="F393" i="13" s="1"/>
  <c r="F394" i="13" s="1"/>
  <c r="F395" i="13" s="1"/>
  <c r="F396" i="13" s="1"/>
  <c r="D382" i="13"/>
  <c r="C382" i="13"/>
  <c r="B382" i="13"/>
  <c r="A382" i="13"/>
  <c r="P381" i="13"/>
  <c r="O381" i="13"/>
  <c r="N381" i="13"/>
  <c r="M381" i="13"/>
  <c r="L381" i="13"/>
  <c r="K381" i="13"/>
  <c r="J381" i="13"/>
  <c r="I381" i="13"/>
  <c r="F381" i="13"/>
  <c r="E381" i="13"/>
  <c r="E382" i="13" s="1"/>
  <c r="E383" i="13" s="1"/>
  <c r="E384" i="13" s="1"/>
  <c r="E385" i="13" s="1"/>
  <c r="E386" i="13" s="1"/>
  <c r="E387" i="13" s="1"/>
  <c r="E388" i="13" s="1"/>
  <c r="E389" i="13" s="1"/>
  <c r="E390" i="13" s="1"/>
  <c r="E391" i="13" s="1"/>
  <c r="E392" i="13" s="1"/>
  <c r="E393" i="13" s="1"/>
  <c r="E394" i="13" s="1"/>
  <c r="E395" i="13" s="1"/>
  <c r="E396" i="13" s="1"/>
  <c r="D381" i="13"/>
  <c r="C381" i="13"/>
  <c r="B381" i="13"/>
  <c r="A381" i="13"/>
  <c r="P380" i="13"/>
  <c r="O380" i="13"/>
  <c r="N380" i="13"/>
  <c r="M380" i="13"/>
  <c r="L380" i="13"/>
  <c r="K380" i="13"/>
  <c r="J380" i="13"/>
  <c r="I380" i="13"/>
  <c r="D380" i="13"/>
  <c r="C380" i="13"/>
  <c r="B380" i="13"/>
  <c r="A380" i="13"/>
  <c r="P379" i="13"/>
  <c r="O379" i="13"/>
  <c r="N379" i="13"/>
  <c r="M379" i="13"/>
  <c r="L379" i="13"/>
  <c r="K379" i="13"/>
  <c r="J379" i="13"/>
  <c r="I379" i="13"/>
  <c r="D379" i="13"/>
  <c r="C379" i="13"/>
  <c r="B379" i="13"/>
  <c r="A379" i="13"/>
  <c r="P378" i="13"/>
  <c r="O378" i="13"/>
  <c r="N378" i="13"/>
  <c r="M378" i="13"/>
  <c r="L378" i="13"/>
  <c r="K378" i="13"/>
  <c r="J378" i="13"/>
  <c r="I378" i="13"/>
  <c r="D378" i="13"/>
  <c r="C378" i="13"/>
  <c r="B378" i="13"/>
  <c r="A378" i="13"/>
  <c r="P377" i="13"/>
  <c r="O377" i="13"/>
  <c r="N377" i="13"/>
  <c r="M377" i="13"/>
  <c r="L377" i="13"/>
  <c r="K377" i="13"/>
  <c r="J377" i="13"/>
  <c r="I377" i="13"/>
  <c r="D377" i="13"/>
  <c r="C377" i="13"/>
  <c r="B377" i="13"/>
  <c r="A377" i="13"/>
  <c r="P376" i="13"/>
  <c r="O376" i="13"/>
  <c r="N376" i="13"/>
  <c r="M376" i="13"/>
  <c r="L376" i="13"/>
  <c r="K376" i="13"/>
  <c r="J376" i="13"/>
  <c r="I376" i="13"/>
  <c r="D376" i="13"/>
  <c r="C376" i="13"/>
  <c r="B376" i="13"/>
  <c r="A376" i="13"/>
  <c r="P375" i="13"/>
  <c r="O375" i="13"/>
  <c r="N375" i="13"/>
  <c r="M375" i="13"/>
  <c r="L375" i="13"/>
  <c r="K375" i="13"/>
  <c r="J375" i="13"/>
  <c r="I375" i="13"/>
  <c r="D375" i="13"/>
  <c r="C375" i="13"/>
  <c r="B375" i="13"/>
  <c r="A375" i="13"/>
  <c r="P374" i="13"/>
  <c r="O374" i="13"/>
  <c r="N374" i="13"/>
  <c r="M374" i="13"/>
  <c r="L374" i="13"/>
  <c r="K374" i="13"/>
  <c r="J374" i="13"/>
  <c r="I374" i="13"/>
  <c r="D374" i="13"/>
  <c r="C374" i="13"/>
  <c r="B374" i="13"/>
  <c r="A374" i="13"/>
  <c r="P373" i="13"/>
  <c r="O373" i="13"/>
  <c r="N373" i="13"/>
  <c r="M373" i="13"/>
  <c r="L373" i="13"/>
  <c r="K373" i="13"/>
  <c r="J373" i="13"/>
  <c r="I373" i="13"/>
  <c r="D373" i="13"/>
  <c r="C373" i="13"/>
  <c r="B373" i="13"/>
  <c r="A373" i="13"/>
  <c r="P372" i="13"/>
  <c r="O372" i="13"/>
  <c r="N372" i="13"/>
  <c r="M372" i="13"/>
  <c r="L372" i="13"/>
  <c r="K372" i="13"/>
  <c r="J372" i="13"/>
  <c r="I372" i="13"/>
  <c r="D372" i="13"/>
  <c r="C372" i="13"/>
  <c r="B372" i="13"/>
  <c r="A372" i="13"/>
  <c r="P371" i="13"/>
  <c r="O371" i="13"/>
  <c r="N371" i="13"/>
  <c r="M371" i="13"/>
  <c r="L371" i="13"/>
  <c r="K371" i="13"/>
  <c r="J371" i="13"/>
  <c r="I371" i="13"/>
  <c r="D371" i="13"/>
  <c r="C371" i="13"/>
  <c r="B371" i="13"/>
  <c r="A371" i="13"/>
  <c r="P370" i="13"/>
  <c r="O370" i="13"/>
  <c r="N370" i="13"/>
  <c r="M370" i="13"/>
  <c r="L370" i="13"/>
  <c r="K370" i="13"/>
  <c r="J370" i="13"/>
  <c r="I370" i="13"/>
  <c r="D370" i="13"/>
  <c r="C370" i="13"/>
  <c r="B370" i="13"/>
  <c r="A370" i="13"/>
  <c r="P369" i="13"/>
  <c r="O369" i="13"/>
  <c r="N369" i="13"/>
  <c r="M369" i="13"/>
  <c r="L369" i="13"/>
  <c r="K369" i="13"/>
  <c r="J369" i="13"/>
  <c r="I369" i="13"/>
  <c r="D369" i="13"/>
  <c r="C369" i="13"/>
  <c r="B369" i="13"/>
  <c r="A369" i="13"/>
  <c r="P368" i="13"/>
  <c r="O368" i="13"/>
  <c r="N368" i="13"/>
  <c r="M368" i="13"/>
  <c r="L368" i="13"/>
  <c r="K368" i="13"/>
  <c r="J368" i="13"/>
  <c r="I368" i="13"/>
  <c r="D368" i="13"/>
  <c r="C368" i="13"/>
  <c r="B368" i="13"/>
  <c r="A368" i="13"/>
  <c r="P367" i="13"/>
  <c r="O367" i="13"/>
  <c r="N367" i="13"/>
  <c r="M367" i="13"/>
  <c r="L367" i="13"/>
  <c r="K367" i="13"/>
  <c r="J367" i="13"/>
  <c r="I367" i="13"/>
  <c r="D367" i="13"/>
  <c r="C367" i="13"/>
  <c r="B367" i="13"/>
  <c r="A367" i="13"/>
  <c r="P366" i="13"/>
  <c r="O366" i="13"/>
  <c r="N366" i="13"/>
  <c r="M366" i="13"/>
  <c r="L366" i="13"/>
  <c r="K366" i="13"/>
  <c r="J366" i="13"/>
  <c r="I366" i="13"/>
  <c r="F366" i="13"/>
  <c r="F367" i="13" s="1"/>
  <c r="F368" i="13" s="1"/>
  <c r="F369" i="13" s="1"/>
  <c r="F370" i="13" s="1"/>
  <c r="F371" i="13" s="1"/>
  <c r="F372" i="13" s="1"/>
  <c r="F373" i="13" s="1"/>
  <c r="F374" i="13" s="1"/>
  <c r="F375" i="13" s="1"/>
  <c r="F376" i="13" s="1"/>
  <c r="F377" i="13" s="1"/>
  <c r="F378" i="13" s="1"/>
  <c r="F379" i="13" s="1"/>
  <c r="F380" i="13" s="1"/>
  <c r="D366" i="13"/>
  <c r="C366" i="13"/>
  <c r="B366" i="13"/>
  <c r="A366" i="13"/>
  <c r="P365" i="13"/>
  <c r="O365" i="13"/>
  <c r="N365" i="13"/>
  <c r="M365" i="13"/>
  <c r="L365" i="13"/>
  <c r="K365" i="13"/>
  <c r="J365" i="13"/>
  <c r="I365" i="13"/>
  <c r="F365" i="13"/>
  <c r="E365" i="13"/>
  <c r="E366" i="13" s="1"/>
  <c r="E367" i="13" s="1"/>
  <c r="E368" i="13" s="1"/>
  <c r="E369" i="13" s="1"/>
  <c r="E370" i="13" s="1"/>
  <c r="E371" i="13" s="1"/>
  <c r="E372" i="13" s="1"/>
  <c r="E373" i="13" s="1"/>
  <c r="E374" i="13" s="1"/>
  <c r="E375" i="13" s="1"/>
  <c r="E376" i="13" s="1"/>
  <c r="E377" i="13" s="1"/>
  <c r="E378" i="13" s="1"/>
  <c r="E379" i="13" s="1"/>
  <c r="E380" i="13" s="1"/>
  <c r="D365" i="13"/>
  <c r="C365" i="13"/>
  <c r="B365" i="13"/>
  <c r="A365" i="13"/>
  <c r="P364" i="13"/>
  <c r="O364" i="13"/>
  <c r="N364" i="13"/>
  <c r="M364" i="13"/>
  <c r="L364" i="13"/>
  <c r="K364" i="13"/>
  <c r="J364" i="13"/>
  <c r="I364" i="13"/>
  <c r="D364" i="13"/>
  <c r="C364" i="13"/>
  <c r="B364" i="13"/>
  <c r="A364" i="13"/>
  <c r="P363" i="13"/>
  <c r="O363" i="13"/>
  <c r="N363" i="13"/>
  <c r="M363" i="13"/>
  <c r="L363" i="13"/>
  <c r="K363" i="13"/>
  <c r="J363" i="13"/>
  <c r="I363" i="13"/>
  <c r="D363" i="13"/>
  <c r="C363" i="13"/>
  <c r="B363" i="13"/>
  <c r="A363" i="13"/>
  <c r="P362" i="13"/>
  <c r="O362" i="13"/>
  <c r="N362" i="13"/>
  <c r="M362" i="13"/>
  <c r="L362" i="13"/>
  <c r="K362" i="13"/>
  <c r="J362" i="13"/>
  <c r="I362" i="13"/>
  <c r="D362" i="13"/>
  <c r="C362" i="13"/>
  <c r="B362" i="13"/>
  <c r="A362" i="13"/>
  <c r="P361" i="13"/>
  <c r="O361" i="13"/>
  <c r="N361" i="13"/>
  <c r="M361" i="13"/>
  <c r="L361" i="13"/>
  <c r="K361" i="13"/>
  <c r="J361" i="13"/>
  <c r="I361" i="13"/>
  <c r="D361" i="13"/>
  <c r="C361" i="13"/>
  <c r="B361" i="13"/>
  <c r="A361" i="13"/>
  <c r="P360" i="13"/>
  <c r="O360" i="13"/>
  <c r="N360" i="13"/>
  <c r="M360" i="13"/>
  <c r="L360" i="13"/>
  <c r="K360" i="13"/>
  <c r="J360" i="13"/>
  <c r="I360" i="13"/>
  <c r="D360" i="13"/>
  <c r="C360" i="13"/>
  <c r="B360" i="13"/>
  <c r="A360" i="13"/>
  <c r="P359" i="13"/>
  <c r="O359" i="13"/>
  <c r="N359" i="13"/>
  <c r="M359" i="13"/>
  <c r="L359" i="13"/>
  <c r="K359" i="13"/>
  <c r="J359" i="13"/>
  <c r="I359" i="13"/>
  <c r="D359" i="13"/>
  <c r="C359" i="13"/>
  <c r="B359" i="13"/>
  <c r="A359" i="13"/>
  <c r="P358" i="13"/>
  <c r="O358" i="13"/>
  <c r="N358" i="13"/>
  <c r="M358" i="13"/>
  <c r="L358" i="13"/>
  <c r="K358" i="13"/>
  <c r="J358" i="13"/>
  <c r="I358" i="13"/>
  <c r="D358" i="13"/>
  <c r="C358" i="13"/>
  <c r="B358" i="13"/>
  <c r="A358" i="13"/>
  <c r="P357" i="13"/>
  <c r="O357" i="13"/>
  <c r="N357" i="13"/>
  <c r="M357" i="13"/>
  <c r="L357" i="13"/>
  <c r="K357" i="13"/>
  <c r="J357" i="13"/>
  <c r="I357" i="13"/>
  <c r="D357" i="13"/>
  <c r="C357" i="13"/>
  <c r="B357" i="13"/>
  <c r="A357" i="13"/>
  <c r="P356" i="13"/>
  <c r="O356" i="13"/>
  <c r="N356" i="13"/>
  <c r="M356" i="13"/>
  <c r="L356" i="13"/>
  <c r="K356" i="13"/>
  <c r="J356" i="13"/>
  <c r="I356" i="13"/>
  <c r="D356" i="13"/>
  <c r="C356" i="13"/>
  <c r="B356" i="13"/>
  <c r="A356" i="13"/>
  <c r="P355" i="13"/>
  <c r="O355" i="13"/>
  <c r="N355" i="13"/>
  <c r="M355" i="13"/>
  <c r="L355" i="13"/>
  <c r="K355" i="13"/>
  <c r="J355" i="13"/>
  <c r="I355" i="13"/>
  <c r="D355" i="13"/>
  <c r="C355" i="13"/>
  <c r="B355" i="13"/>
  <c r="A355" i="13"/>
  <c r="P354" i="13"/>
  <c r="O354" i="13"/>
  <c r="N354" i="13"/>
  <c r="M354" i="13"/>
  <c r="L354" i="13"/>
  <c r="K354" i="13"/>
  <c r="J354" i="13"/>
  <c r="I354" i="13"/>
  <c r="D354" i="13"/>
  <c r="C354" i="13"/>
  <c r="B354" i="13"/>
  <c r="A354" i="13"/>
  <c r="P353" i="13"/>
  <c r="O353" i="13"/>
  <c r="N353" i="13"/>
  <c r="M353" i="13"/>
  <c r="L353" i="13"/>
  <c r="K353" i="13"/>
  <c r="J353" i="13"/>
  <c r="I353" i="13"/>
  <c r="D353" i="13"/>
  <c r="C353" i="13"/>
  <c r="B353" i="13"/>
  <c r="A353" i="13"/>
  <c r="P352" i="13"/>
  <c r="O352" i="13"/>
  <c r="N352" i="13"/>
  <c r="M352" i="13"/>
  <c r="L352" i="13"/>
  <c r="K352" i="13"/>
  <c r="J352" i="13"/>
  <c r="I352" i="13"/>
  <c r="D352" i="13"/>
  <c r="C352" i="13"/>
  <c r="B352" i="13"/>
  <c r="A352" i="13"/>
  <c r="P351" i="13"/>
  <c r="O351" i="13"/>
  <c r="N351" i="13"/>
  <c r="M351" i="13"/>
  <c r="L351" i="13"/>
  <c r="K351" i="13"/>
  <c r="J351" i="13"/>
  <c r="I351" i="13"/>
  <c r="D351" i="13"/>
  <c r="C351" i="13"/>
  <c r="B351" i="13"/>
  <c r="A351" i="13"/>
  <c r="P350" i="13"/>
  <c r="O350" i="13"/>
  <c r="N350" i="13"/>
  <c r="M350" i="13"/>
  <c r="L350" i="13"/>
  <c r="K350" i="13"/>
  <c r="J350" i="13"/>
  <c r="I350" i="13"/>
  <c r="E350" i="13"/>
  <c r="E351" i="13" s="1"/>
  <c r="E352" i="13" s="1"/>
  <c r="E353" i="13" s="1"/>
  <c r="E354" i="13" s="1"/>
  <c r="E355" i="13" s="1"/>
  <c r="E356" i="13" s="1"/>
  <c r="E357" i="13" s="1"/>
  <c r="E358" i="13" s="1"/>
  <c r="E359" i="13" s="1"/>
  <c r="E360" i="13" s="1"/>
  <c r="E361" i="13" s="1"/>
  <c r="E362" i="13" s="1"/>
  <c r="E363" i="13" s="1"/>
  <c r="E364" i="13" s="1"/>
  <c r="D350" i="13"/>
  <c r="C350" i="13"/>
  <c r="B350" i="13"/>
  <c r="A350" i="13"/>
  <c r="P349" i="13"/>
  <c r="O349" i="13"/>
  <c r="N349" i="13"/>
  <c r="M349" i="13"/>
  <c r="L349" i="13"/>
  <c r="K349" i="13"/>
  <c r="J349" i="13"/>
  <c r="I349" i="13"/>
  <c r="F349" i="13"/>
  <c r="F350" i="13" s="1"/>
  <c r="F351" i="13" s="1"/>
  <c r="F352" i="13" s="1"/>
  <c r="F353" i="13" s="1"/>
  <c r="F354" i="13" s="1"/>
  <c r="F355" i="13" s="1"/>
  <c r="F356" i="13" s="1"/>
  <c r="F357" i="13" s="1"/>
  <c r="F358" i="13" s="1"/>
  <c r="F359" i="13" s="1"/>
  <c r="F360" i="13" s="1"/>
  <c r="F361" i="13" s="1"/>
  <c r="F362" i="13" s="1"/>
  <c r="F363" i="13" s="1"/>
  <c r="F364" i="13" s="1"/>
  <c r="E349" i="13"/>
  <c r="D349" i="13"/>
  <c r="C349" i="13"/>
  <c r="B349" i="13"/>
  <c r="A349" i="13"/>
  <c r="P348" i="13"/>
  <c r="O348" i="13"/>
  <c r="N348" i="13"/>
  <c r="M348" i="13"/>
  <c r="L348" i="13"/>
  <c r="K348" i="13"/>
  <c r="J348" i="13"/>
  <c r="I348" i="13"/>
  <c r="D348" i="13"/>
  <c r="C348" i="13"/>
  <c r="B348" i="13"/>
  <c r="A348" i="13"/>
  <c r="P347" i="13"/>
  <c r="O347" i="13"/>
  <c r="N347" i="13"/>
  <c r="M347" i="13"/>
  <c r="L347" i="13"/>
  <c r="K347" i="13"/>
  <c r="J347" i="13"/>
  <c r="I347" i="13"/>
  <c r="D347" i="13"/>
  <c r="C347" i="13"/>
  <c r="B347" i="13"/>
  <c r="A347" i="13"/>
  <c r="P346" i="13"/>
  <c r="O346" i="13"/>
  <c r="N346" i="13"/>
  <c r="M346" i="13"/>
  <c r="L346" i="13"/>
  <c r="K346" i="13"/>
  <c r="J346" i="13"/>
  <c r="I346" i="13"/>
  <c r="D346" i="13"/>
  <c r="C346" i="13"/>
  <c r="B346" i="13"/>
  <c r="A346" i="13"/>
  <c r="P345" i="13"/>
  <c r="O345" i="13"/>
  <c r="N345" i="13"/>
  <c r="M345" i="13"/>
  <c r="L345" i="13"/>
  <c r="K345" i="13"/>
  <c r="J345" i="13"/>
  <c r="I345" i="13"/>
  <c r="D345" i="13"/>
  <c r="C345" i="13"/>
  <c r="B345" i="13"/>
  <c r="A345" i="13"/>
  <c r="P344" i="13"/>
  <c r="O344" i="13"/>
  <c r="N344" i="13"/>
  <c r="M344" i="13"/>
  <c r="L344" i="13"/>
  <c r="K344" i="13"/>
  <c r="J344" i="13"/>
  <c r="I344" i="13"/>
  <c r="D344" i="13"/>
  <c r="C344" i="13"/>
  <c r="B344" i="13"/>
  <c r="A344" i="13"/>
  <c r="P343" i="13"/>
  <c r="O343" i="13"/>
  <c r="N343" i="13"/>
  <c r="M343" i="13"/>
  <c r="L343" i="13"/>
  <c r="K343" i="13"/>
  <c r="J343" i="13"/>
  <c r="I343" i="13"/>
  <c r="D343" i="13"/>
  <c r="C343" i="13"/>
  <c r="B343" i="13"/>
  <c r="A343" i="13"/>
  <c r="P342" i="13"/>
  <c r="O342" i="13"/>
  <c r="N342" i="13"/>
  <c r="M342" i="13"/>
  <c r="L342" i="13"/>
  <c r="K342" i="13"/>
  <c r="J342" i="13"/>
  <c r="I342" i="13"/>
  <c r="D342" i="13"/>
  <c r="C342" i="13"/>
  <c r="B342" i="13"/>
  <c r="A342" i="13"/>
  <c r="P341" i="13"/>
  <c r="O341" i="13"/>
  <c r="N341" i="13"/>
  <c r="M341" i="13"/>
  <c r="L341" i="13"/>
  <c r="K341" i="13"/>
  <c r="J341" i="13"/>
  <c r="I341" i="13"/>
  <c r="D341" i="13"/>
  <c r="C341" i="13"/>
  <c r="B341" i="13"/>
  <c r="A341" i="13"/>
  <c r="P340" i="13"/>
  <c r="O340" i="13"/>
  <c r="N340" i="13"/>
  <c r="M340" i="13"/>
  <c r="L340" i="13"/>
  <c r="K340" i="13"/>
  <c r="J340" i="13"/>
  <c r="I340" i="13"/>
  <c r="D340" i="13"/>
  <c r="C340" i="13"/>
  <c r="B340" i="13"/>
  <c r="A340" i="13"/>
  <c r="P339" i="13"/>
  <c r="O339" i="13"/>
  <c r="N339" i="13"/>
  <c r="M339" i="13"/>
  <c r="L339" i="13"/>
  <c r="K339" i="13"/>
  <c r="J339" i="13"/>
  <c r="I339" i="13"/>
  <c r="D339" i="13"/>
  <c r="C339" i="13"/>
  <c r="B339" i="13"/>
  <c r="A339" i="13"/>
  <c r="P338" i="13"/>
  <c r="O338" i="13"/>
  <c r="N338" i="13"/>
  <c r="M338" i="13"/>
  <c r="L338" i="13"/>
  <c r="K338" i="13"/>
  <c r="J338" i="13"/>
  <c r="I338" i="13"/>
  <c r="D338" i="13"/>
  <c r="C338" i="13"/>
  <c r="B338" i="13"/>
  <c r="A338" i="13"/>
  <c r="P337" i="13"/>
  <c r="O337" i="13"/>
  <c r="N337" i="13"/>
  <c r="M337" i="13"/>
  <c r="L337" i="13"/>
  <c r="K337" i="13"/>
  <c r="J337" i="13"/>
  <c r="I337" i="13"/>
  <c r="D337" i="13"/>
  <c r="C337" i="13"/>
  <c r="B337" i="13"/>
  <c r="A337" i="13"/>
  <c r="P336" i="13"/>
  <c r="O336" i="13"/>
  <c r="N336" i="13"/>
  <c r="M336" i="13"/>
  <c r="L336" i="13"/>
  <c r="K336" i="13"/>
  <c r="J336" i="13"/>
  <c r="I336" i="13"/>
  <c r="D336" i="13"/>
  <c r="C336" i="13"/>
  <c r="B336" i="13"/>
  <c r="A336" i="13"/>
  <c r="P335" i="13"/>
  <c r="O335" i="13"/>
  <c r="N335" i="13"/>
  <c r="M335" i="13"/>
  <c r="L335" i="13"/>
  <c r="K335" i="13"/>
  <c r="J335" i="13"/>
  <c r="I335" i="13"/>
  <c r="D335" i="13"/>
  <c r="C335" i="13"/>
  <c r="B335" i="13"/>
  <c r="A335" i="13"/>
  <c r="P334" i="13"/>
  <c r="O334" i="13"/>
  <c r="N334" i="13"/>
  <c r="M334" i="13"/>
  <c r="L334" i="13"/>
  <c r="K334" i="13"/>
  <c r="J334" i="13"/>
  <c r="I334" i="13"/>
  <c r="E334" i="13"/>
  <c r="E335" i="13" s="1"/>
  <c r="E336" i="13" s="1"/>
  <c r="E337" i="13" s="1"/>
  <c r="E338" i="13" s="1"/>
  <c r="E339" i="13" s="1"/>
  <c r="E340" i="13" s="1"/>
  <c r="E341" i="13" s="1"/>
  <c r="E342" i="13" s="1"/>
  <c r="E343" i="13" s="1"/>
  <c r="E344" i="13" s="1"/>
  <c r="E345" i="13" s="1"/>
  <c r="E346" i="13" s="1"/>
  <c r="E347" i="13" s="1"/>
  <c r="E348" i="13" s="1"/>
  <c r="D334" i="13"/>
  <c r="C334" i="13"/>
  <c r="B334" i="13"/>
  <c r="A334" i="13"/>
  <c r="P333" i="13"/>
  <c r="O333" i="13"/>
  <c r="N333" i="13"/>
  <c r="M333" i="13"/>
  <c r="L333" i="13"/>
  <c r="K333" i="13"/>
  <c r="J333" i="13"/>
  <c r="I333" i="13"/>
  <c r="F333" i="13"/>
  <c r="F334" i="13" s="1"/>
  <c r="F335" i="13" s="1"/>
  <c r="F336" i="13" s="1"/>
  <c r="F337" i="13" s="1"/>
  <c r="F338" i="13" s="1"/>
  <c r="F339" i="13" s="1"/>
  <c r="F340" i="13" s="1"/>
  <c r="F341" i="13" s="1"/>
  <c r="F342" i="13" s="1"/>
  <c r="F343" i="13" s="1"/>
  <c r="F344" i="13" s="1"/>
  <c r="F345" i="13" s="1"/>
  <c r="F346" i="13" s="1"/>
  <c r="F347" i="13" s="1"/>
  <c r="F348" i="13" s="1"/>
  <c r="E333" i="13"/>
  <c r="D333" i="13"/>
  <c r="C333" i="13"/>
  <c r="B333" i="13"/>
  <c r="A333" i="13"/>
  <c r="P332" i="13"/>
  <c r="O332" i="13"/>
  <c r="N332" i="13"/>
  <c r="M332" i="13"/>
  <c r="L332" i="13"/>
  <c r="K332" i="13"/>
  <c r="J332" i="13"/>
  <c r="I332" i="13"/>
  <c r="D332" i="13"/>
  <c r="C332" i="13"/>
  <c r="B332" i="13"/>
  <c r="A332" i="13"/>
  <c r="P331" i="13"/>
  <c r="O331" i="13"/>
  <c r="N331" i="13"/>
  <c r="M331" i="13"/>
  <c r="L331" i="13"/>
  <c r="K331" i="13"/>
  <c r="J331" i="13"/>
  <c r="I331" i="13"/>
  <c r="D331" i="13"/>
  <c r="C331" i="13"/>
  <c r="B331" i="13"/>
  <c r="A331" i="13"/>
  <c r="P330" i="13"/>
  <c r="O330" i="13"/>
  <c r="N330" i="13"/>
  <c r="M330" i="13"/>
  <c r="L330" i="13"/>
  <c r="K330" i="13"/>
  <c r="J330" i="13"/>
  <c r="I330" i="13"/>
  <c r="D330" i="13"/>
  <c r="C330" i="13"/>
  <c r="B330" i="13"/>
  <c r="A330" i="13"/>
  <c r="P329" i="13"/>
  <c r="O329" i="13"/>
  <c r="N329" i="13"/>
  <c r="M329" i="13"/>
  <c r="L329" i="13"/>
  <c r="K329" i="13"/>
  <c r="J329" i="13"/>
  <c r="I329" i="13"/>
  <c r="D329" i="13"/>
  <c r="C329" i="13"/>
  <c r="B329" i="13"/>
  <c r="A329" i="13"/>
  <c r="P328" i="13"/>
  <c r="O328" i="13"/>
  <c r="N328" i="13"/>
  <c r="M328" i="13"/>
  <c r="L328" i="13"/>
  <c r="K328" i="13"/>
  <c r="J328" i="13"/>
  <c r="I328" i="13"/>
  <c r="D328" i="13"/>
  <c r="C328" i="13"/>
  <c r="B328" i="13"/>
  <c r="A328" i="13"/>
  <c r="P327" i="13"/>
  <c r="O327" i="13"/>
  <c r="N327" i="13"/>
  <c r="M327" i="13"/>
  <c r="L327" i="13"/>
  <c r="K327" i="13"/>
  <c r="J327" i="13"/>
  <c r="I327" i="13"/>
  <c r="D327" i="13"/>
  <c r="C327" i="13"/>
  <c r="B327" i="13"/>
  <c r="A327" i="13"/>
  <c r="P326" i="13"/>
  <c r="O326" i="13"/>
  <c r="N326" i="13"/>
  <c r="M326" i="13"/>
  <c r="L326" i="13"/>
  <c r="K326" i="13"/>
  <c r="J326" i="13"/>
  <c r="I326" i="13"/>
  <c r="D326" i="13"/>
  <c r="C326" i="13"/>
  <c r="B326" i="13"/>
  <c r="A326" i="13"/>
  <c r="P325" i="13"/>
  <c r="O325" i="13"/>
  <c r="N325" i="13"/>
  <c r="M325" i="13"/>
  <c r="L325" i="13"/>
  <c r="K325" i="13"/>
  <c r="J325" i="13"/>
  <c r="I325" i="13"/>
  <c r="D325" i="13"/>
  <c r="C325" i="13"/>
  <c r="B325" i="13"/>
  <c r="A325" i="13"/>
  <c r="P324" i="13"/>
  <c r="O324" i="13"/>
  <c r="N324" i="13"/>
  <c r="M324" i="13"/>
  <c r="L324" i="13"/>
  <c r="K324" i="13"/>
  <c r="J324" i="13"/>
  <c r="I324" i="13"/>
  <c r="D324" i="13"/>
  <c r="C324" i="13"/>
  <c r="B324" i="13"/>
  <c r="A324" i="13"/>
  <c r="P323" i="13"/>
  <c r="O323" i="13"/>
  <c r="N323" i="13"/>
  <c r="M323" i="13"/>
  <c r="L323" i="13"/>
  <c r="K323" i="13"/>
  <c r="J323" i="13"/>
  <c r="I323" i="13"/>
  <c r="D323" i="13"/>
  <c r="C323" i="13"/>
  <c r="B323" i="13"/>
  <c r="A323" i="13"/>
  <c r="P322" i="13"/>
  <c r="O322" i="13"/>
  <c r="N322" i="13"/>
  <c r="M322" i="13"/>
  <c r="L322" i="13"/>
  <c r="K322" i="13"/>
  <c r="J322" i="13"/>
  <c r="I322" i="13"/>
  <c r="D322" i="13"/>
  <c r="C322" i="13"/>
  <c r="B322" i="13"/>
  <c r="A322" i="13"/>
  <c r="P321" i="13"/>
  <c r="O321" i="13"/>
  <c r="N321" i="13"/>
  <c r="M321" i="13"/>
  <c r="L321" i="13"/>
  <c r="K321" i="13"/>
  <c r="J321" i="13"/>
  <c r="I321" i="13"/>
  <c r="D321" i="13"/>
  <c r="C321" i="13"/>
  <c r="B321" i="13"/>
  <c r="A321" i="13"/>
  <c r="P320" i="13"/>
  <c r="O320" i="13"/>
  <c r="N320" i="13"/>
  <c r="M320" i="13"/>
  <c r="L320" i="13"/>
  <c r="K320" i="13"/>
  <c r="J320" i="13"/>
  <c r="I320" i="13"/>
  <c r="D320" i="13"/>
  <c r="C320" i="13"/>
  <c r="B320" i="13"/>
  <c r="A320" i="13"/>
  <c r="P319" i="13"/>
  <c r="O319" i="13"/>
  <c r="N319" i="13"/>
  <c r="M319" i="13"/>
  <c r="L319" i="13"/>
  <c r="K319" i="13"/>
  <c r="J319" i="13"/>
  <c r="I319" i="13"/>
  <c r="D319" i="13"/>
  <c r="C319" i="13"/>
  <c r="B319" i="13"/>
  <c r="A319" i="13"/>
  <c r="P318" i="13"/>
  <c r="O318" i="13"/>
  <c r="N318" i="13"/>
  <c r="M318" i="13"/>
  <c r="L318" i="13"/>
  <c r="K318" i="13"/>
  <c r="J318" i="13"/>
  <c r="I318" i="13"/>
  <c r="D318" i="13"/>
  <c r="C318" i="13"/>
  <c r="B318" i="13"/>
  <c r="A318" i="13"/>
  <c r="P317" i="13"/>
  <c r="O317" i="13"/>
  <c r="N317" i="13"/>
  <c r="M317" i="13"/>
  <c r="L317" i="13"/>
  <c r="K317" i="13"/>
  <c r="J317" i="13"/>
  <c r="I317" i="13"/>
  <c r="F317" i="13"/>
  <c r="F318" i="13" s="1"/>
  <c r="F319" i="13" s="1"/>
  <c r="F320" i="13" s="1"/>
  <c r="F321" i="13" s="1"/>
  <c r="F322" i="13" s="1"/>
  <c r="F323" i="13" s="1"/>
  <c r="F324" i="13" s="1"/>
  <c r="F325" i="13" s="1"/>
  <c r="F326" i="13" s="1"/>
  <c r="F327" i="13" s="1"/>
  <c r="F328" i="13" s="1"/>
  <c r="F329" i="13" s="1"/>
  <c r="F330" i="13" s="1"/>
  <c r="F331" i="13" s="1"/>
  <c r="F332" i="13" s="1"/>
  <c r="E317" i="13"/>
  <c r="E318" i="13" s="1"/>
  <c r="E319" i="13" s="1"/>
  <c r="E320" i="13" s="1"/>
  <c r="E321" i="13" s="1"/>
  <c r="E322" i="13" s="1"/>
  <c r="E323" i="13" s="1"/>
  <c r="E324" i="13" s="1"/>
  <c r="E325" i="13" s="1"/>
  <c r="E326" i="13" s="1"/>
  <c r="E327" i="13" s="1"/>
  <c r="E328" i="13" s="1"/>
  <c r="E329" i="13" s="1"/>
  <c r="E330" i="13" s="1"/>
  <c r="E331" i="13" s="1"/>
  <c r="E332" i="13" s="1"/>
  <c r="D317" i="13"/>
  <c r="C317" i="13"/>
  <c r="B317" i="13"/>
  <c r="A317" i="13"/>
  <c r="P316" i="13"/>
  <c r="O316" i="13"/>
  <c r="N316" i="13"/>
  <c r="M316" i="13"/>
  <c r="L316" i="13"/>
  <c r="K316" i="13"/>
  <c r="J316" i="13"/>
  <c r="I316" i="13"/>
  <c r="D316" i="13"/>
  <c r="C316" i="13"/>
  <c r="B316" i="13"/>
  <c r="A316" i="13"/>
  <c r="P315" i="13"/>
  <c r="O315" i="13"/>
  <c r="N315" i="13"/>
  <c r="M315" i="13"/>
  <c r="L315" i="13"/>
  <c r="K315" i="13"/>
  <c r="J315" i="13"/>
  <c r="I315" i="13"/>
  <c r="D315" i="13"/>
  <c r="C315" i="13"/>
  <c r="B315" i="13"/>
  <c r="A315" i="13"/>
  <c r="P314" i="13"/>
  <c r="O314" i="13"/>
  <c r="N314" i="13"/>
  <c r="M314" i="13"/>
  <c r="L314" i="13"/>
  <c r="K314" i="13"/>
  <c r="J314" i="13"/>
  <c r="I314" i="13"/>
  <c r="D314" i="13"/>
  <c r="C314" i="13"/>
  <c r="B314" i="13"/>
  <c r="A314" i="13"/>
  <c r="P313" i="13"/>
  <c r="O313" i="13"/>
  <c r="N313" i="13"/>
  <c r="M313" i="13"/>
  <c r="L313" i="13"/>
  <c r="K313" i="13"/>
  <c r="J313" i="13"/>
  <c r="I313" i="13"/>
  <c r="D313" i="13"/>
  <c r="C313" i="13"/>
  <c r="B313" i="13"/>
  <c r="A313" i="13"/>
  <c r="P312" i="13"/>
  <c r="O312" i="13"/>
  <c r="N312" i="13"/>
  <c r="M312" i="13"/>
  <c r="L312" i="13"/>
  <c r="K312" i="13"/>
  <c r="J312" i="13"/>
  <c r="I312" i="13"/>
  <c r="D312" i="13"/>
  <c r="C312" i="13"/>
  <c r="B312" i="13"/>
  <c r="A312" i="13"/>
  <c r="P311" i="13"/>
  <c r="O311" i="13"/>
  <c r="N311" i="13"/>
  <c r="M311" i="13"/>
  <c r="L311" i="13"/>
  <c r="K311" i="13"/>
  <c r="J311" i="13"/>
  <c r="I311" i="13"/>
  <c r="D311" i="13"/>
  <c r="C311" i="13"/>
  <c r="B311" i="13"/>
  <c r="A311" i="13"/>
  <c r="P310" i="13"/>
  <c r="O310" i="13"/>
  <c r="N310" i="13"/>
  <c r="M310" i="13"/>
  <c r="L310" i="13"/>
  <c r="K310" i="13"/>
  <c r="J310" i="13"/>
  <c r="I310" i="13"/>
  <c r="D310" i="13"/>
  <c r="C310" i="13"/>
  <c r="B310" i="13"/>
  <c r="A310" i="13"/>
  <c r="P309" i="13"/>
  <c r="O309" i="13"/>
  <c r="N309" i="13"/>
  <c r="M309" i="13"/>
  <c r="L309" i="13"/>
  <c r="K309" i="13"/>
  <c r="J309" i="13"/>
  <c r="I309" i="13"/>
  <c r="D309" i="13"/>
  <c r="C309" i="13"/>
  <c r="B309" i="13"/>
  <c r="A309" i="13"/>
  <c r="P308" i="13"/>
  <c r="O308" i="13"/>
  <c r="N308" i="13"/>
  <c r="M308" i="13"/>
  <c r="L308" i="13"/>
  <c r="K308" i="13"/>
  <c r="J308" i="13"/>
  <c r="I308" i="13"/>
  <c r="D308" i="13"/>
  <c r="C308" i="13"/>
  <c r="B308" i="13"/>
  <c r="A308" i="13"/>
  <c r="P307" i="13"/>
  <c r="O307" i="13"/>
  <c r="N307" i="13"/>
  <c r="M307" i="13"/>
  <c r="L307" i="13"/>
  <c r="K307" i="13"/>
  <c r="J307" i="13"/>
  <c r="I307" i="13"/>
  <c r="D307" i="13"/>
  <c r="C307" i="13"/>
  <c r="B307" i="13"/>
  <c r="A307" i="13"/>
  <c r="P306" i="13"/>
  <c r="O306" i="13"/>
  <c r="N306" i="13"/>
  <c r="M306" i="13"/>
  <c r="L306" i="13"/>
  <c r="K306" i="13"/>
  <c r="J306" i="13"/>
  <c r="I306" i="13"/>
  <c r="D306" i="13"/>
  <c r="C306" i="13"/>
  <c r="B306" i="13"/>
  <c r="A306" i="13"/>
  <c r="P305" i="13"/>
  <c r="O305" i="13"/>
  <c r="N305" i="13"/>
  <c r="M305" i="13"/>
  <c r="L305" i="13"/>
  <c r="K305" i="13"/>
  <c r="J305" i="13"/>
  <c r="I305" i="13"/>
  <c r="D305" i="13"/>
  <c r="C305" i="13"/>
  <c r="B305" i="13"/>
  <c r="A305" i="13"/>
  <c r="P304" i="13"/>
  <c r="O304" i="13"/>
  <c r="N304" i="13"/>
  <c r="M304" i="13"/>
  <c r="L304" i="13"/>
  <c r="K304" i="13"/>
  <c r="J304" i="13"/>
  <c r="I304" i="13"/>
  <c r="D304" i="13"/>
  <c r="C304" i="13"/>
  <c r="B304" i="13"/>
  <c r="A304" i="13"/>
  <c r="P303" i="13"/>
  <c r="O303" i="13"/>
  <c r="N303" i="13"/>
  <c r="M303" i="13"/>
  <c r="L303" i="13"/>
  <c r="K303" i="13"/>
  <c r="J303" i="13"/>
  <c r="I303" i="13"/>
  <c r="D303" i="13"/>
  <c r="C303" i="13"/>
  <c r="B303" i="13"/>
  <c r="A303" i="13"/>
  <c r="P302" i="13"/>
  <c r="O302" i="13"/>
  <c r="N302" i="13"/>
  <c r="M302" i="13"/>
  <c r="L302" i="13"/>
  <c r="K302" i="13"/>
  <c r="J302" i="13"/>
  <c r="I302" i="13"/>
  <c r="D302" i="13"/>
  <c r="C302" i="13"/>
  <c r="B302" i="13"/>
  <c r="A302" i="13"/>
  <c r="P301" i="13"/>
  <c r="O301" i="13"/>
  <c r="N301" i="13"/>
  <c r="M301" i="13"/>
  <c r="L301" i="13"/>
  <c r="K301" i="13"/>
  <c r="J301" i="13"/>
  <c r="I301" i="13"/>
  <c r="F301" i="13"/>
  <c r="F302" i="13" s="1"/>
  <c r="F303" i="13" s="1"/>
  <c r="F304" i="13" s="1"/>
  <c r="F305" i="13" s="1"/>
  <c r="F306" i="13" s="1"/>
  <c r="F307" i="13" s="1"/>
  <c r="F308" i="13" s="1"/>
  <c r="F309" i="13" s="1"/>
  <c r="F310" i="13" s="1"/>
  <c r="F311" i="13" s="1"/>
  <c r="F312" i="13" s="1"/>
  <c r="F313" i="13" s="1"/>
  <c r="F314" i="13" s="1"/>
  <c r="F315" i="13" s="1"/>
  <c r="F316" i="13" s="1"/>
  <c r="E301" i="13"/>
  <c r="E302" i="13" s="1"/>
  <c r="E303" i="13" s="1"/>
  <c r="E304" i="13" s="1"/>
  <c r="E305" i="13" s="1"/>
  <c r="E306" i="13" s="1"/>
  <c r="E307" i="13" s="1"/>
  <c r="E308" i="13" s="1"/>
  <c r="E309" i="13" s="1"/>
  <c r="E310" i="13" s="1"/>
  <c r="E311" i="13" s="1"/>
  <c r="E312" i="13" s="1"/>
  <c r="E313" i="13" s="1"/>
  <c r="E314" i="13" s="1"/>
  <c r="E315" i="13" s="1"/>
  <c r="E316" i="13" s="1"/>
  <c r="D301" i="13"/>
  <c r="C301" i="13"/>
  <c r="B301" i="13"/>
  <c r="A301" i="13"/>
  <c r="K296" i="13"/>
  <c r="J296" i="13"/>
  <c r="I296" i="13"/>
  <c r="F296" i="13"/>
  <c r="E296" i="13"/>
  <c r="D296" i="13"/>
  <c r="C296" i="13"/>
  <c r="B296" i="13"/>
  <c r="A296" i="13"/>
  <c r="K295" i="13"/>
  <c r="J295" i="13"/>
  <c r="I295" i="13"/>
  <c r="F295" i="13"/>
  <c r="E295" i="13"/>
  <c r="D295" i="13"/>
  <c r="C295" i="13"/>
  <c r="B295" i="13"/>
  <c r="A295" i="13"/>
  <c r="K294" i="13"/>
  <c r="J294" i="13"/>
  <c r="I294" i="13"/>
  <c r="F294" i="13"/>
  <c r="E294" i="13"/>
  <c r="D294" i="13"/>
  <c r="C294" i="13"/>
  <c r="B294" i="13"/>
  <c r="A294" i="13"/>
  <c r="K293" i="13"/>
  <c r="J293" i="13"/>
  <c r="I293" i="13"/>
  <c r="F293" i="13"/>
  <c r="E293" i="13"/>
  <c r="D293" i="13"/>
  <c r="C293" i="13"/>
  <c r="B293" i="13"/>
  <c r="A293" i="13"/>
  <c r="K292" i="13"/>
  <c r="J292" i="13"/>
  <c r="I292" i="13"/>
  <c r="F292" i="13"/>
  <c r="E292" i="13"/>
  <c r="D292" i="13"/>
  <c r="C292" i="13"/>
  <c r="B292" i="13"/>
  <c r="A292" i="13"/>
  <c r="K291" i="13"/>
  <c r="J291" i="13"/>
  <c r="I291" i="13"/>
  <c r="F291" i="13"/>
  <c r="E291" i="13"/>
  <c r="D291" i="13"/>
  <c r="C291" i="13"/>
  <c r="B291" i="13"/>
  <c r="A291" i="13"/>
  <c r="K290" i="13"/>
  <c r="J290" i="13"/>
  <c r="I290" i="13"/>
  <c r="F290" i="13"/>
  <c r="E290" i="13"/>
  <c r="D290" i="13"/>
  <c r="C290" i="13"/>
  <c r="B290" i="13"/>
  <c r="A290" i="13"/>
  <c r="K289" i="13"/>
  <c r="J289" i="13"/>
  <c r="I289" i="13"/>
  <c r="F289" i="13"/>
  <c r="E289" i="13"/>
  <c r="D289" i="13"/>
  <c r="C289" i="13"/>
  <c r="B289" i="13"/>
  <c r="A289" i="13"/>
  <c r="K288" i="13"/>
  <c r="J288" i="13"/>
  <c r="I288" i="13"/>
  <c r="F288" i="13"/>
  <c r="E288" i="13"/>
  <c r="D288" i="13"/>
  <c r="C288" i="13"/>
  <c r="B288" i="13"/>
  <c r="A288" i="13"/>
  <c r="K287" i="13"/>
  <c r="J287" i="13"/>
  <c r="I287" i="13"/>
  <c r="F287" i="13"/>
  <c r="E287" i="13"/>
  <c r="D287" i="13"/>
  <c r="C287" i="13"/>
  <c r="B287" i="13"/>
  <c r="A287" i="13"/>
  <c r="K286" i="13"/>
  <c r="J286" i="13"/>
  <c r="I286" i="13"/>
  <c r="F286" i="13"/>
  <c r="E286" i="13"/>
  <c r="D286" i="13"/>
  <c r="C286" i="13"/>
  <c r="B286" i="13"/>
  <c r="A286" i="13"/>
  <c r="K285" i="13"/>
  <c r="J285" i="13"/>
  <c r="I285" i="13"/>
  <c r="F285" i="13"/>
  <c r="E285" i="13"/>
  <c r="D285" i="13"/>
  <c r="C285" i="13"/>
  <c r="B285" i="13"/>
  <c r="A285" i="13"/>
  <c r="K284" i="13"/>
  <c r="J284" i="13"/>
  <c r="I284" i="13"/>
  <c r="F284" i="13"/>
  <c r="E284" i="13"/>
  <c r="D284" i="13"/>
  <c r="C284" i="13"/>
  <c r="B284" i="13"/>
  <c r="A284" i="13"/>
  <c r="K283" i="13"/>
  <c r="J283" i="13"/>
  <c r="I283" i="13"/>
  <c r="F283" i="13"/>
  <c r="E283" i="13"/>
  <c r="D283" i="13"/>
  <c r="C283" i="13"/>
  <c r="B283" i="13"/>
  <c r="A283" i="13"/>
  <c r="K282" i="13"/>
  <c r="J282" i="13"/>
  <c r="I282" i="13"/>
  <c r="F282" i="13"/>
  <c r="E282" i="13"/>
  <c r="D282" i="13"/>
  <c r="C282" i="13"/>
  <c r="B282" i="13"/>
  <c r="A282" i="13"/>
  <c r="K281" i="13"/>
  <c r="J281" i="13"/>
  <c r="I281" i="13"/>
  <c r="F281" i="13"/>
  <c r="E281" i="13"/>
  <c r="D281" i="13"/>
  <c r="C281" i="13"/>
  <c r="B281" i="13"/>
  <c r="A281" i="13"/>
  <c r="K280" i="13"/>
  <c r="J280" i="13"/>
  <c r="I280" i="13"/>
  <c r="F280" i="13"/>
  <c r="E280" i="13"/>
  <c r="D280" i="13"/>
  <c r="C280" i="13"/>
  <c r="B280" i="13"/>
  <c r="A280" i="13"/>
  <c r="K279" i="13"/>
  <c r="J279" i="13"/>
  <c r="I279" i="13"/>
  <c r="F279" i="13"/>
  <c r="E279" i="13"/>
  <c r="D279" i="13"/>
  <c r="C279" i="13"/>
  <c r="B279" i="13"/>
  <c r="A279" i="13"/>
  <c r="K278" i="13"/>
  <c r="J278" i="13"/>
  <c r="I278" i="13"/>
  <c r="F278" i="13"/>
  <c r="E278" i="13"/>
  <c r="D278" i="13"/>
  <c r="C278" i="13"/>
  <c r="B278" i="13"/>
  <c r="A278" i="13"/>
  <c r="K277" i="13"/>
  <c r="J277" i="13"/>
  <c r="I277" i="13"/>
  <c r="F277" i="13"/>
  <c r="E277" i="13"/>
  <c r="D277" i="13"/>
  <c r="C277" i="13"/>
  <c r="B277" i="13"/>
  <c r="A277" i="13"/>
  <c r="K276" i="13"/>
  <c r="J276" i="13"/>
  <c r="I276" i="13"/>
  <c r="F276" i="13"/>
  <c r="E276" i="13"/>
  <c r="D276" i="13"/>
  <c r="C276" i="13"/>
  <c r="B276" i="13"/>
  <c r="A276" i="13"/>
  <c r="K275" i="13"/>
  <c r="J275" i="13"/>
  <c r="I275" i="13"/>
  <c r="F275" i="13"/>
  <c r="E275" i="13"/>
  <c r="D275" i="13"/>
  <c r="C275" i="13"/>
  <c r="B275" i="13"/>
  <c r="A275" i="13"/>
  <c r="K274" i="13"/>
  <c r="J274" i="13"/>
  <c r="I274" i="13"/>
  <c r="F274" i="13"/>
  <c r="E274" i="13"/>
  <c r="D274" i="13"/>
  <c r="C274" i="13"/>
  <c r="B274" i="13"/>
  <c r="A274" i="13"/>
  <c r="K273" i="13"/>
  <c r="J273" i="13"/>
  <c r="I273" i="13"/>
  <c r="F273" i="13"/>
  <c r="E273" i="13"/>
  <c r="D273" i="13"/>
  <c r="C273" i="13"/>
  <c r="B273" i="13"/>
  <c r="A273" i="13"/>
  <c r="K272" i="13"/>
  <c r="J272" i="13"/>
  <c r="I272" i="13"/>
  <c r="F272" i="13"/>
  <c r="E272" i="13"/>
  <c r="D272" i="13"/>
  <c r="C272" i="13"/>
  <c r="B272" i="13"/>
  <c r="A272" i="13"/>
  <c r="K271" i="13"/>
  <c r="J271" i="13"/>
  <c r="I271" i="13"/>
  <c r="F271" i="13"/>
  <c r="E271" i="13"/>
  <c r="D271" i="13"/>
  <c r="C271" i="13"/>
  <c r="B271" i="13"/>
  <c r="A271" i="13"/>
  <c r="K270" i="13"/>
  <c r="J270" i="13"/>
  <c r="I270" i="13"/>
  <c r="F270" i="13"/>
  <c r="E270" i="13"/>
  <c r="D270" i="13"/>
  <c r="C270" i="13"/>
  <c r="B270" i="13"/>
  <c r="A270" i="13"/>
  <c r="K269" i="13"/>
  <c r="J269" i="13"/>
  <c r="I269" i="13"/>
  <c r="F269" i="13"/>
  <c r="E269" i="13"/>
  <c r="D269" i="13"/>
  <c r="C269" i="13"/>
  <c r="B269" i="13"/>
  <c r="A269" i="13"/>
  <c r="K268" i="13"/>
  <c r="J268" i="13"/>
  <c r="I268" i="13"/>
  <c r="F268" i="13"/>
  <c r="E268" i="13"/>
  <c r="D268" i="13"/>
  <c r="C268" i="13"/>
  <c r="B268" i="13"/>
  <c r="A268" i="13"/>
  <c r="K267" i="13"/>
  <c r="J267" i="13"/>
  <c r="I267" i="13"/>
  <c r="F267" i="13"/>
  <c r="E267" i="13"/>
  <c r="D267" i="13"/>
  <c r="C267" i="13"/>
  <c r="B267" i="13"/>
  <c r="A267" i="13"/>
  <c r="K266" i="13"/>
  <c r="J266" i="13"/>
  <c r="I266" i="13"/>
  <c r="F266" i="13"/>
  <c r="E266" i="13"/>
  <c r="D266" i="13"/>
  <c r="C266" i="13"/>
  <c r="B266" i="13"/>
  <c r="A266" i="13"/>
  <c r="I226" i="13"/>
  <c r="H226" i="13"/>
  <c r="G226" i="13"/>
  <c r="F226" i="13"/>
  <c r="E226" i="13"/>
  <c r="D226" i="13"/>
  <c r="C226" i="13"/>
  <c r="B226" i="13"/>
  <c r="A226" i="13"/>
  <c r="I225" i="13"/>
  <c r="H225" i="13"/>
  <c r="G225" i="13"/>
  <c r="F225" i="13"/>
  <c r="E225" i="13"/>
  <c r="D225" i="13"/>
  <c r="C225" i="13"/>
  <c r="B225" i="13"/>
  <c r="A225" i="13"/>
  <c r="I224" i="13"/>
  <c r="H224" i="13"/>
  <c r="G224" i="13"/>
  <c r="F224" i="13"/>
  <c r="E224" i="13"/>
  <c r="D224" i="13"/>
  <c r="C224" i="13"/>
  <c r="B224" i="13"/>
  <c r="A224" i="13"/>
  <c r="I223" i="13"/>
  <c r="H223" i="13"/>
  <c r="G223" i="13"/>
  <c r="F223" i="13"/>
  <c r="E223" i="13"/>
  <c r="D223" i="13"/>
  <c r="C223" i="13"/>
  <c r="B223" i="13"/>
  <c r="A223" i="13"/>
  <c r="I222" i="13"/>
  <c r="H222" i="13"/>
  <c r="G222" i="13"/>
  <c r="F222" i="13"/>
  <c r="E222" i="13"/>
  <c r="D222" i="13"/>
  <c r="C222" i="13"/>
  <c r="B222" i="13"/>
  <c r="A222" i="13"/>
  <c r="I221" i="13"/>
  <c r="H221" i="13"/>
  <c r="G221" i="13"/>
  <c r="F221" i="13"/>
  <c r="E221" i="13"/>
  <c r="D221" i="13"/>
  <c r="C221" i="13"/>
  <c r="B221" i="13"/>
  <c r="A221" i="13"/>
  <c r="I220" i="13"/>
  <c r="H220" i="13"/>
  <c r="G220" i="13"/>
  <c r="F220" i="13"/>
  <c r="E220" i="13"/>
  <c r="D220" i="13"/>
  <c r="C220" i="13"/>
  <c r="B220" i="13"/>
  <c r="A220" i="13"/>
  <c r="I219" i="13"/>
  <c r="H219" i="13"/>
  <c r="G219" i="13"/>
  <c r="F219" i="13"/>
  <c r="E219" i="13"/>
  <c r="D219" i="13"/>
  <c r="C219" i="13"/>
  <c r="B219" i="13"/>
  <c r="A219" i="13"/>
  <c r="I218" i="13"/>
  <c r="H218" i="13"/>
  <c r="G218" i="13"/>
  <c r="F218" i="13"/>
  <c r="E218" i="13"/>
  <c r="D218" i="13"/>
  <c r="C218" i="13"/>
  <c r="B218" i="13"/>
  <c r="A218" i="13"/>
  <c r="I217" i="13"/>
  <c r="H217" i="13"/>
  <c r="G217" i="13"/>
  <c r="F217" i="13"/>
  <c r="E217" i="13"/>
  <c r="D217" i="13"/>
  <c r="C217" i="13"/>
  <c r="B217" i="13"/>
  <c r="A217" i="13"/>
  <c r="I216" i="13"/>
  <c r="H216" i="13"/>
  <c r="G216" i="13"/>
  <c r="F216" i="13"/>
  <c r="E216" i="13"/>
  <c r="D216" i="13"/>
  <c r="C216" i="13"/>
  <c r="B216" i="13"/>
  <c r="A216" i="13"/>
  <c r="I215" i="13"/>
  <c r="H215" i="13"/>
  <c r="G215" i="13"/>
  <c r="F215" i="13"/>
  <c r="E215" i="13"/>
  <c r="D215" i="13"/>
  <c r="C215" i="13"/>
  <c r="B215" i="13"/>
  <c r="A215" i="13"/>
  <c r="I214" i="13"/>
  <c r="H214" i="13"/>
  <c r="G214" i="13"/>
  <c r="F214" i="13"/>
  <c r="E214" i="13"/>
  <c r="D214" i="13"/>
  <c r="C214" i="13"/>
  <c r="B214" i="13"/>
  <c r="A214" i="13"/>
  <c r="I213" i="13"/>
  <c r="H213" i="13"/>
  <c r="G213" i="13"/>
  <c r="U135" i="13" s="1"/>
  <c r="F213" i="13"/>
  <c r="E213" i="13"/>
  <c r="D213" i="13"/>
  <c r="C213" i="13"/>
  <c r="B213" i="13"/>
  <c r="A213" i="13"/>
  <c r="I212" i="13"/>
  <c r="H212" i="13"/>
  <c r="G212" i="13"/>
  <c r="F212" i="13"/>
  <c r="T134" i="13" s="1"/>
  <c r="E212" i="13"/>
  <c r="D212" i="13"/>
  <c r="C212" i="13"/>
  <c r="B212" i="13"/>
  <c r="A212" i="13"/>
  <c r="I211" i="13"/>
  <c r="H211" i="13"/>
  <c r="G211" i="13"/>
  <c r="U133" i="13" s="1"/>
  <c r="F211" i="13"/>
  <c r="E211" i="13"/>
  <c r="D211" i="13"/>
  <c r="C211" i="13"/>
  <c r="B211" i="13"/>
  <c r="A211" i="13"/>
  <c r="I210" i="13"/>
  <c r="H210" i="13"/>
  <c r="G210" i="13"/>
  <c r="F210" i="13"/>
  <c r="T132" i="13" s="1"/>
  <c r="E210" i="13"/>
  <c r="D210" i="13"/>
  <c r="C210" i="13"/>
  <c r="B210" i="13"/>
  <c r="A210" i="13"/>
  <c r="I209" i="13"/>
  <c r="H209" i="13"/>
  <c r="G209" i="13"/>
  <c r="U131" i="13" s="1"/>
  <c r="F209" i="13"/>
  <c r="E209" i="13"/>
  <c r="D209" i="13"/>
  <c r="C209" i="13"/>
  <c r="B209" i="13"/>
  <c r="A209" i="13"/>
  <c r="I208" i="13"/>
  <c r="H208" i="13"/>
  <c r="G208" i="13"/>
  <c r="F208" i="13"/>
  <c r="T130" i="13" s="1"/>
  <c r="E208" i="13"/>
  <c r="D208" i="13"/>
  <c r="C208" i="13"/>
  <c r="B208" i="13"/>
  <c r="A208" i="13"/>
  <c r="I207" i="13"/>
  <c r="H207" i="13"/>
  <c r="G207" i="13"/>
  <c r="U129" i="13" s="1"/>
  <c r="F207" i="13"/>
  <c r="E207" i="13"/>
  <c r="D207" i="13"/>
  <c r="C207" i="13"/>
  <c r="B207" i="13"/>
  <c r="A207" i="13"/>
  <c r="I206" i="13"/>
  <c r="H206" i="13"/>
  <c r="G206" i="13"/>
  <c r="F206" i="13"/>
  <c r="T128" i="13" s="1"/>
  <c r="E206" i="13"/>
  <c r="D206" i="13"/>
  <c r="C206" i="13"/>
  <c r="B206" i="13"/>
  <c r="A206" i="13"/>
  <c r="I205" i="13"/>
  <c r="H205" i="13"/>
  <c r="G205" i="13"/>
  <c r="U127" i="13" s="1"/>
  <c r="F205" i="13"/>
  <c r="E205" i="13"/>
  <c r="D205" i="13"/>
  <c r="C205" i="13"/>
  <c r="B205" i="13"/>
  <c r="A205" i="13"/>
  <c r="I204" i="13"/>
  <c r="H204" i="13"/>
  <c r="G204" i="13"/>
  <c r="F204" i="13"/>
  <c r="E204" i="13"/>
  <c r="D204" i="13"/>
  <c r="C204" i="13"/>
  <c r="B204" i="13"/>
  <c r="A204" i="13"/>
  <c r="I203" i="13"/>
  <c r="H203" i="13"/>
  <c r="G203" i="13"/>
  <c r="U125" i="13" s="1"/>
  <c r="F203" i="13"/>
  <c r="E203" i="13"/>
  <c r="D203" i="13"/>
  <c r="C203" i="13"/>
  <c r="B203" i="13"/>
  <c r="A203" i="13"/>
  <c r="I202" i="13"/>
  <c r="H202" i="13"/>
  <c r="G202" i="13"/>
  <c r="F202" i="13"/>
  <c r="T124" i="13" s="1"/>
  <c r="E202" i="13"/>
  <c r="D202" i="13"/>
  <c r="C202" i="13"/>
  <c r="B202" i="13"/>
  <c r="A202" i="13"/>
  <c r="I201" i="13"/>
  <c r="H201" i="13"/>
  <c r="G201" i="13"/>
  <c r="U123" i="13" s="1"/>
  <c r="F201" i="13"/>
  <c r="E201" i="13"/>
  <c r="D201" i="13"/>
  <c r="C201" i="13"/>
  <c r="B201" i="13"/>
  <c r="A201" i="13"/>
  <c r="I200" i="13"/>
  <c r="H200" i="13"/>
  <c r="G200" i="13"/>
  <c r="F200" i="13"/>
  <c r="T122" i="13" s="1"/>
  <c r="E200" i="13"/>
  <c r="D200" i="13"/>
  <c r="C200" i="13"/>
  <c r="B200" i="13"/>
  <c r="A200" i="13"/>
  <c r="I199" i="13"/>
  <c r="H199" i="13"/>
  <c r="G199" i="13"/>
  <c r="U121" i="13" s="1"/>
  <c r="F199" i="13"/>
  <c r="E199" i="13"/>
  <c r="D199" i="13"/>
  <c r="C199" i="13"/>
  <c r="B199" i="13"/>
  <c r="A199" i="13"/>
  <c r="I198" i="13"/>
  <c r="H198" i="13"/>
  <c r="G198" i="13"/>
  <c r="F198" i="13"/>
  <c r="T120" i="13" s="1"/>
  <c r="E198" i="13"/>
  <c r="D198" i="13"/>
  <c r="C198" i="13"/>
  <c r="B198" i="13"/>
  <c r="A198" i="13"/>
  <c r="I197" i="13"/>
  <c r="H197" i="13"/>
  <c r="G197" i="13"/>
  <c r="U119" i="13" s="1"/>
  <c r="F197" i="13"/>
  <c r="E197" i="13"/>
  <c r="D197" i="13"/>
  <c r="C197" i="13"/>
  <c r="B197" i="13"/>
  <c r="A197" i="13"/>
  <c r="I196" i="13"/>
  <c r="H196" i="13"/>
  <c r="G196" i="13"/>
  <c r="F196" i="13"/>
  <c r="T118" i="13" s="1"/>
  <c r="E196" i="13"/>
  <c r="D196" i="13"/>
  <c r="C196" i="13"/>
  <c r="B196" i="13"/>
  <c r="A196" i="13"/>
  <c r="I195" i="13"/>
  <c r="H195" i="13"/>
  <c r="G195" i="13"/>
  <c r="F195" i="13"/>
  <c r="E195" i="13"/>
  <c r="D195" i="13"/>
  <c r="C195" i="13"/>
  <c r="B195" i="13"/>
  <c r="A195" i="13"/>
  <c r="I194" i="13"/>
  <c r="H194" i="13"/>
  <c r="G194" i="13"/>
  <c r="F194" i="13"/>
  <c r="E194" i="13"/>
  <c r="D194" i="13"/>
  <c r="C194" i="13"/>
  <c r="B194" i="13"/>
  <c r="A194" i="13"/>
  <c r="I193" i="13"/>
  <c r="H193" i="13"/>
  <c r="G193" i="13"/>
  <c r="F193" i="13"/>
  <c r="E193" i="13"/>
  <c r="D193" i="13"/>
  <c r="C193" i="13"/>
  <c r="B193" i="13"/>
  <c r="A193" i="13"/>
  <c r="I192" i="13"/>
  <c r="H192" i="13"/>
  <c r="G192" i="13"/>
  <c r="F192" i="13"/>
  <c r="E192" i="13"/>
  <c r="D192" i="13"/>
  <c r="C192" i="13"/>
  <c r="B192" i="13"/>
  <c r="A192" i="13"/>
  <c r="I191" i="13"/>
  <c r="H191" i="13"/>
  <c r="G191" i="13"/>
  <c r="F191" i="13"/>
  <c r="E191" i="13"/>
  <c r="D191" i="13"/>
  <c r="C191" i="13"/>
  <c r="B191" i="13"/>
  <c r="A191" i="13"/>
  <c r="I190" i="13"/>
  <c r="H190" i="13"/>
  <c r="G190" i="13"/>
  <c r="F190" i="13"/>
  <c r="E190" i="13"/>
  <c r="D190" i="13"/>
  <c r="C190" i="13"/>
  <c r="B190" i="13"/>
  <c r="A190" i="13"/>
  <c r="I189" i="13"/>
  <c r="H189" i="13"/>
  <c r="G189" i="13"/>
  <c r="F189" i="13"/>
  <c r="E189" i="13"/>
  <c r="D189" i="13"/>
  <c r="C189" i="13"/>
  <c r="B189" i="13"/>
  <c r="A189" i="13"/>
  <c r="I188" i="13"/>
  <c r="H188" i="13"/>
  <c r="G188" i="13"/>
  <c r="F188" i="13"/>
  <c r="E188" i="13"/>
  <c r="D188" i="13"/>
  <c r="C188" i="13"/>
  <c r="B188" i="13"/>
  <c r="A188" i="13"/>
  <c r="I187" i="13"/>
  <c r="H187" i="13"/>
  <c r="G187" i="13"/>
  <c r="F187" i="13"/>
  <c r="E187" i="13"/>
  <c r="D187" i="13"/>
  <c r="C187" i="13"/>
  <c r="B187" i="13"/>
  <c r="A187" i="13"/>
  <c r="I186" i="13"/>
  <c r="H186" i="13"/>
  <c r="G186" i="13"/>
  <c r="F186" i="13"/>
  <c r="E186" i="13"/>
  <c r="D186" i="13"/>
  <c r="C186" i="13"/>
  <c r="B186" i="13"/>
  <c r="A186" i="13"/>
  <c r="I185" i="13"/>
  <c r="H185" i="13"/>
  <c r="G185" i="13"/>
  <c r="F185" i="13"/>
  <c r="E185" i="13"/>
  <c r="D185" i="13"/>
  <c r="C185" i="13"/>
  <c r="B185" i="13"/>
  <c r="A185" i="13"/>
  <c r="I184" i="13"/>
  <c r="H184" i="13"/>
  <c r="G184" i="13"/>
  <c r="F184" i="13"/>
  <c r="E184" i="13"/>
  <c r="D184" i="13"/>
  <c r="C184" i="13"/>
  <c r="B184" i="13"/>
  <c r="A184" i="13"/>
  <c r="I183" i="13"/>
  <c r="H183" i="13"/>
  <c r="G183" i="13"/>
  <c r="F183" i="13"/>
  <c r="E183" i="13"/>
  <c r="D183" i="13"/>
  <c r="C183" i="13"/>
  <c r="B183" i="13"/>
  <c r="A183" i="13"/>
  <c r="I182" i="13"/>
  <c r="H182" i="13"/>
  <c r="G182" i="13"/>
  <c r="F182" i="13"/>
  <c r="T117" i="13" s="1"/>
  <c r="E182" i="13"/>
  <c r="D182" i="13"/>
  <c r="C182" i="13"/>
  <c r="B182" i="13"/>
  <c r="A182" i="13"/>
  <c r="I181" i="13"/>
  <c r="H181" i="13"/>
  <c r="G181" i="13"/>
  <c r="U116" i="13" s="1"/>
  <c r="F181" i="13"/>
  <c r="E181" i="13"/>
  <c r="D181" i="13"/>
  <c r="C181" i="13"/>
  <c r="B181" i="13"/>
  <c r="A181" i="13"/>
  <c r="I180" i="13"/>
  <c r="H180" i="13"/>
  <c r="G180" i="13"/>
  <c r="F180" i="13"/>
  <c r="T115" i="13" s="1"/>
  <c r="E180" i="13"/>
  <c r="D180" i="13"/>
  <c r="C180" i="13"/>
  <c r="B180" i="13"/>
  <c r="A180" i="13"/>
  <c r="I179" i="13"/>
  <c r="H179" i="13"/>
  <c r="G179" i="13"/>
  <c r="U114" i="13" s="1"/>
  <c r="F179" i="13"/>
  <c r="E179" i="13"/>
  <c r="D179" i="13"/>
  <c r="C179" i="13"/>
  <c r="B179" i="13"/>
  <c r="A179" i="13"/>
  <c r="I178" i="13"/>
  <c r="H178" i="13"/>
  <c r="G178" i="13"/>
  <c r="F178" i="13"/>
  <c r="T113" i="13" s="1"/>
  <c r="E178" i="13"/>
  <c r="D178" i="13"/>
  <c r="C178" i="13"/>
  <c r="B178" i="13"/>
  <c r="A178" i="13"/>
  <c r="I177" i="13"/>
  <c r="H177" i="13"/>
  <c r="G177" i="13"/>
  <c r="U112" i="13" s="1"/>
  <c r="F177" i="13"/>
  <c r="E177" i="13"/>
  <c r="D177" i="13"/>
  <c r="C177" i="13"/>
  <c r="B177" i="13"/>
  <c r="A177" i="13"/>
  <c r="I176" i="13"/>
  <c r="H176" i="13"/>
  <c r="G176" i="13"/>
  <c r="F176" i="13"/>
  <c r="T111" i="13" s="1"/>
  <c r="E176" i="13"/>
  <c r="D176" i="13"/>
  <c r="C176" i="13"/>
  <c r="B176" i="13"/>
  <c r="A176" i="13"/>
  <c r="I175" i="13"/>
  <c r="H175" i="13"/>
  <c r="G175" i="13"/>
  <c r="U110" i="13" s="1"/>
  <c r="F175" i="13"/>
  <c r="E175" i="13"/>
  <c r="D175" i="13"/>
  <c r="C175" i="13"/>
  <c r="B175" i="13"/>
  <c r="A175" i="13"/>
  <c r="I174" i="13"/>
  <c r="H174" i="13"/>
  <c r="G174" i="13"/>
  <c r="F174" i="13"/>
  <c r="T109" i="13" s="1"/>
  <c r="E174" i="13"/>
  <c r="D174" i="13"/>
  <c r="C174" i="13"/>
  <c r="B174" i="13"/>
  <c r="A174" i="13"/>
  <c r="I173" i="13"/>
  <c r="H173" i="13"/>
  <c r="G173" i="13"/>
  <c r="U108" i="13" s="1"/>
  <c r="F173" i="13"/>
  <c r="E173" i="13"/>
  <c r="D173" i="13"/>
  <c r="C173" i="13"/>
  <c r="B173" i="13"/>
  <c r="A173" i="13"/>
  <c r="I172" i="13"/>
  <c r="H172" i="13"/>
  <c r="G172" i="13"/>
  <c r="F172" i="13"/>
  <c r="T107" i="13" s="1"/>
  <c r="E172" i="13"/>
  <c r="D172" i="13"/>
  <c r="C172" i="13"/>
  <c r="B172" i="13"/>
  <c r="A172" i="13"/>
  <c r="I171" i="13"/>
  <c r="H171" i="13"/>
  <c r="G171" i="13"/>
  <c r="U106" i="13" s="1"/>
  <c r="F171" i="13"/>
  <c r="E171" i="13"/>
  <c r="D171" i="13"/>
  <c r="C171" i="13"/>
  <c r="B171" i="13"/>
  <c r="A171" i="13"/>
  <c r="I170" i="13"/>
  <c r="H170" i="13"/>
  <c r="G170" i="13"/>
  <c r="F170" i="13"/>
  <c r="E170" i="13"/>
  <c r="D170" i="13"/>
  <c r="C170" i="13"/>
  <c r="B170" i="13"/>
  <c r="A170" i="13"/>
  <c r="I169" i="13"/>
  <c r="H169" i="13"/>
  <c r="G169" i="13"/>
  <c r="U104" i="13" s="1"/>
  <c r="F169" i="13"/>
  <c r="E169" i="13"/>
  <c r="D169" i="13"/>
  <c r="C169" i="13"/>
  <c r="B169" i="13"/>
  <c r="A169" i="13"/>
  <c r="I168" i="13"/>
  <c r="H168" i="13"/>
  <c r="G168" i="13"/>
  <c r="F168" i="13"/>
  <c r="T103" i="13" s="1"/>
  <c r="E168" i="13"/>
  <c r="D168" i="13"/>
  <c r="C168" i="13"/>
  <c r="B168" i="13"/>
  <c r="A168" i="13"/>
  <c r="I167" i="13"/>
  <c r="H167" i="13"/>
  <c r="G167" i="13"/>
  <c r="U102" i="13" s="1"/>
  <c r="F167" i="13"/>
  <c r="E167" i="13"/>
  <c r="D167" i="13"/>
  <c r="C167" i="13"/>
  <c r="B167" i="13"/>
  <c r="A167" i="13"/>
  <c r="I166" i="13"/>
  <c r="H166" i="13"/>
  <c r="G166" i="13"/>
  <c r="F166" i="13"/>
  <c r="T101" i="13" s="1"/>
  <c r="E166" i="13"/>
  <c r="D166" i="13"/>
  <c r="C166" i="13"/>
  <c r="B166" i="13"/>
  <c r="A166" i="13"/>
  <c r="I165" i="13"/>
  <c r="H165" i="13"/>
  <c r="G165" i="13"/>
  <c r="U100" i="13" s="1"/>
  <c r="F165" i="13"/>
  <c r="E165" i="13"/>
  <c r="R100" i="13" s="1"/>
  <c r="R101" i="13" s="1"/>
  <c r="R102" i="13" s="1"/>
  <c r="R103" i="13" s="1"/>
  <c r="R104" i="13" s="1"/>
  <c r="R105" i="13" s="1"/>
  <c r="R106" i="13" s="1"/>
  <c r="R107" i="13" s="1"/>
  <c r="R108" i="13" s="1"/>
  <c r="R109" i="13" s="1"/>
  <c r="R110" i="13" s="1"/>
  <c r="R111" i="13" s="1"/>
  <c r="R112" i="13" s="1"/>
  <c r="R113" i="13" s="1"/>
  <c r="R114" i="13" s="1"/>
  <c r="R115" i="13" s="1"/>
  <c r="R116" i="13" s="1"/>
  <c r="R117" i="13" s="1"/>
  <c r="D165" i="13"/>
  <c r="C165" i="13"/>
  <c r="B165" i="13"/>
  <c r="A165" i="13"/>
  <c r="I164" i="13"/>
  <c r="H164" i="13"/>
  <c r="G164" i="13"/>
  <c r="F164" i="13"/>
  <c r="E164" i="13"/>
  <c r="D164" i="13"/>
  <c r="C164" i="13"/>
  <c r="B164" i="13"/>
  <c r="A164" i="13"/>
  <c r="I163" i="13"/>
  <c r="H163" i="13"/>
  <c r="G163" i="13"/>
  <c r="F163" i="13"/>
  <c r="E163" i="13"/>
  <c r="D163" i="13"/>
  <c r="C163" i="13"/>
  <c r="B163" i="13"/>
  <c r="A163" i="13"/>
  <c r="I162" i="13"/>
  <c r="H162" i="13"/>
  <c r="G162" i="13"/>
  <c r="F162" i="13"/>
  <c r="E162" i="13"/>
  <c r="D162" i="13"/>
  <c r="C162" i="13"/>
  <c r="B162" i="13"/>
  <c r="A162" i="13"/>
  <c r="I161" i="13"/>
  <c r="H161" i="13"/>
  <c r="G161" i="13"/>
  <c r="F161" i="13"/>
  <c r="E161" i="13"/>
  <c r="D161" i="13"/>
  <c r="C161" i="13"/>
  <c r="B161" i="13"/>
  <c r="A161" i="13"/>
  <c r="I160" i="13"/>
  <c r="H160" i="13"/>
  <c r="G160" i="13"/>
  <c r="F160" i="13"/>
  <c r="E160" i="13"/>
  <c r="D160" i="13"/>
  <c r="C160" i="13"/>
  <c r="B160" i="13"/>
  <c r="A160" i="13"/>
  <c r="I159" i="13"/>
  <c r="H159" i="13"/>
  <c r="G159" i="13"/>
  <c r="F159" i="13"/>
  <c r="E159" i="13"/>
  <c r="D159" i="13"/>
  <c r="C159" i="13"/>
  <c r="B159" i="13"/>
  <c r="A159" i="13"/>
  <c r="I158" i="13"/>
  <c r="H158" i="13"/>
  <c r="G158" i="13"/>
  <c r="F158" i="13"/>
  <c r="E158" i="13"/>
  <c r="D158" i="13"/>
  <c r="C158" i="13"/>
  <c r="B158" i="13"/>
  <c r="A158" i="13"/>
  <c r="I157" i="13"/>
  <c r="H157" i="13"/>
  <c r="G157" i="13"/>
  <c r="F157" i="13"/>
  <c r="E157" i="13"/>
  <c r="D157" i="13"/>
  <c r="C157" i="13"/>
  <c r="B157" i="13"/>
  <c r="A157" i="13"/>
  <c r="I156" i="13"/>
  <c r="H156" i="13"/>
  <c r="G156" i="13"/>
  <c r="F156" i="13"/>
  <c r="E156" i="13"/>
  <c r="D156" i="13"/>
  <c r="C156" i="13"/>
  <c r="B156" i="13"/>
  <c r="A156" i="13"/>
  <c r="I155" i="13"/>
  <c r="H155" i="13"/>
  <c r="G155" i="13"/>
  <c r="F155" i="13"/>
  <c r="E155" i="13"/>
  <c r="D155" i="13"/>
  <c r="C155" i="13"/>
  <c r="B155" i="13"/>
  <c r="A155" i="13"/>
  <c r="I154" i="13"/>
  <c r="H154" i="13"/>
  <c r="G154" i="13"/>
  <c r="F154" i="13"/>
  <c r="E154" i="13"/>
  <c r="D154" i="13"/>
  <c r="C154" i="13"/>
  <c r="B154" i="13"/>
  <c r="A154" i="13"/>
  <c r="I153" i="13"/>
  <c r="H153" i="13"/>
  <c r="G153" i="13"/>
  <c r="F153" i="13"/>
  <c r="E153" i="13"/>
  <c r="D153" i="13"/>
  <c r="C153" i="13"/>
  <c r="B153" i="13"/>
  <c r="A153" i="13"/>
  <c r="I152" i="13"/>
  <c r="H152" i="13"/>
  <c r="G152" i="13"/>
  <c r="F152" i="13"/>
  <c r="E152" i="13"/>
  <c r="D152" i="13"/>
  <c r="C152" i="13"/>
  <c r="B152" i="13"/>
  <c r="A152" i="13"/>
  <c r="I151" i="13"/>
  <c r="H151" i="13"/>
  <c r="G151" i="13"/>
  <c r="U99" i="13" s="1"/>
  <c r="F151" i="13"/>
  <c r="E151" i="13"/>
  <c r="D151" i="13"/>
  <c r="C151" i="13"/>
  <c r="B151" i="13"/>
  <c r="A151" i="13"/>
  <c r="I150" i="13"/>
  <c r="H150" i="13"/>
  <c r="G150" i="13"/>
  <c r="F150" i="13"/>
  <c r="E150" i="13"/>
  <c r="D150" i="13"/>
  <c r="C150" i="13"/>
  <c r="B150" i="13"/>
  <c r="A150" i="13"/>
  <c r="I149" i="13"/>
  <c r="H149" i="13"/>
  <c r="G149" i="13"/>
  <c r="U97" i="13" s="1"/>
  <c r="F149" i="13"/>
  <c r="E149" i="13"/>
  <c r="D149" i="13"/>
  <c r="C149" i="13"/>
  <c r="B149" i="13"/>
  <c r="A149" i="13"/>
  <c r="I148" i="13"/>
  <c r="H148" i="13"/>
  <c r="G148" i="13"/>
  <c r="F148" i="13"/>
  <c r="E148" i="13"/>
  <c r="D148" i="13"/>
  <c r="C148" i="13"/>
  <c r="B148" i="13"/>
  <c r="A148" i="13"/>
  <c r="I147" i="13"/>
  <c r="H147" i="13"/>
  <c r="G147" i="13"/>
  <c r="U95" i="13" s="1"/>
  <c r="F147" i="13"/>
  <c r="E147" i="13"/>
  <c r="D147" i="13"/>
  <c r="C147" i="13"/>
  <c r="B147" i="13"/>
  <c r="A147" i="13"/>
  <c r="I146" i="13"/>
  <c r="H146" i="13"/>
  <c r="G146" i="13"/>
  <c r="F146" i="13"/>
  <c r="E146" i="13"/>
  <c r="D146" i="13"/>
  <c r="C146" i="13"/>
  <c r="B146" i="13"/>
  <c r="A146" i="13"/>
  <c r="I145" i="13"/>
  <c r="H145" i="13"/>
  <c r="G145" i="13"/>
  <c r="U93" i="13" s="1"/>
  <c r="F145" i="13"/>
  <c r="E145" i="13"/>
  <c r="D145" i="13"/>
  <c r="C145" i="13"/>
  <c r="B145" i="13"/>
  <c r="A145" i="13"/>
  <c r="I144" i="13"/>
  <c r="H144" i="13"/>
  <c r="G144" i="13"/>
  <c r="F144" i="13"/>
  <c r="E144" i="13"/>
  <c r="D144" i="13"/>
  <c r="C144" i="13"/>
  <c r="B144" i="13"/>
  <c r="A144" i="13"/>
  <c r="I143" i="13"/>
  <c r="H143" i="13"/>
  <c r="G143" i="13"/>
  <c r="F143" i="13"/>
  <c r="E143" i="13"/>
  <c r="D143" i="13"/>
  <c r="C143" i="13"/>
  <c r="B143" i="13"/>
  <c r="A143" i="13"/>
  <c r="I142" i="13"/>
  <c r="H142" i="13"/>
  <c r="G142" i="13"/>
  <c r="F142" i="13"/>
  <c r="E142" i="13"/>
  <c r="D142" i="13"/>
  <c r="C142" i="13"/>
  <c r="B142" i="13"/>
  <c r="A142" i="13"/>
  <c r="I141" i="13"/>
  <c r="H141" i="13"/>
  <c r="G141" i="13"/>
  <c r="U89" i="13" s="1"/>
  <c r="F141" i="13"/>
  <c r="E141" i="13"/>
  <c r="D141" i="13"/>
  <c r="C141" i="13"/>
  <c r="B141" i="13"/>
  <c r="A141" i="13"/>
  <c r="I140" i="13"/>
  <c r="H140" i="13"/>
  <c r="G140" i="13"/>
  <c r="F140" i="13"/>
  <c r="E140" i="13"/>
  <c r="D140" i="13"/>
  <c r="C140" i="13"/>
  <c r="B140" i="13"/>
  <c r="A140" i="13"/>
  <c r="I139" i="13"/>
  <c r="H139" i="13"/>
  <c r="G139" i="13"/>
  <c r="U87" i="13" s="1"/>
  <c r="F139" i="13"/>
  <c r="E139" i="13"/>
  <c r="D139" i="13"/>
  <c r="C139" i="13"/>
  <c r="B139" i="13"/>
  <c r="A139" i="13"/>
  <c r="I138" i="13"/>
  <c r="H138" i="13"/>
  <c r="G138" i="13"/>
  <c r="F138" i="13"/>
  <c r="E138" i="13"/>
  <c r="D138" i="13"/>
  <c r="C138" i="13"/>
  <c r="B138" i="13"/>
  <c r="A138" i="13"/>
  <c r="I137" i="13"/>
  <c r="H137" i="13"/>
  <c r="G137" i="13"/>
  <c r="U85" i="13" s="1"/>
  <c r="F137" i="13"/>
  <c r="E137" i="13"/>
  <c r="D137" i="13"/>
  <c r="C137" i="13"/>
  <c r="B137" i="13"/>
  <c r="A137" i="13"/>
  <c r="I136" i="13"/>
  <c r="H136" i="13"/>
  <c r="G136" i="13"/>
  <c r="F136" i="13"/>
  <c r="E136" i="13"/>
  <c r="D136" i="13"/>
  <c r="C136" i="13"/>
  <c r="B136" i="13"/>
  <c r="A136" i="13"/>
  <c r="W135" i="13"/>
  <c r="V135" i="13"/>
  <c r="T135" i="13"/>
  <c r="S135" i="13"/>
  <c r="I135" i="13"/>
  <c r="H135" i="13"/>
  <c r="G135" i="13"/>
  <c r="U83" i="13" s="1"/>
  <c r="F135" i="13"/>
  <c r="E135" i="13"/>
  <c r="D135" i="13"/>
  <c r="C135" i="13"/>
  <c r="B135" i="13"/>
  <c r="A135" i="13"/>
  <c r="W134" i="13"/>
  <c r="V134" i="13"/>
  <c r="U134" i="13"/>
  <c r="S134" i="13"/>
  <c r="I134" i="13"/>
  <c r="H134" i="13"/>
  <c r="G134" i="13"/>
  <c r="U82" i="13" s="1"/>
  <c r="F134" i="13"/>
  <c r="E134" i="13"/>
  <c r="R82" i="13" s="1"/>
  <c r="R83" i="13" s="1"/>
  <c r="R84" i="13" s="1"/>
  <c r="R85" i="13" s="1"/>
  <c r="R86" i="13" s="1"/>
  <c r="R87" i="13" s="1"/>
  <c r="R88" i="13" s="1"/>
  <c r="R89" i="13" s="1"/>
  <c r="R90" i="13" s="1"/>
  <c r="R91" i="13" s="1"/>
  <c r="R92" i="13" s="1"/>
  <c r="R93" i="13" s="1"/>
  <c r="R94" i="13" s="1"/>
  <c r="R95" i="13" s="1"/>
  <c r="R96" i="13" s="1"/>
  <c r="R97" i="13" s="1"/>
  <c r="R98" i="13" s="1"/>
  <c r="R99" i="13" s="1"/>
  <c r="D134" i="13"/>
  <c r="C134" i="13"/>
  <c r="B134" i="13"/>
  <c r="A134" i="13"/>
  <c r="W133" i="13"/>
  <c r="V133" i="13"/>
  <c r="T133" i="13"/>
  <c r="S133" i="13"/>
  <c r="Q133" i="13"/>
  <c r="P133" i="13"/>
  <c r="I133" i="13"/>
  <c r="H133" i="13"/>
  <c r="G133" i="13"/>
  <c r="F133" i="13"/>
  <c r="E133" i="13"/>
  <c r="D133" i="13"/>
  <c r="C133" i="13"/>
  <c r="B133" i="13"/>
  <c r="A133" i="13"/>
  <c r="W132" i="13"/>
  <c r="V132" i="13"/>
  <c r="U132" i="13"/>
  <c r="S132" i="13"/>
  <c r="Q132" i="13"/>
  <c r="P132" i="13"/>
  <c r="I132" i="13"/>
  <c r="H132" i="13"/>
  <c r="G132" i="13"/>
  <c r="F132" i="13"/>
  <c r="E132" i="13"/>
  <c r="D132" i="13"/>
  <c r="C132" i="13"/>
  <c r="B132" i="13"/>
  <c r="A132" i="13"/>
  <c r="W131" i="13"/>
  <c r="V131" i="13"/>
  <c r="T131" i="13"/>
  <c r="S131" i="13"/>
  <c r="Q131" i="13"/>
  <c r="P131" i="13"/>
  <c r="I131" i="13"/>
  <c r="H131" i="13"/>
  <c r="G131" i="13"/>
  <c r="F131" i="13"/>
  <c r="E131" i="13"/>
  <c r="D131" i="13"/>
  <c r="C131" i="13"/>
  <c r="B131" i="13"/>
  <c r="A131" i="13"/>
  <c r="W130" i="13"/>
  <c r="V130" i="13"/>
  <c r="U130" i="13"/>
  <c r="S130" i="13"/>
  <c r="Q130" i="13"/>
  <c r="P130" i="13"/>
  <c r="I130" i="13"/>
  <c r="H130" i="13"/>
  <c r="G130" i="13"/>
  <c r="F130" i="13"/>
  <c r="E130" i="13"/>
  <c r="D130" i="13"/>
  <c r="C130" i="13"/>
  <c r="B130" i="13"/>
  <c r="A130" i="13"/>
  <c r="W129" i="13"/>
  <c r="V129" i="13"/>
  <c r="T129" i="13"/>
  <c r="S129" i="13"/>
  <c r="Q129" i="13"/>
  <c r="P129" i="13"/>
  <c r="I129" i="13"/>
  <c r="H129" i="13"/>
  <c r="G129" i="13"/>
  <c r="F129" i="13"/>
  <c r="E129" i="13"/>
  <c r="D129" i="13"/>
  <c r="C129" i="13"/>
  <c r="B129" i="13"/>
  <c r="A129" i="13"/>
  <c r="W128" i="13"/>
  <c r="V128" i="13"/>
  <c r="U128" i="13"/>
  <c r="S128" i="13"/>
  <c r="Q128" i="13"/>
  <c r="P128" i="13"/>
  <c r="I128" i="13"/>
  <c r="H128" i="13"/>
  <c r="G128" i="13"/>
  <c r="F128" i="13"/>
  <c r="E128" i="13"/>
  <c r="D128" i="13"/>
  <c r="C128" i="13"/>
  <c r="B128" i="13"/>
  <c r="A128" i="13"/>
  <c r="W127" i="13"/>
  <c r="V127" i="13"/>
  <c r="T127" i="13"/>
  <c r="S127" i="13"/>
  <c r="Q127" i="13"/>
  <c r="P127" i="13"/>
  <c r="I127" i="13"/>
  <c r="H127" i="13"/>
  <c r="G127" i="13"/>
  <c r="F127" i="13"/>
  <c r="E127" i="13"/>
  <c r="D127" i="13"/>
  <c r="C127" i="13"/>
  <c r="B127" i="13"/>
  <c r="A127" i="13"/>
  <c r="W126" i="13"/>
  <c r="V126" i="13"/>
  <c r="U126" i="13"/>
  <c r="T126" i="13"/>
  <c r="S126" i="13"/>
  <c r="Q126" i="13"/>
  <c r="P126" i="13"/>
  <c r="I126" i="13"/>
  <c r="H126" i="13"/>
  <c r="G126" i="13"/>
  <c r="F126" i="13"/>
  <c r="E126" i="13"/>
  <c r="D126" i="13"/>
  <c r="C126" i="13"/>
  <c r="B126" i="13"/>
  <c r="A126" i="13"/>
  <c r="W125" i="13"/>
  <c r="V125" i="13"/>
  <c r="T125" i="13"/>
  <c r="S125" i="13"/>
  <c r="Q125" i="13"/>
  <c r="P125" i="13"/>
  <c r="I125" i="13"/>
  <c r="H125" i="13"/>
  <c r="G125" i="13"/>
  <c r="F125" i="13"/>
  <c r="E125" i="13"/>
  <c r="D125" i="13"/>
  <c r="C125" i="13"/>
  <c r="B125" i="13"/>
  <c r="A125" i="13"/>
  <c r="W124" i="13"/>
  <c r="V124" i="13"/>
  <c r="U124" i="13"/>
  <c r="S124" i="13"/>
  <c r="Q124" i="13"/>
  <c r="P124" i="13"/>
  <c r="I124" i="13"/>
  <c r="H124" i="13"/>
  <c r="G124" i="13"/>
  <c r="F124" i="13"/>
  <c r="E124" i="13"/>
  <c r="D124" i="13"/>
  <c r="C124" i="13"/>
  <c r="B124" i="13"/>
  <c r="A124" i="13"/>
  <c r="W123" i="13"/>
  <c r="V123" i="13"/>
  <c r="T123" i="13"/>
  <c r="S123" i="13"/>
  <c r="Q123" i="13"/>
  <c r="P123" i="13"/>
  <c r="I123" i="13"/>
  <c r="H123" i="13"/>
  <c r="G123" i="13"/>
  <c r="F123" i="13"/>
  <c r="E123" i="13"/>
  <c r="D123" i="13"/>
  <c r="C123" i="13"/>
  <c r="B123" i="13"/>
  <c r="A123" i="13"/>
  <c r="W122" i="13"/>
  <c r="V122" i="13"/>
  <c r="U122" i="13"/>
  <c r="S122" i="13"/>
  <c r="Q122" i="13"/>
  <c r="P122" i="13"/>
  <c r="I122" i="13"/>
  <c r="H122" i="13"/>
  <c r="G122" i="13"/>
  <c r="F122" i="13"/>
  <c r="E122" i="13"/>
  <c r="D122" i="13"/>
  <c r="C122" i="13"/>
  <c r="B122" i="13"/>
  <c r="A122" i="13"/>
  <c r="W121" i="13"/>
  <c r="V121" i="13"/>
  <c r="T121" i="13"/>
  <c r="S121" i="13"/>
  <c r="Q121" i="13"/>
  <c r="P121" i="13"/>
  <c r="I121" i="13"/>
  <c r="H121" i="13"/>
  <c r="G121" i="13"/>
  <c r="F121" i="13"/>
  <c r="E121" i="13"/>
  <c r="D121" i="13"/>
  <c r="C121" i="13"/>
  <c r="B121" i="13"/>
  <c r="A121" i="13"/>
  <c r="W120" i="13"/>
  <c r="V120" i="13"/>
  <c r="U120" i="13"/>
  <c r="S120" i="13"/>
  <c r="Q120" i="13"/>
  <c r="P120" i="13"/>
  <c r="I120" i="13"/>
  <c r="H120" i="13"/>
  <c r="G120" i="13"/>
  <c r="F120" i="13"/>
  <c r="T81" i="13" s="1"/>
  <c r="E120" i="13"/>
  <c r="D120" i="13"/>
  <c r="C120" i="13"/>
  <c r="B120" i="13"/>
  <c r="A120" i="13"/>
  <c r="W119" i="13"/>
  <c r="V119" i="13"/>
  <c r="T119" i="13"/>
  <c r="S119" i="13"/>
  <c r="Q119" i="13"/>
  <c r="P119" i="13"/>
  <c r="I119" i="13"/>
  <c r="H119" i="13"/>
  <c r="G119" i="13"/>
  <c r="U80" i="13" s="1"/>
  <c r="F119" i="13"/>
  <c r="E119" i="13"/>
  <c r="D119" i="13"/>
  <c r="C119" i="13"/>
  <c r="B119" i="13"/>
  <c r="A119" i="13"/>
  <c r="W118" i="13"/>
  <c r="V118" i="13"/>
  <c r="U118" i="13"/>
  <c r="S118" i="13"/>
  <c r="R118" i="13"/>
  <c r="R119" i="13" s="1"/>
  <c r="R120" i="13" s="1"/>
  <c r="R121" i="13" s="1"/>
  <c r="R122" i="13" s="1"/>
  <c r="R123" i="13" s="1"/>
  <c r="R124" i="13" s="1"/>
  <c r="R125" i="13" s="1"/>
  <c r="R126" i="13" s="1"/>
  <c r="R127" i="13" s="1"/>
  <c r="R128" i="13" s="1"/>
  <c r="R129" i="13" s="1"/>
  <c r="R130" i="13" s="1"/>
  <c r="R131" i="13" s="1"/>
  <c r="R132" i="13" s="1"/>
  <c r="R133" i="13" s="1"/>
  <c r="R134" i="13" s="1"/>
  <c r="R135" i="13" s="1"/>
  <c r="Q118" i="13"/>
  <c r="P118" i="13"/>
  <c r="I118" i="13"/>
  <c r="H118" i="13"/>
  <c r="G118" i="13"/>
  <c r="F118" i="13"/>
  <c r="T79" i="13" s="1"/>
  <c r="E118" i="13"/>
  <c r="D118" i="13"/>
  <c r="C118" i="13"/>
  <c r="B118" i="13"/>
  <c r="A118" i="13"/>
  <c r="W117" i="13"/>
  <c r="V117" i="13"/>
  <c r="U117" i="13"/>
  <c r="S117" i="13"/>
  <c r="Q117" i="13"/>
  <c r="P117" i="13"/>
  <c r="I117" i="13"/>
  <c r="H117" i="13"/>
  <c r="G117" i="13"/>
  <c r="F117" i="13"/>
  <c r="E117" i="13"/>
  <c r="D117" i="13"/>
  <c r="C117" i="13"/>
  <c r="B117" i="13"/>
  <c r="A117" i="13"/>
  <c r="W116" i="13"/>
  <c r="V116" i="13"/>
  <c r="T116" i="13"/>
  <c r="S116" i="13"/>
  <c r="Q116" i="13"/>
  <c r="P116" i="13"/>
  <c r="I116" i="13"/>
  <c r="H116" i="13"/>
  <c r="G116" i="13"/>
  <c r="F116" i="13"/>
  <c r="E116" i="13"/>
  <c r="D116" i="13"/>
  <c r="C116" i="13"/>
  <c r="B116" i="13"/>
  <c r="A116" i="13"/>
  <c r="W115" i="13"/>
  <c r="V115" i="13"/>
  <c r="U115" i="13"/>
  <c r="S115" i="13"/>
  <c r="Q115" i="13"/>
  <c r="P115" i="13"/>
  <c r="I115" i="13"/>
  <c r="H115" i="13"/>
  <c r="G115" i="13"/>
  <c r="U76" i="13" s="1"/>
  <c r="F115" i="13"/>
  <c r="E115" i="13"/>
  <c r="D115" i="13"/>
  <c r="C115" i="13"/>
  <c r="B115" i="13"/>
  <c r="A115" i="13"/>
  <c r="W114" i="13"/>
  <c r="V114" i="13"/>
  <c r="T114" i="13"/>
  <c r="S114" i="13"/>
  <c r="Q114" i="13"/>
  <c r="P114" i="13"/>
  <c r="I114" i="13"/>
  <c r="H114" i="13"/>
  <c r="G114" i="13"/>
  <c r="F114" i="13"/>
  <c r="E114" i="13"/>
  <c r="D114" i="13"/>
  <c r="C114" i="13"/>
  <c r="B114" i="13"/>
  <c r="A114" i="13"/>
  <c r="W113" i="13"/>
  <c r="V113" i="13"/>
  <c r="U113" i="13"/>
  <c r="S113" i="13"/>
  <c r="Q113" i="13"/>
  <c r="P113" i="13"/>
  <c r="I113" i="13"/>
  <c r="H113" i="13"/>
  <c r="G113" i="13"/>
  <c r="U74" i="13" s="1"/>
  <c r="F113" i="13"/>
  <c r="E113" i="13"/>
  <c r="D113" i="13"/>
  <c r="C113" i="13"/>
  <c r="B113" i="13"/>
  <c r="A113" i="13"/>
  <c r="W112" i="13"/>
  <c r="V112" i="13"/>
  <c r="T112" i="13"/>
  <c r="S112" i="13"/>
  <c r="Q112" i="13"/>
  <c r="P112" i="13"/>
  <c r="I112" i="13"/>
  <c r="H112" i="13"/>
  <c r="G112" i="13"/>
  <c r="F112" i="13"/>
  <c r="T73" i="13" s="1"/>
  <c r="E112" i="13"/>
  <c r="D112" i="13"/>
  <c r="C112" i="13"/>
  <c r="B112" i="13"/>
  <c r="A112" i="13"/>
  <c r="W111" i="13"/>
  <c r="V111" i="13"/>
  <c r="U111" i="13"/>
  <c r="S111" i="13"/>
  <c r="Q111" i="13"/>
  <c r="P111" i="13"/>
  <c r="I111" i="13"/>
  <c r="H111" i="13"/>
  <c r="G111" i="13"/>
  <c r="F111" i="13"/>
  <c r="T72" i="13" s="1"/>
  <c r="E111" i="13"/>
  <c r="D111" i="13"/>
  <c r="C111" i="13"/>
  <c r="B111" i="13"/>
  <c r="A111" i="13"/>
  <c r="W110" i="13"/>
  <c r="V110" i="13"/>
  <c r="T110" i="13"/>
  <c r="S110" i="13"/>
  <c r="Q110" i="13"/>
  <c r="P110" i="13"/>
  <c r="I110" i="13"/>
  <c r="H110" i="13"/>
  <c r="G110" i="13"/>
  <c r="F110" i="13"/>
  <c r="T71" i="13" s="1"/>
  <c r="E110" i="13"/>
  <c r="D110" i="13"/>
  <c r="C110" i="13"/>
  <c r="B110" i="13"/>
  <c r="A110" i="13"/>
  <c r="W109" i="13"/>
  <c r="V109" i="13"/>
  <c r="U109" i="13"/>
  <c r="S109" i="13"/>
  <c r="Q109" i="13"/>
  <c r="P109" i="13"/>
  <c r="I109" i="13"/>
  <c r="H109" i="13"/>
  <c r="G109" i="13"/>
  <c r="F109" i="13"/>
  <c r="T70" i="13" s="1"/>
  <c r="E109" i="13"/>
  <c r="D109" i="13"/>
  <c r="C109" i="13"/>
  <c r="B109" i="13"/>
  <c r="A109" i="13"/>
  <c r="W108" i="13"/>
  <c r="V108" i="13"/>
  <c r="T108" i="13"/>
  <c r="S108" i="13"/>
  <c r="Q108" i="13"/>
  <c r="P108" i="13"/>
  <c r="I108" i="13"/>
  <c r="H108" i="13"/>
  <c r="G108" i="13"/>
  <c r="F108" i="13"/>
  <c r="E108" i="13"/>
  <c r="D108" i="13"/>
  <c r="C108" i="13"/>
  <c r="B108" i="13"/>
  <c r="A108" i="13"/>
  <c r="W107" i="13"/>
  <c r="V107" i="13"/>
  <c r="U107" i="13"/>
  <c r="S107" i="13"/>
  <c r="Q107" i="13"/>
  <c r="P107" i="13"/>
  <c r="I107" i="13"/>
  <c r="H107" i="13"/>
  <c r="G107" i="13"/>
  <c r="F107" i="13"/>
  <c r="E107" i="13"/>
  <c r="D107" i="13"/>
  <c r="C107" i="13"/>
  <c r="B107" i="13"/>
  <c r="A107" i="13"/>
  <c r="W106" i="13"/>
  <c r="V106" i="13"/>
  <c r="T106" i="13"/>
  <c r="S106" i="13"/>
  <c r="Q106" i="13"/>
  <c r="P106" i="13"/>
  <c r="I106" i="13"/>
  <c r="H106" i="13"/>
  <c r="G106" i="13"/>
  <c r="F106" i="13"/>
  <c r="E106" i="13"/>
  <c r="D106" i="13"/>
  <c r="C106" i="13"/>
  <c r="B106" i="13"/>
  <c r="A106" i="13"/>
  <c r="W105" i="13"/>
  <c r="V105" i="13"/>
  <c r="U105" i="13"/>
  <c r="T105" i="13"/>
  <c r="S105" i="13"/>
  <c r="Q105" i="13"/>
  <c r="P105" i="13"/>
  <c r="I105" i="13"/>
  <c r="H105" i="13"/>
  <c r="G105" i="13"/>
  <c r="U66" i="13" s="1"/>
  <c r="F105" i="13"/>
  <c r="E105" i="13"/>
  <c r="D105" i="13"/>
  <c r="C105" i="13"/>
  <c r="B105" i="13"/>
  <c r="A105" i="13"/>
  <c r="W104" i="13"/>
  <c r="V104" i="13"/>
  <c r="T104" i="13"/>
  <c r="S104" i="13"/>
  <c r="Q104" i="13"/>
  <c r="P104" i="13"/>
  <c r="I104" i="13"/>
  <c r="H104" i="13"/>
  <c r="G104" i="13"/>
  <c r="U65" i="13" s="1"/>
  <c r="F104" i="13"/>
  <c r="T65" i="13" s="1"/>
  <c r="E104" i="13"/>
  <c r="D104" i="13"/>
  <c r="C104" i="13"/>
  <c r="B104" i="13"/>
  <c r="A104" i="13"/>
  <c r="W103" i="13"/>
  <c r="V103" i="13"/>
  <c r="U103" i="13"/>
  <c r="S103" i="13"/>
  <c r="Q103" i="13"/>
  <c r="P103" i="13"/>
  <c r="I103" i="13"/>
  <c r="H103" i="13"/>
  <c r="G103" i="13"/>
  <c r="U64" i="13" s="1"/>
  <c r="F103" i="13"/>
  <c r="T64" i="13" s="1"/>
  <c r="E103" i="13"/>
  <c r="R64" i="13" s="1"/>
  <c r="R65" i="13" s="1"/>
  <c r="R66" i="13" s="1"/>
  <c r="R67" i="13" s="1"/>
  <c r="R68" i="13" s="1"/>
  <c r="R69" i="13" s="1"/>
  <c r="R70" i="13" s="1"/>
  <c r="R71" i="13" s="1"/>
  <c r="R72" i="13" s="1"/>
  <c r="R73" i="13" s="1"/>
  <c r="R74" i="13" s="1"/>
  <c r="R75" i="13" s="1"/>
  <c r="R76" i="13" s="1"/>
  <c r="R77" i="13" s="1"/>
  <c r="R78" i="13" s="1"/>
  <c r="R79" i="13" s="1"/>
  <c r="R80" i="13" s="1"/>
  <c r="R81" i="13" s="1"/>
  <c r="D103" i="13"/>
  <c r="C103" i="13"/>
  <c r="B103" i="13"/>
  <c r="A103" i="13"/>
  <c r="W102" i="13"/>
  <c r="V102" i="13"/>
  <c r="T102" i="13"/>
  <c r="S102" i="13"/>
  <c r="I102" i="13"/>
  <c r="H102" i="13"/>
  <c r="G102" i="13"/>
  <c r="F102" i="13"/>
  <c r="E102" i="13"/>
  <c r="D102" i="13"/>
  <c r="C102" i="13"/>
  <c r="B102" i="13"/>
  <c r="A102" i="13"/>
  <c r="W101" i="13"/>
  <c r="V101" i="13"/>
  <c r="U101" i="13"/>
  <c r="S101" i="13"/>
  <c r="I101" i="13"/>
  <c r="H101" i="13"/>
  <c r="G101" i="13"/>
  <c r="F101" i="13"/>
  <c r="E101" i="13"/>
  <c r="D101" i="13"/>
  <c r="C101" i="13"/>
  <c r="B101" i="13"/>
  <c r="A101" i="13"/>
  <c r="W100" i="13"/>
  <c r="V100" i="13"/>
  <c r="T100" i="13"/>
  <c r="S100" i="13"/>
  <c r="I100" i="13"/>
  <c r="H100" i="13"/>
  <c r="G100" i="13"/>
  <c r="F100" i="13"/>
  <c r="E100" i="13"/>
  <c r="D100" i="13"/>
  <c r="C100" i="13"/>
  <c r="B100" i="13"/>
  <c r="A100" i="13"/>
  <c r="W99" i="13"/>
  <c r="V99" i="13"/>
  <c r="T99" i="13"/>
  <c r="S99" i="13"/>
  <c r="I99" i="13"/>
  <c r="H99" i="13"/>
  <c r="G99" i="13"/>
  <c r="F99" i="13"/>
  <c r="E99" i="13"/>
  <c r="D99" i="13"/>
  <c r="C99" i="13"/>
  <c r="B99" i="13"/>
  <c r="A99" i="13"/>
  <c r="W98" i="13"/>
  <c r="V98" i="13"/>
  <c r="U98" i="13"/>
  <c r="T98" i="13"/>
  <c r="S98" i="13"/>
  <c r="I98" i="13"/>
  <c r="H98" i="13"/>
  <c r="G98" i="13"/>
  <c r="F98" i="13"/>
  <c r="E98" i="13"/>
  <c r="D98" i="13"/>
  <c r="C98" i="13"/>
  <c r="B98" i="13"/>
  <c r="A98" i="13"/>
  <c r="W97" i="13"/>
  <c r="V97" i="13"/>
  <c r="T97" i="13"/>
  <c r="S97" i="13"/>
  <c r="I97" i="13"/>
  <c r="H97" i="13"/>
  <c r="G97" i="13"/>
  <c r="F97" i="13"/>
  <c r="E97" i="13"/>
  <c r="D97" i="13"/>
  <c r="C97" i="13"/>
  <c r="B97" i="13"/>
  <c r="A97" i="13"/>
  <c r="W96" i="13"/>
  <c r="V96" i="13"/>
  <c r="U96" i="13"/>
  <c r="T96" i="13"/>
  <c r="S96" i="13"/>
  <c r="I96" i="13"/>
  <c r="H96" i="13"/>
  <c r="G96" i="13"/>
  <c r="F96" i="13"/>
  <c r="E96" i="13"/>
  <c r="D96" i="13"/>
  <c r="C96" i="13"/>
  <c r="B96" i="13"/>
  <c r="A96" i="13"/>
  <c r="W95" i="13"/>
  <c r="V95" i="13"/>
  <c r="T95" i="13"/>
  <c r="S95" i="13"/>
  <c r="I95" i="13"/>
  <c r="H95" i="13"/>
  <c r="G95" i="13"/>
  <c r="F95" i="13"/>
  <c r="E95" i="13"/>
  <c r="D95" i="13"/>
  <c r="C95" i="13"/>
  <c r="B95" i="13"/>
  <c r="A95" i="13"/>
  <c r="W94" i="13"/>
  <c r="V94" i="13"/>
  <c r="U94" i="13"/>
  <c r="T94" i="13"/>
  <c r="S94" i="13"/>
  <c r="I94" i="13"/>
  <c r="H94" i="13"/>
  <c r="G94" i="13"/>
  <c r="F94" i="13"/>
  <c r="E94" i="13"/>
  <c r="D94" i="13"/>
  <c r="C94" i="13"/>
  <c r="B94" i="13"/>
  <c r="A94" i="13"/>
  <c r="W93" i="13"/>
  <c r="V93" i="13"/>
  <c r="T93" i="13"/>
  <c r="S93" i="13"/>
  <c r="I93" i="13"/>
  <c r="H93" i="13"/>
  <c r="G93" i="13"/>
  <c r="F93" i="13"/>
  <c r="E93" i="13"/>
  <c r="D93" i="13"/>
  <c r="C93" i="13"/>
  <c r="B93" i="13"/>
  <c r="A93" i="13"/>
  <c r="W92" i="13"/>
  <c r="V92" i="13"/>
  <c r="U92" i="13"/>
  <c r="T92" i="13"/>
  <c r="S92" i="13"/>
  <c r="I92" i="13"/>
  <c r="H92" i="13"/>
  <c r="G92" i="13"/>
  <c r="F92" i="13"/>
  <c r="E92" i="13"/>
  <c r="D92" i="13"/>
  <c r="C92" i="13"/>
  <c r="B92" i="13"/>
  <c r="A92" i="13"/>
  <c r="W91" i="13"/>
  <c r="V91" i="13"/>
  <c r="U91" i="13"/>
  <c r="T91" i="13"/>
  <c r="S91" i="13"/>
  <c r="I91" i="13"/>
  <c r="H91" i="13"/>
  <c r="G91" i="13"/>
  <c r="F91" i="13"/>
  <c r="E91" i="13"/>
  <c r="D91" i="13"/>
  <c r="C91" i="13"/>
  <c r="B91" i="13"/>
  <c r="A91" i="13"/>
  <c r="W90" i="13"/>
  <c r="V90" i="13"/>
  <c r="U90" i="13"/>
  <c r="T90" i="13"/>
  <c r="S90" i="13"/>
  <c r="I90" i="13"/>
  <c r="H90" i="13"/>
  <c r="G90" i="13"/>
  <c r="F90" i="13"/>
  <c r="E90" i="13"/>
  <c r="D90" i="13"/>
  <c r="C90" i="13"/>
  <c r="B90" i="13"/>
  <c r="A90" i="13"/>
  <c r="W89" i="13"/>
  <c r="V89" i="13"/>
  <c r="T89" i="13"/>
  <c r="S89" i="13"/>
  <c r="I89" i="13"/>
  <c r="H89" i="13"/>
  <c r="G89" i="13"/>
  <c r="U63" i="13" s="1"/>
  <c r="F89" i="13"/>
  <c r="T63" i="13" s="1"/>
  <c r="E89" i="13"/>
  <c r="D89" i="13"/>
  <c r="C89" i="13"/>
  <c r="B89" i="13"/>
  <c r="A89" i="13"/>
  <c r="W88" i="13"/>
  <c r="V88" i="13"/>
  <c r="U88" i="13"/>
  <c r="T88" i="13"/>
  <c r="S88" i="13"/>
  <c r="I88" i="13"/>
  <c r="H88" i="13"/>
  <c r="G88" i="13"/>
  <c r="F88" i="13"/>
  <c r="T62" i="13" s="1"/>
  <c r="E88" i="13"/>
  <c r="D88" i="13"/>
  <c r="C88" i="13"/>
  <c r="B88" i="13"/>
  <c r="A88" i="13"/>
  <c r="W87" i="13"/>
  <c r="V87" i="13"/>
  <c r="T87" i="13"/>
  <c r="S87" i="13"/>
  <c r="I87" i="13"/>
  <c r="H87" i="13"/>
  <c r="G87" i="13"/>
  <c r="U61" i="13" s="1"/>
  <c r="F87" i="13"/>
  <c r="T61" i="13" s="1"/>
  <c r="E87" i="13"/>
  <c r="D87" i="13"/>
  <c r="C87" i="13"/>
  <c r="B87" i="13"/>
  <c r="A87" i="13"/>
  <c r="W86" i="13"/>
  <c r="V86" i="13"/>
  <c r="U86" i="13"/>
  <c r="T86" i="13"/>
  <c r="S86" i="13"/>
  <c r="I86" i="13"/>
  <c r="H86" i="13"/>
  <c r="G86" i="13"/>
  <c r="F86" i="13"/>
  <c r="T60" i="13" s="1"/>
  <c r="E86" i="13"/>
  <c r="D86" i="13"/>
  <c r="C86" i="13"/>
  <c r="B86" i="13"/>
  <c r="A86" i="13"/>
  <c r="W85" i="13"/>
  <c r="V85" i="13"/>
  <c r="T85" i="13"/>
  <c r="S85" i="13"/>
  <c r="I85" i="13"/>
  <c r="H85" i="13"/>
  <c r="G85" i="13"/>
  <c r="F85" i="13"/>
  <c r="E85" i="13"/>
  <c r="D85" i="13"/>
  <c r="C85" i="13"/>
  <c r="B85" i="13"/>
  <c r="A85" i="13"/>
  <c r="W84" i="13"/>
  <c r="V84" i="13"/>
  <c r="U84" i="13"/>
  <c r="T84" i="13"/>
  <c r="S84" i="13"/>
  <c r="I84" i="13"/>
  <c r="H84" i="13"/>
  <c r="G84" i="13"/>
  <c r="F84" i="13"/>
  <c r="T58" i="13" s="1"/>
  <c r="E84" i="13"/>
  <c r="D84" i="13"/>
  <c r="C84" i="13"/>
  <c r="B84" i="13"/>
  <c r="A84" i="13"/>
  <c r="W83" i="13"/>
  <c r="V83" i="13"/>
  <c r="T83" i="13"/>
  <c r="S83" i="13"/>
  <c r="I83" i="13"/>
  <c r="H83" i="13"/>
  <c r="G83" i="13"/>
  <c r="U57" i="13" s="1"/>
  <c r="F83" i="13"/>
  <c r="T57" i="13" s="1"/>
  <c r="E83" i="13"/>
  <c r="D83" i="13"/>
  <c r="C83" i="13"/>
  <c r="B83" i="13"/>
  <c r="A83" i="13"/>
  <c r="W82" i="13"/>
  <c r="V82" i="13"/>
  <c r="T82" i="13"/>
  <c r="S82" i="13"/>
  <c r="I82" i="13"/>
  <c r="H82" i="13"/>
  <c r="G82" i="13"/>
  <c r="F82" i="13"/>
  <c r="T56" i="13" s="1"/>
  <c r="E82" i="13"/>
  <c r="D82" i="13"/>
  <c r="C82" i="13"/>
  <c r="B82" i="13"/>
  <c r="A82" i="13"/>
  <c r="W81" i="13"/>
  <c r="V81" i="13"/>
  <c r="U81" i="13"/>
  <c r="S81" i="13"/>
  <c r="I81" i="13"/>
  <c r="H81" i="13"/>
  <c r="G81" i="13"/>
  <c r="U55" i="13" s="1"/>
  <c r="F81" i="13"/>
  <c r="T55" i="13" s="1"/>
  <c r="E81" i="13"/>
  <c r="D81" i="13"/>
  <c r="C81" i="13"/>
  <c r="B81" i="13"/>
  <c r="A81" i="13"/>
  <c r="W80" i="13"/>
  <c r="V80" i="13"/>
  <c r="T80" i="13"/>
  <c r="S80" i="13"/>
  <c r="I80" i="13"/>
  <c r="H80" i="13"/>
  <c r="G80" i="13"/>
  <c r="U54" i="13" s="1"/>
  <c r="F80" i="13"/>
  <c r="T54" i="13" s="1"/>
  <c r="E80" i="13"/>
  <c r="D80" i="13"/>
  <c r="C80" i="13"/>
  <c r="B80" i="13"/>
  <c r="A80" i="13"/>
  <c r="W79" i="13"/>
  <c r="V79" i="13"/>
  <c r="U79" i="13"/>
  <c r="S79" i="13"/>
  <c r="I79" i="13"/>
  <c r="H79" i="13"/>
  <c r="G79" i="13"/>
  <c r="U53" i="13" s="1"/>
  <c r="F79" i="13"/>
  <c r="E79" i="13"/>
  <c r="D79" i="13"/>
  <c r="C79" i="13"/>
  <c r="B79" i="13"/>
  <c r="A79" i="13"/>
  <c r="W78" i="13"/>
  <c r="V78" i="13"/>
  <c r="U78" i="13"/>
  <c r="T78" i="13"/>
  <c r="S78" i="13"/>
  <c r="I78" i="13"/>
  <c r="H78" i="13"/>
  <c r="G78" i="13"/>
  <c r="U52" i="13" s="1"/>
  <c r="F78" i="13"/>
  <c r="T52" i="13" s="1"/>
  <c r="E78" i="13"/>
  <c r="D78" i="13"/>
  <c r="C78" i="13"/>
  <c r="B78" i="13"/>
  <c r="A78" i="13"/>
  <c r="W77" i="13"/>
  <c r="V77" i="13"/>
  <c r="U77" i="13"/>
  <c r="T77" i="13"/>
  <c r="S77" i="13"/>
  <c r="I77" i="13"/>
  <c r="H77" i="13"/>
  <c r="G77" i="13"/>
  <c r="F77" i="13"/>
  <c r="E77" i="13"/>
  <c r="D77" i="13"/>
  <c r="C77" i="13"/>
  <c r="B77" i="13"/>
  <c r="A77" i="13"/>
  <c r="W76" i="13"/>
  <c r="V76" i="13"/>
  <c r="T76" i="13"/>
  <c r="S76" i="13"/>
  <c r="I76" i="13"/>
  <c r="H76" i="13"/>
  <c r="G76" i="13"/>
  <c r="F76" i="13"/>
  <c r="T50" i="13" s="1"/>
  <c r="E76" i="13"/>
  <c r="D76" i="13"/>
  <c r="C76" i="13"/>
  <c r="B76" i="13"/>
  <c r="A76" i="13"/>
  <c r="W75" i="13"/>
  <c r="V75" i="13"/>
  <c r="U75" i="13"/>
  <c r="T75" i="13"/>
  <c r="S75" i="13"/>
  <c r="I75" i="13"/>
  <c r="H75" i="13"/>
  <c r="G75" i="13"/>
  <c r="U49" i="13" s="1"/>
  <c r="F75" i="13"/>
  <c r="E75" i="13"/>
  <c r="D75" i="13"/>
  <c r="C75" i="13"/>
  <c r="B75" i="13"/>
  <c r="A75" i="13"/>
  <c r="W74" i="13"/>
  <c r="V74" i="13"/>
  <c r="T74" i="13"/>
  <c r="S74" i="13"/>
  <c r="I74" i="13"/>
  <c r="H74" i="13"/>
  <c r="G74" i="13"/>
  <c r="U48" i="13" s="1"/>
  <c r="F74" i="13"/>
  <c r="T48" i="13" s="1"/>
  <c r="E74" i="13"/>
  <c r="D74" i="13"/>
  <c r="C74" i="13"/>
  <c r="B74" i="13"/>
  <c r="A74" i="13"/>
  <c r="W73" i="13"/>
  <c r="V73" i="13"/>
  <c r="U73" i="13"/>
  <c r="S73" i="13"/>
  <c r="I73" i="13"/>
  <c r="H73" i="13"/>
  <c r="G73" i="13"/>
  <c r="U47" i="13" s="1"/>
  <c r="F73" i="13"/>
  <c r="T47" i="13" s="1"/>
  <c r="E73" i="13"/>
  <c r="D73" i="13"/>
  <c r="C73" i="13"/>
  <c r="B73" i="13"/>
  <c r="A73" i="13"/>
  <c r="W72" i="13"/>
  <c r="V72" i="13"/>
  <c r="U72" i="13"/>
  <c r="S72" i="13"/>
  <c r="I72" i="13"/>
  <c r="H72" i="13"/>
  <c r="G72" i="13"/>
  <c r="U46" i="13" s="1"/>
  <c r="F72" i="13"/>
  <c r="T46" i="13" s="1"/>
  <c r="E72" i="13"/>
  <c r="R46" i="13" s="1"/>
  <c r="R47" i="13" s="1"/>
  <c r="R48" i="13" s="1"/>
  <c r="R49" i="13" s="1"/>
  <c r="R50" i="13" s="1"/>
  <c r="R51" i="13" s="1"/>
  <c r="R52" i="13" s="1"/>
  <c r="R53" i="13" s="1"/>
  <c r="R54" i="13" s="1"/>
  <c r="R55" i="13" s="1"/>
  <c r="R56" i="13" s="1"/>
  <c r="R57" i="13" s="1"/>
  <c r="R58" i="13" s="1"/>
  <c r="R59" i="13" s="1"/>
  <c r="R60" i="13" s="1"/>
  <c r="R61" i="13" s="1"/>
  <c r="R62" i="13" s="1"/>
  <c r="R63" i="13" s="1"/>
  <c r="D72" i="13"/>
  <c r="C72" i="13"/>
  <c r="B72" i="13"/>
  <c r="A72" i="13"/>
  <c r="W71" i="13"/>
  <c r="V71" i="13"/>
  <c r="U71" i="13"/>
  <c r="S71" i="13"/>
  <c r="I71" i="13"/>
  <c r="H71" i="13"/>
  <c r="G71" i="13"/>
  <c r="F71" i="13"/>
  <c r="E71" i="13"/>
  <c r="D71" i="13"/>
  <c r="C71" i="13"/>
  <c r="B71" i="13"/>
  <c r="A71" i="13"/>
  <c r="W70" i="13"/>
  <c r="V70" i="13"/>
  <c r="U70" i="13"/>
  <c r="S70" i="13"/>
  <c r="I70" i="13"/>
  <c r="H70" i="13"/>
  <c r="G70" i="13"/>
  <c r="F70" i="13"/>
  <c r="E70" i="13"/>
  <c r="D70" i="13"/>
  <c r="C70" i="13"/>
  <c r="B70" i="13"/>
  <c r="A70" i="13"/>
  <c r="W69" i="13"/>
  <c r="V69" i="13"/>
  <c r="U69" i="13"/>
  <c r="T69" i="13"/>
  <c r="S69" i="13"/>
  <c r="I69" i="13"/>
  <c r="H69" i="13"/>
  <c r="G69" i="13"/>
  <c r="F69" i="13"/>
  <c r="E69" i="13"/>
  <c r="D69" i="13"/>
  <c r="C69" i="13"/>
  <c r="B69" i="13"/>
  <c r="A69" i="13"/>
  <c r="W68" i="13"/>
  <c r="V68" i="13"/>
  <c r="U68" i="13"/>
  <c r="T68" i="13"/>
  <c r="S68" i="13"/>
  <c r="I68" i="13"/>
  <c r="H68" i="13"/>
  <c r="G68" i="13"/>
  <c r="F68" i="13"/>
  <c r="E68" i="13"/>
  <c r="D68" i="13"/>
  <c r="C68" i="13"/>
  <c r="B68" i="13"/>
  <c r="A68" i="13"/>
  <c r="W67" i="13"/>
  <c r="V67" i="13"/>
  <c r="U67" i="13"/>
  <c r="T67" i="13"/>
  <c r="S67" i="13"/>
  <c r="I67" i="13"/>
  <c r="H67" i="13"/>
  <c r="G67" i="13"/>
  <c r="F67" i="13"/>
  <c r="E67" i="13"/>
  <c r="D67" i="13"/>
  <c r="C67" i="13"/>
  <c r="B67" i="13"/>
  <c r="A67" i="13"/>
  <c r="W66" i="13"/>
  <c r="V66" i="13"/>
  <c r="T66" i="13"/>
  <c r="S66" i="13"/>
  <c r="I66" i="13"/>
  <c r="H66" i="13"/>
  <c r="G66" i="13"/>
  <c r="F66" i="13"/>
  <c r="E66" i="13"/>
  <c r="D66" i="13"/>
  <c r="C66" i="13"/>
  <c r="B66" i="13"/>
  <c r="A66" i="13"/>
  <c r="W65" i="13"/>
  <c r="V65" i="13"/>
  <c r="S65" i="13"/>
  <c r="I65" i="13"/>
  <c r="H65" i="13"/>
  <c r="G65" i="13"/>
  <c r="F65" i="13"/>
  <c r="E65" i="13"/>
  <c r="D65" i="13"/>
  <c r="C65" i="13"/>
  <c r="B65" i="13"/>
  <c r="A65" i="13"/>
  <c r="W64" i="13"/>
  <c r="V64" i="13"/>
  <c r="S64" i="13"/>
  <c r="I64" i="13"/>
  <c r="H64" i="13"/>
  <c r="G64" i="13"/>
  <c r="F64" i="13"/>
  <c r="E64" i="13"/>
  <c r="D64" i="13"/>
  <c r="C64" i="13"/>
  <c r="B64" i="13"/>
  <c r="A64" i="13"/>
  <c r="W63" i="13"/>
  <c r="V63" i="13"/>
  <c r="S63" i="13"/>
  <c r="I63" i="13"/>
  <c r="H63" i="13"/>
  <c r="G63" i="13"/>
  <c r="F63" i="13"/>
  <c r="E63" i="13"/>
  <c r="D63" i="13"/>
  <c r="C63" i="13"/>
  <c r="B63" i="13"/>
  <c r="A63" i="13"/>
  <c r="W62" i="13"/>
  <c r="V62" i="13"/>
  <c r="U62" i="13"/>
  <c r="S62" i="13"/>
  <c r="I62" i="13"/>
  <c r="H62" i="13"/>
  <c r="G62" i="13"/>
  <c r="F62" i="13"/>
  <c r="E62" i="13"/>
  <c r="D62" i="13"/>
  <c r="C62" i="13"/>
  <c r="B62" i="13"/>
  <c r="A62" i="13"/>
  <c r="W61" i="13"/>
  <c r="V61" i="13"/>
  <c r="S61" i="13"/>
  <c r="I61" i="13"/>
  <c r="H61" i="13"/>
  <c r="G61" i="13"/>
  <c r="F61" i="13"/>
  <c r="E61" i="13"/>
  <c r="D61" i="13"/>
  <c r="C61" i="13"/>
  <c r="B61" i="13"/>
  <c r="A61" i="13"/>
  <c r="W60" i="13"/>
  <c r="V60" i="13"/>
  <c r="U60" i="13"/>
  <c r="S60" i="13"/>
  <c r="I60" i="13"/>
  <c r="H60" i="13"/>
  <c r="G60" i="13"/>
  <c r="F60" i="13"/>
  <c r="E60" i="13"/>
  <c r="D60" i="13"/>
  <c r="C60" i="13"/>
  <c r="B60" i="13"/>
  <c r="A60" i="13"/>
  <c r="W59" i="13"/>
  <c r="V59" i="13"/>
  <c r="U59" i="13"/>
  <c r="T59" i="13"/>
  <c r="S59" i="13"/>
  <c r="I59" i="13"/>
  <c r="H59" i="13"/>
  <c r="G59" i="13"/>
  <c r="F59" i="13"/>
  <c r="E59" i="13"/>
  <c r="D59" i="13"/>
  <c r="C59" i="13"/>
  <c r="B59" i="13"/>
  <c r="A59" i="13"/>
  <c r="W58" i="13"/>
  <c r="V58" i="13"/>
  <c r="U58" i="13"/>
  <c r="S58" i="13"/>
  <c r="I58" i="13"/>
  <c r="H58" i="13"/>
  <c r="G58" i="13"/>
  <c r="F58" i="13"/>
  <c r="T45" i="13" s="1"/>
  <c r="E58" i="13"/>
  <c r="D58" i="13"/>
  <c r="C58" i="13"/>
  <c r="B58" i="13"/>
  <c r="A58" i="13"/>
  <c r="W57" i="13"/>
  <c r="V57" i="13"/>
  <c r="S57" i="13"/>
  <c r="I57" i="13"/>
  <c r="H57" i="13"/>
  <c r="G57" i="13"/>
  <c r="U44" i="13" s="1"/>
  <c r="F57" i="13"/>
  <c r="T44" i="13" s="1"/>
  <c r="E57" i="13"/>
  <c r="D57" i="13"/>
  <c r="C57" i="13"/>
  <c r="B57" i="13"/>
  <c r="A57" i="13"/>
  <c r="W56" i="13"/>
  <c r="V56" i="13"/>
  <c r="U56" i="13"/>
  <c r="S56" i="13"/>
  <c r="I56" i="13"/>
  <c r="H56" i="13"/>
  <c r="G56" i="13"/>
  <c r="U43" i="13" s="1"/>
  <c r="F56" i="13"/>
  <c r="T43" i="13" s="1"/>
  <c r="E56" i="13"/>
  <c r="D56" i="13"/>
  <c r="C56" i="13"/>
  <c r="B56" i="13"/>
  <c r="A56" i="13"/>
  <c r="W55" i="13"/>
  <c r="V55" i="13"/>
  <c r="S55" i="13"/>
  <c r="I55" i="13"/>
  <c r="H55" i="13"/>
  <c r="G55" i="13"/>
  <c r="F55" i="13"/>
  <c r="T42" i="13" s="1"/>
  <c r="E55" i="13"/>
  <c r="D55" i="13"/>
  <c r="C55" i="13"/>
  <c r="B55" i="13"/>
  <c r="A55" i="13"/>
  <c r="W54" i="13"/>
  <c r="V54" i="13"/>
  <c r="S54" i="13"/>
  <c r="I54" i="13"/>
  <c r="H54" i="13"/>
  <c r="G54" i="13"/>
  <c r="U41" i="13" s="1"/>
  <c r="F54" i="13"/>
  <c r="T41" i="13" s="1"/>
  <c r="E54" i="13"/>
  <c r="D54" i="13"/>
  <c r="C54" i="13"/>
  <c r="B54" i="13"/>
  <c r="A54" i="13"/>
  <c r="W53" i="13"/>
  <c r="V53" i="13"/>
  <c r="T53" i="13"/>
  <c r="S53" i="13"/>
  <c r="I53" i="13"/>
  <c r="H53" i="13"/>
  <c r="G53" i="13"/>
  <c r="U40" i="13" s="1"/>
  <c r="F53" i="13"/>
  <c r="T40" i="13" s="1"/>
  <c r="E53" i="13"/>
  <c r="D53" i="13"/>
  <c r="C53" i="13"/>
  <c r="B53" i="13"/>
  <c r="A53" i="13"/>
  <c r="W52" i="13"/>
  <c r="V52" i="13"/>
  <c r="S52" i="13"/>
  <c r="I52" i="13"/>
  <c r="H52" i="13"/>
  <c r="G52" i="13"/>
  <c r="F52" i="13"/>
  <c r="T39" i="13" s="1"/>
  <c r="E52" i="13"/>
  <c r="D52" i="13"/>
  <c r="C52" i="13"/>
  <c r="B52" i="13"/>
  <c r="A52" i="13"/>
  <c r="W51" i="13"/>
  <c r="V51" i="13"/>
  <c r="U51" i="13"/>
  <c r="T51" i="13"/>
  <c r="S51" i="13"/>
  <c r="I51" i="13"/>
  <c r="H51" i="13"/>
  <c r="G51" i="13"/>
  <c r="F51" i="13"/>
  <c r="T38" i="13" s="1"/>
  <c r="E51" i="13"/>
  <c r="D51" i="13"/>
  <c r="C51" i="13"/>
  <c r="B51" i="13"/>
  <c r="A51" i="13"/>
  <c r="W50" i="13"/>
  <c r="V50" i="13"/>
  <c r="U50" i="13"/>
  <c r="S50" i="13"/>
  <c r="I50" i="13"/>
  <c r="H50" i="13"/>
  <c r="G50" i="13"/>
  <c r="U37" i="13" s="1"/>
  <c r="F50" i="13"/>
  <c r="T37" i="13" s="1"/>
  <c r="E50" i="13"/>
  <c r="D50" i="13"/>
  <c r="C50" i="13"/>
  <c r="B50" i="13"/>
  <c r="A50" i="13"/>
  <c r="W49" i="13"/>
  <c r="V49" i="13"/>
  <c r="T49" i="13"/>
  <c r="S49" i="13"/>
  <c r="I49" i="13"/>
  <c r="H49" i="13"/>
  <c r="G49" i="13"/>
  <c r="F49" i="13"/>
  <c r="E49" i="13"/>
  <c r="D49" i="13"/>
  <c r="C49" i="13"/>
  <c r="B49" i="13"/>
  <c r="A49" i="13"/>
  <c r="W48" i="13"/>
  <c r="V48" i="13"/>
  <c r="S48" i="13"/>
  <c r="I48" i="13"/>
  <c r="H48" i="13"/>
  <c r="G48" i="13"/>
  <c r="F48" i="13"/>
  <c r="T35" i="13" s="1"/>
  <c r="E48" i="13"/>
  <c r="D48" i="13"/>
  <c r="C48" i="13"/>
  <c r="B48" i="13"/>
  <c r="A48" i="13"/>
  <c r="W47" i="13"/>
  <c r="V47" i="13"/>
  <c r="S47" i="13"/>
  <c r="I47" i="13"/>
  <c r="H47" i="13"/>
  <c r="G47" i="13"/>
  <c r="U34" i="13" s="1"/>
  <c r="F47" i="13"/>
  <c r="T34" i="13" s="1"/>
  <c r="E47" i="13"/>
  <c r="D47" i="13"/>
  <c r="C47" i="13"/>
  <c r="B47" i="13"/>
  <c r="A47" i="13"/>
  <c r="W46" i="13"/>
  <c r="V46" i="13"/>
  <c r="S46" i="13"/>
  <c r="I46" i="13"/>
  <c r="H46" i="13"/>
  <c r="G46" i="13"/>
  <c r="U33" i="13" s="1"/>
  <c r="F46" i="13"/>
  <c r="T33" i="13" s="1"/>
  <c r="E46" i="13"/>
  <c r="D46" i="13"/>
  <c r="C46" i="13"/>
  <c r="B46" i="13"/>
  <c r="A46" i="13"/>
  <c r="W45" i="13"/>
  <c r="V45" i="13"/>
  <c r="U45" i="13"/>
  <c r="S45" i="13"/>
  <c r="I45" i="13"/>
  <c r="H45" i="13"/>
  <c r="G45" i="13"/>
  <c r="U32" i="13" s="1"/>
  <c r="F45" i="13"/>
  <c r="T32" i="13" s="1"/>
  <c r="E45" i="13"/>
  <c r="D45" i="13"/>
  <c r="C45" i="13"/>
  <c r="B45" i="13"/>
  <c r="A45" i="13"/>
  <c r="W44" i="13"/>
  <c r="V44" i="13"/>
  <c r="S44" i="13"/>
  <c r="I44" i="13"/>
  <c r="H44" i="13"/>
  <c r="G44" i="13"/>
  <c r="U31" i="13" s="1"/>
  <c r="F44" i="13"/>
  <c r="T31" i="13" s="1"/>
  <c r="E44" i="13"/>
  <c r="D44" i="13"/>
  <c r="C44" i="13"/>
  <c r="B44" i="13"/>
  <c r="A44" i="13"/>
  <c r="W43" i="13"/>
  <c r="V43" i="13"/>
  <c r="S43" i="13"/>
  <c r="I43" i="13"/>
  <c r="H43" i="13"/>
  <c r="G43" i="13"/>
  <c r="U30" i="13" s="1"/>
  <c r="F43" i="13"/>
  <c r="T30" i="13" s="1"/>
  <c r="E43" i="13"/>
  <c r="D43" i="13"/>
  <c r="C43" i="13"/>
  <c r="B43" i="13"/>
  <c r="A43" i="13"/>
  <c r="W42" i="13"/>
  <c r="V42" i="13"/>
  <c r="U42" i="13"/>
  <c r="S42" i="13"/>
  <c r="I42" i="13"/>
  <c r="H42" i="13"/>
  <c r="G42" i="13"/>
  <c r="U29" i="13" s="1"/>
  <c r="F42" i="13"/>
  <c r="T29" i="13" s="1"/>
  <c r="E42" i="13"/>
  <c r="D42" i="13"/>
  <c r="C42" i="13"/>
  <c r="B42" i="13"/>
  <c r="A42" i="13"/>
  <c r="W41" i="13"/>
  <c r="V41" i="13"/>
  <c r="S41" i="13"/>
  <c r="I41" i="13"/>
  <c r="H41" i="13"/>
  <c r="G41" i="13"/>
  <c r="U28" i="13" s="1"/>
  <c r="F41" i="13"/>
  <c r="T28" i="13" s="1"/>
  <c r="E41" i="13"/>
  <c r="R28" i="13" s="1"/>
  <c r="R29" i="13" s="1"/>
  <c r="R30" i="13" s="1"/>
  <c r="R31" i="13" s="1"/>
  <c r="R32" i="13" s="1"/>
  <c r="R33" i="13" s="1"/>
  <c r="R34" i="13" s="1"/>
  <c r="R35" i="13" s="1"/>
  <c r="R36" i="13" s="1"/>
  <c r="R37" i="13" s="1"/>
  <c r="R38" i="13" s="1"/>
  <c r="R39" i="13" s="1"/>
  <c r="R40" i="13" s="1"/>
  <c r="R41" i="13" s="1"/>
  <c r="R42" i="13" s="1"/>
  <c r="R43" i="13" s="1"/>
  <c r="R44" i="13" s="1"/>
  <c r="R45" i="13" s="1"/>
  <c r="D41" i="13"/>
  <c r="C41" i="13"/>
  <c r="B41" i="13"/>
  <c r="A41" i="13"/>
  <c r="W40" i="13"/>
  <c r="V40" i="13"/>
  <c r="S40" i="13"/>
  <c r="I40" i="13"/>
  <c r="H40" i="13"/>
  <c r="G40" i="13"/>
  <c r="F40" i="13"/>
  <c r="E40" i="13"/>
  <c r="D40" i="13"/>
  <c r="C40" i="13"/>
  <c r="B40" i="13"/>
  <c r="A40" i="13"/>
  <c r="W39" i="13"/>
  <c r="V39" i="13"/>
  <c r="U39" i="13"/>
  <c r="S39" i="13"/>
  <c r="I39" i="13"/>
  <c r="H39" i="13"/>
  <c r="G39" i="13"/>
  <c r="F39" i="13"/>
  <c r="E39" i="13"/>
  <c r="D39" i="13"/>
  <c r="C39" i="13"/>
  <c r="B39" i="13"/>
  <c r="A39" i="13"/>
  <c r="W38" i="13"/>
  <c r="V38" i="13"/>
  <c r="U38" i="13"/>
  <c r="S38" i="13"/>
  <c r="I38" i="13"/>
  <c r="H38" i="13"/>
  <c r="G38" i="13"/>
  <c r="F38" i="13"/>
  <c r="E38" i="13"/>
  <c r="D38" i="13"/>
  <c r="C38" i="13"/>
  <c r="B38" i="13"/>
  <c r="A38" i="13"/>
  <c r="W37" i="13"/>
  <c r="V37" i="13"/>
  <c r="S37" i="13"/>
  <c r="I37" i="13"/>
  <c r="H37" i="13"/>
  <c r="G37" i="13"/>
  <c r="F37" i="13"/>
  <c r="E37" i="13"/>
  <c r="D37" i="13"/>
  <c r="C37" i="13"/>
  <c r="B37" i="13"/>
  <c r="A37" i="13"/>
  <c r="W36" i="13"/>
  <c r="V36" i="13"/>
  <c r="U36" i="13"/>
  <c r="T36" i="13"/>
  <c r="S36" i="13"/>
  <c r="I36" i="13"/>
  <c r="H36" i="13"/>
  <c r="G36" i="13"/>
  <c r="F36" i="13"/>
  <c r="E36" i="13"/>
  <c r="D36" i="13"/>
  <c r="C36" i="13"/>
  <c r="B36" i="13"/>
  <c r="A36" i="13"/>
  <c r="W35" i="13"/>
  <c r="V35" i="13"/>
  <c r="U35" i="13"/>
  <c r="S35" i="13"/>
  <c r="I35" i="13"/>
  <c r="H35" i="13"/>
  <c r="G35" i="13"/>
  <c r="F35" i="13"/>
  <c r="E35" i="13"/>
  <c r="D35" i="13"/>
  <c r="C35" i="13"/>
  <c r="B35" i="13"/>
  <c r="A35" i="13"/>
  <c r="W34" i="13"/>
  <c r="V34" i="13"/>
  <c r="S34" i="13"/>
  <c r="I34" i="13"/>
  <c r="H34" i="13"/>
  <c r="G34" i="13"/>
  <c r="F34" i="13"/>
  <c r="E34" i="13"/>
  <c r="D34" i="13"/>
  <c r="C34" i="13"/>
  <c r="B34" i="13"/>
  <c r="A34" i="13"/>
  <c r="W33" i="13"/>
  <c r="V33" i="13"/>
  <c r="S33" i="13"/>
  <c r="I33" i="13"/>
  <c r="H33" i="13"/>
  <c r="G33" i="13"/>
  <c r="F33" i="13"/>
  <c r="E33" i="13"/>
  <c r="D33" i="13"/>
  <c r="C33" i="13"/>
  <c r="B33" i="13"/>
  <c r="A33" i="13"/>
  <c r="W32" i="13"/>
  <c r="V32" i="13"/>
  <c r="S32" i="13"/>
  <c r="I32" i="13"/>
  <c r="H32" i="13"/>
  <c r="G32" i="13"/>
  <c r="F32" i="13"/>
  <c r="E32" i="13"/>
  <c r="D32" i="13"/>
  <c r="C32" i="13"/>
  <c r="B32" i="13"/>
  <c r="A32" i="13"/>
  <c r="W31" i="13"/>
  <c r="V31" i="13"/>
  <c r="S31" i="13"/>
  <c r="I31" i="13"/>
  <c r="H31" i="13"/>
  <c r="G31" i="13"/>
  <c r="F31" i="13"/>
  <c r="E31" i="13"/>
  <c r="D31" i="13"/>
  <c r="C31" i="13"/>
  <c r="B31" i="13"/>
  <c r="A31" i="13"/>
  <c r="W30" i="13"/>
  <c r="V30" i="13"/>
  <c r="S30" i="13"/>
  <c r="I30" i="13"/>
  <c r="H30" i="13"/>
  <c r="G30" i="13"/>
  <c r="F30" i="13"/>
  <c r="E30" i="13"/>
  <c r="D30" i="13"/>
  <c r="C30" i="13"/>
  <c r="B30" i="13"/>
  <c r="A30" i="13"/>
  <c r="W29" i="13"/>
  <c r="V29" i="13"/>
  <c r="S29" i="13"/>
  <c r="I29" i="13"/>
  <c r="H29" i="13"/>
  <c r="G29" i="13"/>
  <c r="F29" i="13"/>
  <c r="E29" i="13"/>
  <c r="D29" i="13"/>
  <c r="C29" i="13"/>
  <c r="B29" i="13"/>
  <c r="A29" i="13"/>
  <c r="W28" i="13"/>
  <c r="V28" i="13"/>
  <c r="S28" i="13"/>
  <c r="I28" i="13"/>
  <c r="H28" i="13"/>
  <c r="G28" i="13"/>
  <c r="F28" i="13"/>
  <c r="E28" i="13"/>
  <c r="D28" i="13"/>
  <c r="C28" i="13"/>
  <c r="B28" i="13"/>
  <c r="A28" i="13"/>
  <c r="W27" i="13"/>
  <c r="V27" i="13"/>
  <c r="S27" i="13"/>
  <c r="I27" i="13"/>
  <c r="H27" i="13"/>
  <c r="G27" i="13"/>
  <c r="U27" i="13" s="1"/>
  <c r="F27" i="13"/>
  <c r="T27" i="13" s="1"/>
  <c r="E27" i="13"/>
  <c r="D27" i="13"/>
  <c r="C27" i="13"/>
  <c r="B27" i="13"/>
  <c r="A27" i="13"/>
  <c r="W26" i="13"/>
  <c r="V26" i="13"/>
  <c r="S26" i="13"/>
  <c r="I26" i="13"/>
  <c r="H26" i="13"/>
  <c r="G26" i="13"/>
  <c r="U26" i="13" s="1"/>
  <c r="F26" i="13"/>
  <c r="T26" i="13" s="1"/>
  <c r="E26" i="13"/>
  <c r="D26" i="13"/>
  <c r="C26" i="13"/>
  <c r="B26" i="13"/>
  <c r="A26" i="13"/>
  <c r="W25" i="13"/>
  <c r="V25" i="13"/>
  <c r="S25" i="13"/>
  <c r="I25" i="13"/>
  <c r="H25" i="13"/>
  <c r="G25" i="13"/>
  <c r="U25" i="13" s="1"/>
  <c r="F25" i="13"/>
  <c r="T25" i="13" s="1"/>
  <c r="E25" i="13"/>
  <c r="D25" i="13"/>
  <c r="C25" i="13"/>
  <c r="B25" i="13"/>
  <c r="A25" i="13"/>
  <c r="W24" i="13"/>
  <c r="V24" i="13"/>
  <c r="S24" i="13"/>
  <c r="I24" i="13"/>
  <c r="H24" i="13"/>
  <c r="G24" i="13"/>
  <c r="U24" i="13" s="1"/>
  <c r="F24" i="13"/>
  <c r="T24" i="13" s="1"/>
  <c r="E24" i="13"/>
  <c r="D24" i="13"/>
  <c r="C24" i="13"/>
  <c r="B24" i="13"/>
  <c r="A24" i="13"/>
  <c r="W23" i="13"/>
  <c r="V23" i="13"/>
  <c r="S23" i="13"/>
  <c r="I23" i="13"/>
  <c r="H23" i="13"/>
  <c r="G23" i="13"/>
  <c r="U23" i="13" s="1"/>
  <c r="F23" i="13"/>
  <c r="T23" i="13" s="1"/>
  <c r="E23" i="13"/>
  <c r="D23" i="13"/>
  <c r="C23" i="13"/>
  <c r="B23" i="13"/>
  <c r="A23" i="13"/>
  <c r="W22" i="13"/>
  <c r="V22" i="13"/>
  <c r="S22" i="13"/>
  <c r="I22" i="13"/>
  <c r="H22" i="13"/>
  <c r="G22" i="13"/>
  <c r="U22" i="13" s="1"/>
  <c r="F22" i="13"/>
  <c r="T22" i="13" s="1"/>
  <c r="E22" i="13"/>
  <c r="D22" i="13"/>
  <c r="C22" i="13"/>
  <c r="B22" i="13"/>
  <c r="A22" i="13"/>
  <c r="W21" i="13"/>
  <c r="V21" i="13"/>
  <c r="S21" i="13"/>
  <c r="I21" i="13"/>
  <c r="H21" i="13"/>
  <c r="G21" i="13"/>
  <c r="U21" i="13" s="1"/>
  <c r="F21" i="13"/>
  <c r="T21" i="13" s="1"/>
  <c r="E21" i="13"/>
  <c r="D21" i="13"/>
  <c r="C21" i="13"/>
  <c r="B21" i="13"/>
  <c r="A21" i="13"/>
  <c r="W20" i="13"/>
  <c r="V20" i="13"/>
  <c r="S20" i="13"/>
  <c r="I20" i="13"/>
  <c r="H20" i="13"/>
  <c r="G20" i="13"/>
  <c r="U20" i="13" s="1"/>
  <c r="F20" i="13"/>
  <c r="T20" i="13" s="1"/>
  <c r="E20" i="13"/>
  <c r="D20" i="13"/>
  <c r="C20" i="13"/>
  <c r="B20" i="13"/>
  <c r="A20" i="13"/>
  <c r="W19" i="13"/>
  <c r="V19" i="13"/>
  <c r="S19" i="13"/>
  <c r="I19" i="13"/>
  <c r="H19" i="13"/>
  <c r="G19" i="13"/>
  <c r="U19" i="13" s="1"/>
  <c r="F19" i="13"/>
  <c r="T19" i="13" s="1"/>
  <c r="E19" i="13"/>
  <c r="D19" i="13"/>
  <c r="C19" i="13"/>
  <c r="B19" i="13"/>
  <c r="A19" i="13"/>
  <c r="W18" i="13"/>
  <c r="V18" i="13"/>
  <c r="S18" i="13"/>
  <c r="I18" i="13"/>
  <c r="H18" i="13"/>
  <c r="G18" i="13"/>
  <c r="U18" i="13" s="1"/>
  <c r="F18" i="13"/>
  <c r="T18" i="13" s="1"/>
  <c r="E18" i="13"/>
  <c r="D18" i="13"/>
  <c r="C18" i="13"/>
  <c r="B18" i="13"/>
  <c r="A18" i="13"/>
  <c r="W17" i="13"/>
  <c r="V17" i="13"/>
  <c r="S17" i="13"/>
  <c r="I17" i="13"/>
  <c r="H17" i="13"/>
  <c r="G17" i="13"/>
  <c r="U17" i="13" s="1"/>
  <c r="F17" i="13"/>
  <c r="T17" i="13" s="1"/>
  <c r="E17" i="13"/>
  <c r="D17" i="13"/>
  <c r="C17" i="13"/>
  <c r="B17" i="13"/>
  <c r="A17" i="13"/>
  <c r="W16" i="13"/>
  <c r="V16" i="13"/>
  <c r="S16" i="13"/>
  <c r="I16" i="13"/>
  <c r="H16" i="13"/>
  <c r="G16" i="13"/>
  <c r="U16" i="13" s="1"/>
  <c r="F16" i="13"/>
  <c r="T16" i="13" s="1"/>
  <c r="E16" i="13"/>
  <c r="D16" i="13"/>
  <c r="C16" i="13"/>
  <c r="B16" i="13"/>
  <c r="A16" i="13"/>
  <c r="W15" i="13"/>
  <c r="V15" i="13"/>
  <c r="S15" i="13"/>
  <c r="I15" i="13"/>
  <c r="H15" i="13"/>
  <c r="G15" i="13"/>
  <c r="U15" i="13" s="1"/>
  <c r="F15" i="13"/>
  <c r="T15" i="13" s="1"/>
  <c r="E15" i="13"/>
  <c r="D15" i="13"/>
  <c r="C15" i="13"/>
  <c r="B15" i="13"/>
  <c r="A15" i="13"/>
  <c r="W14" i="13"/>
  <c r="V14" i="13"/>
  <c r="S14" i="13"/>
  <c r="I14" i="13"/>
  <c r="H14" i="13"/>
  <c r="G14" i="13"/>
  <c r="U14" i="13" s="1"/>
  <c r="F14" i="13"/>
  <c r="T14" i="13" s="1"/>
  <c r="E14" i="13"/>
  <c r="D14" i="13"/>
  <c r="C14" i="13"/>
  <c r="B14" i="13"/>
  <c r="A14" i="13"/>
  <c r="W13" i="13"/>
  <c r="V13" i="13"/>
  <c r="S13" i="13"/>
  <c r="I13" i="13"/>
  <c r="H13" i="13"/>
  <c r="G13" i="13"/>
  <c r="U13" i="13" s="1"/>
  <c r="F13" i="13"/>
  <c r="T13" i="13" s="1"/>
  <c r="E13" i="13"/>
  <c r="D13" i="13"/>
  <c r="C13" i="13"/>
  <c r="B13" i="13"/>
  <c r="A13" i="13"/>
  <c r="W12" i="13"/>
  <c r="V12" i="13"/>
  <c r="S12" i="13"/>
  <c r="I12" i="13"/>
  <c r="H12" i="13"/>
  <c r="G12" i="13"/>
  <c r="U12" i="13" s="1"/>
  <c r="F12" i="13"/>
  <c r="T12" i="13" s="1"/>
  <c r="E12" i="13"/>
  <c r="D12" i="13"/>
  <c r="C12" i="13"/>
  <c r="B12" i="13"/>
  <c r="A12" i="13"/>
  <c r="W11" i="13"/>
  <c r="V11" i="13"/>
  <c r="S11" i="13"/>
  <c r="I11" i="13"/>
  <c r="H11" i="13"/>
  <c r="G11" i="13"/>
  <c r="U11" i="13" s="1"/>
  <c r="F11" i="13"/>
  <c r="T11" i="13" s="1"/>
  <c r="E11" i="13"/>
  <c r="D11" i="13"/>
  <c r="C11" i="13"/>
  <c r="B11" i="13"/>
  <c r="A11" i="13"/>
  <c r="W10" i="13"/>
  <c r="V10" i="13"/>
  <c r="S10" i="13"/>
  <c r="I10" i="13"/>
  <c r="H10" i="13"/>
  <c r="G10" i="13"/>
  <c r="U10" i="13" s="1"/>
  <c r="F10" i="13"/>
  <c r="T10" i="13" s="1"/>
  <c r="E10" i="13"/>
  <c r="R10" i="13" s="1"/>
  <c r="R11" i="13" s="1"/>
  <c r="R12" i="13" s="1"/>
  <c r="R13" i="13" s="1"/>
  <c r="R14" i="13" s="1"/>
  <c r="R15" i="13" s="1"/>
  <c r="R16" i="13" s="1"/>
  <c r="R17" i="13" s="1"/>
  <c r="R18" i="13" s="1"/>
  <c r="R19" i="13" s="1"/>
  <c r="R20" i="13" s="1"/>
  <c r="R21" i="13" s="1"/>
  <c r="R22" i="13" s="1"/>
  <c r="R23" i="13" s="1"/>
  <c r="R24" i="13" s="1"/>
  <c r="R25" i="13" s="1"/>
  <c r="R26" i="13" s="1"/>
  <c r="R27" i="13" s="1"/>
  <c r="D10" i="13"/>
  <c r="C10" i="13"/>
  <c r="B10" i="13"/>
  <c r="A10" i="13"/>
  <c r="I9" i="13"/>
  <c r="H9" i="13"/>
  <c r="G9" i="13"/>
  <c r="F9" i="13"/>
  <c r="B9" i="13"/>
  <c r="F3" i="13"/>
  <c r="E221" i="11"/>
  <c r="D221" i="11"/>
  <c r="C221" i="11"/>
  <c r="B221" i="11"/>
  <c r="B220" i="11"/>
  <c r="B219" i="11"/>
  <c r="E194" i="11"/>
  <c r="D194" i="11"/>
  <c r="C194" i="11"/>
  <c r="B194" i="11"/>
  <c r="B193" i="11"/>
  <c r="B192" i="11"/>
  <c r="H177" i="11"/>
  <c r="G177" i="11"/>
  <c r="F177" i="11"/>
  <c r="E177" i="11"/>
  <c r="D177" i="11"/>
  <c r="C177" i="11"/>
  <c r="B177" i="11"/>
  <c r="B176" i="11"/>
  <c r="B175" i="11"/>
  <c r="G168" i="11"/>
  <c r="F168" i="11"/>
  <c r="E168" i="11"/>
  <c r="D168" i="11"/>
  <c r="C168" i="11"/>
  <c r="B168" i="11"/>
  <c r="B167" i="11"/>
  <c r="B166" i="11"/>
  <c r="H143" i="11"/>
  <c r="G143" i="11"/>
  <c r="F143" i="11"/>
  <c r="E143" i="11"/>
  <c r="D143" i="11"/>
  <c r="C143" i="11"/>
  <c r="B143" i="11"/>
  <c r="B142" i="11"/>
  <c r="B141" i="11"/>
  <c r="G111" i="11"/>
  <c r="F111" i="11"/>
  <c r="E111" i="11"/>
  <c r="D111" i="11"/>
  <c r="C111" i="11"/>
  <c r="B111" i="11"/>
  <c r="B110" i="11"/>
  <c r="B109" i="11"/>
  <c r="M83" i="11"/>
  <c r="L83" i="11"/>
  <c r="K83" i="11"/>
  <c r="J83" i="11"/>
  <c r="I83" i="11"/>
  <c r="H83" i="11"/>
  <c r="G83" i="11"/>
  <c r="F83" i="11"/>
  <c r="E83" i="11"/>
  <c r="D83" i="11"/>
  <c r="C83" i="11"/>
  <c r="B83" i="11"/>
  <c r="B82" i="11"/>
  <c r="B81" i="11"/>
  <c r="E77" i="11"/>
  <c r="E76" i="11"/>
  <c r="AI51" i="11"/>
  <c r="AI50" i="11"/>
  <c r="AI49" i="11"/>
  <c r="AI48" i="11"/>
  <c r="AI47" i="11"/>
  <c r="T1149" i="5"/>
  <c r="L226" i="13" s="1"/>
  <c r="O1149" i="5"/>
  <c r="K226" i="13" s="1"/>
  <c r="J1149" i="5"/>
  <c r="J226" i="13" s="1"/>
  <c r="T1147" i="5"/>
  <c r="L225" i="13" s="1"/>
  <c r="O1147" i="5"/>
  <c r="K225" i="13" s="1"/>
  <c r="J1147" i="5"/>
  <c r="J225" i="13" s="1"/>
  <c r="T1145" i="5"/>
  <c r="L224" i="13" s="1"/>
  <c r="O1145" i="5"/>
  <c r="K224" i="13" s="1"/>
  <c r="J1145" i="5"/>
  <c r="J224" i="13" s="1"/>
  <c r="T1143" i="5"/>
  <c r="L223" i="13" s="1"/>
  <c r="O1143" i="5"/>
  <c r="K223" i="13" s="1"/>
  <c r="J1143" i="5"/>
  <c r="J223" i="13" s="1"/>
  <c r="T1141" i="5"/>
  <c r="L222" i="13" s="1"/>
  <c r="O1141" i="5"/>
  <c r="K222" i="13" s="1"/>
  <c r="J1141" i="5"/>
  <c r="J222" i="13" s="1"/>
  <c r="T1139" i="5"/>
  <c r="L221" i="13" s="1"/>
  <c r="O1139" i="5"/>
  <c r="K221" i="13" s="1"/>
  <c r="J1139" i="5"/>
  <c r="J221" i="13" s="1"/>
  <c r="T1137" i="5"/>
  <c r="L220" i="13" s="1"/>
  <c r="O1137" i="5"/>
  <c r="K220" i="13" s="1"/>
  <c r="J1137" i="5"/>
  <c r="J220" i="13" s="1"/>
  <c r="T1135" i="5"/>
  <c r="L219" i="13" s="1"/>
  <c r="O1135" i="5"/>
  <c r="K219" i="13" s="1"/>
  <c r="J1135" i="5"/>
  <c r="J219" i="13" s="1"/>
  <c r="T1133" i="5"/>
  <c r="L218" i="13" s="1"/>
  <c r="O1133" i="5"/>
  <c r="K218" i="13" s="1"/>
  <c r="J1133" i="5"/>
  <c r="J218" i="13" s="1"/>
  <c r="T1131" i="5"/>
  <c r="L217" i="13" s="1"/>
  <c r="O1131" i="5"/>
  <c r="K217" i="13" s="1"/>
  <c r="J1131" i="5"/>
  <c r="J217" i="13" s="1"/>
  <c r="T1129" i="5"/>
  <c r="L216" i="13" s="1"/>
  <c r="O1129" i="5"/>
  <c r="K216" i="13" s="1"/>
  <c r="J1129" i="5"/>
  <c r="J216" i="13" s="1"/>
  <c r="T1127" i="5"/>
  <c r="L215" i="13" s="1"/>
  <c r="O1127" i="5"/>
  <c r="K215" i="13" s="1"/>
  <c r="J1127" i="5"/>
  <c r="J215" i="13" s="1"/>
  <c r="T1125" i="5"/>
  <c r="L214" i="13" s="1"/>
  <c r="O1125" i="5"/>
  <c r="K214" i="13" s="1"/>
  <c r="J1125" i="5"/>
  <c r="J214" i="13" s="1"/>
  <c r="T1123" i="5"/>
  <c r="L213" i="13" s="1"/>
  <c r="O1123" i="5"/>
  <c r="K213" i="13" s="1"/>
  <c r="J1123" i="5"/>
  <c r="J213" i="13" s="1"/>
  <c r="T1121" i="5"/>
  <c r="L212" i="13" s="1"/>
  <c r="O1121" i="5"/>
  <c r="K212" i="13" s="1"/>
  <c r="J1121" i="5"/>
  <c r="J212" i="13" s="1"/>
  <c r="T1119" i="5"/>
  <c r="L211" i="13" s="1"/>
  <c r="O1119" i="5"/>
  <c r="K211" i="13" s="1"/>
  <c r="J1119" i="5"/>
  <c r="J211" i="13" s="1"/>
  <c r="T1117" i="5"/>
  <c r="L210" i="13" s="1"/>
  <c r="O1117" i="5"/>
  <c r="K210" i="13" s="1"/>
  <c r="J1117" i="5"/>
  <c r="J210" i="13" s="1"/>
  <c r="T1115" i="5"/>
  <c r="L209" i="13" s="1"/>
  <c r="O1115" i="5"/>
  <c r="K209" i="13" s="1"/>
  <c r="J1115" i="5"/>
  <c r="J209" i="13" s="1"/>
  <c r="T1113" i="5"/>
  <c r="L208" i="13" s="1"/>
  <c r="O1113" i="5"/>
  <c r="K208" i="13" s="1"/>
  <c r="J1113" i="5"/>
  <c r="J208" i="13" s="1"/>
  <c r="T1111" i="5"/>
  <c r="L207" i="13" s="1"/>
  <c r="O1111" i="5"/>
  <c r="K207" i="13" s="1"/>
  <c r="J1111" i="5"/>
  <c r="J207" i="13" s="1"/>
  <c r="T1109" i="5"/>
  <c r="L206" i="13" s="1"/>
  <c r="O1109" i="5"/>
  <c r="K206" i="13" s="1"/>
  <c r="J1109" i="5"/>
  <c r="J206" i="13" s="1"/>
  <c r="T1107" i="5"/>
  <c r="L205" i="13" s="1"/>
  <c r="O1107" i="5"/>
  <c r="K205" i="13" s="1"/>
  <c r="J1107" i="5"/>
  <c r="J205" i="13" s="1"/>
  <c r="T1105" i="5"/>
  <c r="L204" i="13" s="1"/>
  <c r="O1105" i="5"/>
  <c r="K204" i="13" s="1"/>
  <c r="J1105" i="5"/>
  <c r="J204" i="13" s="1"/>
  <c r="T1103" i="5"/>
  <c r="L203" i="13" s="1"/>
  <c r="O1103" i="5"/>
  <c r="K203" i="13" s="1"/>
  <c r="J1103" i="5"/>
  <c r="J203" i="13" s="1"/>
  <c r="T1101" i="5"/>
  <c r="L202" i="13" s="1"/>
  <c r="O1101" i="5"/>
  <c r="K202" i="13" s="1"/>
  <c r="J1101" i="5"/>
  <c r="J202" i="13" s="1"/>
  <c r="T1099" i="5"/>
  <c r="L201" i="13" s="1"/>
  <c r="O1099" i="5"/>
  <c r="K201" i="13" s="1"/>
  <c r="J1099" i="5"/>
  <c r="J201" i="13" s="1"/>
  <c r="T1097" i="5"/>
  <c r="L200" i="13" s="1"/>
  <c r="O1097" i="5"/>
  <c r="K200" i="13" s="1"/>
  <c r="J1097" i="5"/>
  <c r="J200" i="13" s="1"/>
  <c r="T1095" i="5"/>
  <c r="L199" i="13" s="1"/>
  <c r="O1095" i="5"/>
  <c r="K199" i="13" s="1"/>
  <c r="J1095" i="5"/>
  <c r="J199" i="13" s="1"/>
  <c r="T1093" i="5"/>
  <c r="L198" i="13" s="1"/>
  <c r="O1093" i="5"/>
  <c r="K198" i="13" s="1"/>
  <c r="J1093" i="5"/>
  <c r="J198" i="13" s="1"/>
  <c r="T1091" i="5"/>
  <c r="L197" i="13" s="1"/>
  <c r="O1091" i="5"/>
  <c r="K197" i="13" s="1"/>
  <c r="J1091" i="5"/>
  <c r="J197" i="13" s="1"/>
  <c r="T1089" i="5"/>
  <c r="L196" i="13" s="1"/>
  <c r="O1089" i="5"/>
  <c r="K196" i="13" s="1"/>
  <c r="J1089" i="5"/>
  <c r="J196" i="13" s="1"/>
  <c r="E1085" i="5"/>
  <c r="T969" i="5"/>
  <c r="O969" i="5"/>
  <c r="K969" i="5"/>
  <c r="J969" i="5"/>
  <c r="J195" i="13" s="1"/>
  <c r="T967" i="5"/>
  <c r="O967" i="5"/>
  <c r="K194" i="13" s="1"/>
  <c r="J967" i="5"/>
  <c r="U965" i="5"/>
  <c r="T965" i="5"/>
  <c r="L193" i="13" s="1"/>
  <c r="O965" i="5"/>
  <c r="J965" i="5"/>
  <c r="T963" i="5"/>
  <c r="P963" i="5"/>
  <c r="O963" i="5"/>
  <c r="K192" i="13" s="1"/>
  <c r="J963" i="5"/>
  <c r="T961" i="5"/>
  <c r="L191" i="13" s="1"/>
  <c r="O961" i="5"/>
  <c r="K961" i="5"/>
  <c r="J961" i="5"/>
  <c r="J191" i="13" s="1"/>
  <c r="T959" i="5"/>
  <c r="O959" i="5"/>
  <c r="J959" i="5"/>
  <c r="U957" i="5"/>
  <c r="T957" i="5"/>
  <c r="L189" i="13" s="1"/>
  <c r="O957" i="5"/>
  <c r="J957" i="5"/>
  <c r="J189" i="13" s="1"/>
  <c r="T955" i="5"/>
  <c r="P955" i="5"/>
  <c r="O955" i="5"/>
  <c r="K188" i="13" s="1"/>
  <c r="J955" i="5"/>
  <c r="T953" i="5"/>
  <c r="O953" i="5"/>
  <c r="K953" i="5"/>
  <c r="J953" i="5"/>
  <c r="J187" i="13" s="1"/>
  <c r="T951" i="5"/>
  <c r="O951" i="5"/>
  <c r="K186" i="13" s="1"/>
  <c r="J951" i="5"/>
  <c r="U949" i="5"/>
  <c r="T949" i="5"/>
  <c r="L185" i="13" s="1"/>
  <c r="O949" i="5"/>
  <c r="J949" i="5"/>
  <c r="T947" i="5"/>
  <c r="P947" i="5"/>
  <c r="O947" i="5"/>
  <c r="K184" i="13" s="1"/>
  <c r="J947" i="5"/>
  <c r="T945" i="5"/>
  <c r="L183" i="13" s="1"/>
  <c r="O945" i="5"/>
  <c r="K945" i="5"/>
  <c r="J945" i="5"/>
  <c r="J183" i="13" s="1"/>
  <c r="T943" i="5"/>
  <c r="O943" i="5"/>
  <c r="J943" i="5"/>
  <c r="U941" i="5"/>
  <c r="T941" i="5"/>
  <c r="L181" i="13" s="1"/>
  <c r="O941" i="5"/>
  <c r="J941" i="5"/>
  <c r="J181" i="13" s="1"/>
  <c r="T939" i="5"/>
  <c r="P939" i="5"/>
  <c r="O939" i="5"/>
  <c r="K180" i="13" s="1"/>
  <c r="J939" i="5"/>
  <c r="T937" i="5"/>
  <c r="O937" i="5"/>
  <c r="K937" i="5"/>
  <c r="J937" i="5"/>
  <c r="J179" i="13" s="1"/>
  <c r="T935" i="5"/>
  <c r="O935" i="5"/>
  <c r="K178" i="13" s="1"/>
  <c r="J935" i="5"/>
  <c r="U933" i="5"/>
  <c r="T933" i="5"/>
  <c r="L177" i="13" s="1"/>
  <c r="O933" i="5"/>
  <c r="J933" i="5"/>
  <c r="T931" i="5"/>
  <c r="P931" i="5"/>
  <c r="O931" i="5"/>
  <c r="K176" i="13" s="1"/>
  <c r="J931" i="5"/>
  <c r="T929" i="5"/>
  <c r="L175" i="13" s="1"/>
  <c r="O929" i="5"/>
  <c r="K929" i="5"/>
  <c r="J929" i="5"/>
  <c r="J175" i="13" s="1"/>
  <c r="T927" i="5"/>
  <c r="O927" i="5"/>
  <c r="J927" i="5"/>
  <c r="U925" i="5"/>
  <c r="T925" i="5"/>
  <c r="L173" i="13" s="1"/>
  <c r="O925" i="5"/>
  <c r="J925" i="5"/>
  <c r="J173" i="13" s="1"/>
  <c r="T923" i="5"/>
  <c r="P923" i="5"/>
  <c r="O923" i="5"/>
  <c r="K172" i="13" s="1"/>
  <c r="J923" i="5"/>
  <c r="T921" i="5"/>
  <c r="O921" i="5"/>
  <c r="K921" i="5"/>
  <c r="J921" i="5"/>
  <c r="J171" i="13" s="1"/>
  <c r="T919" i="5"/>
  <c r="O919" i="5"/>
  <c r="K170" i="13" s="1"/>
  <c r="J919" i="5"/>
  <c r="U917" i="5"/>
  <c r="T917" i="5"/>
  <c r="L169" i="13" s="1"/>
  <c r="O917" i="5"/>
  <c r="J917" i="5"/>
  <c r="T915" i="5"/>
  <c r="P915" i="5"/>
  <c r="O915" i="5"/>
  <c r="K168" i="13" s="1"/>
  <c r="J915" i="5"/>
  <c r="T913" i="5"/>
  <c r="L167" i="13" s="1"/>
  <c r="O913" i="5"/>
  <c r="J913" i="5"/>
  <c r="J167" i="13" s="1"/>
  <c r="T911" i="5"/>
  <c r="O911" i="5"/>
  <c r="K166" i="13" s="1"/>
  <c r="J911" i="5"/>
  <c r="T909" i="5"/>
  <c r="L165" i="13" s="1"/>
  <c r="O909" i="5"/>
  <c r="J909" i="5"/>
  <c r="J165" i="13" s="1"/>
  <c r="E905" i="5"/>
  <c r="T789" i="5"/>
  <c r="O789" i="5"/>
  <c r="K789" i="5"/>
  <c r="J789" i="5"/>
  <c r="J164" i="13" s="1"/>
  <c r="T787" i="5"/>
  <c r="O787" i="5"/>
  <c r="K163" i="13" s="1"/>
  <c r="J787" i="5"/>
  <c r="U785" i="5"/>
  <c r="T785" i="5"/>
  <c r="L162" i="13" s="1"/>
  <c r="O785" i="5"/>
  <c r="J785" i="5"/>
  <c r="T783" i="5"/>
  <c r="P783" i="5"/>
  <c r="O783" i="5"/>
  <c r="K161" i="13" s="1"/>
  <c r="J783" i="5"/>
  <c r="T781" i="5"/>
  <c r="L160" i="13" s="1"/>
  <c r="O781" i="5"/>
  <c r="K781" i="5"/>
  <c r="J781" i="5"/>
  <c r="J160" i="13" s="1"/>
  <c r="T779" i="5"/>
  <c r="O779" i="5"/>
  <c r="J779" i="5"/>
  <c r="U777" i="5"/>
  <c r="T777" i="5"/>
  <c r="L158" i="13" s="1"/>
  <c r="O777" i="5"/>
  <c r="J777" i="5"/>
  <c r="J158" i="13" s="1"/>
  <c r="T775" i="5"/>
  <c r="P775" i="5"/>
  <c r="O775" i="5"/>
  <c r="K157" i="13" s="1"/>
  <c r="J775" i="5"/>
  <c r="T773" i="5"/>
  <c r="O773" i="5"/>
  <c r="K773" i="5"/>
  <c r="J773" i="5"/>
  <c r="J156" i="13" s="1"/>
  <c r="T771" i="5"/>
  <c r="O771" i="5"/>
  <c r="K155" i="13" s="1"/>
  <c r="J771" i="5"/>
  <c r="U769" i="5"/>
  <c r="T769" i="5"/>
  <c r="L154" i="13" s="1"/>
  <c r="O769" i="5"/>
  <c r="J769" i="5"/>
  <c r="T767" i="5"/>
  <c r="P767" i="5"/>
  <c r="O767" i="5"/>
  <c r="K153" i="13" s="1"/>
  <c r="J767" i="5"/>
  <c r="T765" i="5"/>
  <c r="L152" i="13" s="1"/>
  <c r="O765" i="5"/>
  <c r="K765" i="5"/>
  <c r="J765" i="5"/>
  <c r="J152" i="13" s="1"/>
  <c r="T763" i="5"/>
  <c r="O763" i="5"/>
  <c r="J763" i="5"/>
  <c r="U761" i="5"/>
  <c r="T761" i="5"/>
  <c r="L150" i="13" s="1"/>
  <c r="O761" i="5"/>
  <c r="J761" i="5"/>
  <c r="J150" i="13" s="1"/>
  <c r="T759" i="5"/>
  <c r="P759" i="5"/>
  <c r="O759" i="5"/>
  <c r="K149" i="13" s="1"/>
  <c r="J759" i="5"/>
  <c r="T757" i="5"/>
  <c r="O757" i="5"/>
  <c r="K757" i="5"/>
  <c r="J757" i="5"/>
  <c r="J148" i="13" s="1"/>
  <c r="T755" i="5"/>
  <c r="O755" i="5"/>
  <c r="K147" i="13" s="1"/>
  <c r="J755" i="5"/>
  <c r="U753" i="5"/>
  <c r="T753" i="5"/>
  <c r="L146" i="13" s="1"/>
  <c r="O753" i="5"/>
  <c r="J753" i="5"/>
  <c r="T751" i="5"/>
  <c r="P751" i="5"/>
  <c r="O751" i="5"/>
  <c r="K145" i="13" s="1"/>
  <c r="J751" i="5"/>
  <c r="T749" i="5"/>
  <c r="L144" i="13" s="1"/>
  <c r="O749" i="5"/>
  <c r="K749" i="5"/>
  <c r="J749" i="5"/>
  <c r="J144" i="13" s="1"/>
  <c r="T747" i="5"/>
  <c r="O747" i="5"/>
  <c r="J747" i="5"/>
  <c r="U745" i="5"/>
  <c r="T745" i="5"/>
  <c r="L142" i="13" s="1"/>
  <c r="O745" i="5"/>
  <c r="J745" i="5"/>
  <c r="J142" i="13" s="1"/>
  <c r="T743" i="5"/>
  <c r="P743" i="5"/>
  <c r="O743" i="5"/>
  <c r="K141" i="13" s="1"/>
  <c r="J743" i="5"/>
  <c r="T741" i="5"/>
  <c r="O741" i="5"/>
  <c r="K741" i="5"/>
  <c r="J741" i="5"/>
  <c r="J140" i="13" s="1"/>
  <c r="T739" i="5"/>
  <c r="O739" i="5"/>
  <c r="K139" i="13" s="1"/>
  <c r="J739" i="5"/>
  <c r="U737" i="5"/>
  <c r="T737" i="5"/>
  <c r="L138" i="13" s="1"/>
  <c r="O737" i="5"/>
  <c r="J737" i="5"/>
  <c r="T735" i="5"/>
  <c r="P735" i="5"/>
  <c r="O735" i="5"/>
  <c r="K137" i="13" s="1"/>
  <c r="J735" i="5"/>
  <c r="T733" i="5"/>
  <c r="L136" i="13" s="1"/>
  <c r="O733" i="5"/>
  <c r="K733" i="5"/>
  <c r="J733" i="5"/>
  <c r="J136" i="13" s="1"/>
  <c r="T731" i="5"/>
  <c r="O731" i="5"/>
  <c r="J731" i="5"/>
  <c r="U729" i="5"/>
  <c r="T729" i="5"/>
  <c r="L134" i="13" s="1"/>
  <c r="O729" i="5"/>
  <c r="J729" i="5"/>
  <c r="J134" i="13" s="1"/>
  <c r="E725" i="5"/>
  <c r="U609" i="5"/>
  <c r="O133" i="13" s="1"/>
  <c r="T609" i="5"/>
  <c r="O609" i="5"/>
  <c r="K133" i="13" s="1"/>
  <c r="J609" i="5"/>
  <c r="T607" i="5"/>
  <c r="U607" i="5" s="1"/>
  <c r="O132" i="13" s="1"/>
  <c r="O607" i="5"/>
  <c r="K132" i="13" s="1"/>
  <c r="J607" i="5"/>
  <c r="J132" i="13" s="1"/>
  <c r="T605" i="5"/>
  <c r="U605" i="5" s="1"/>
  <c r="O131" i="13" s="1"/>
  <c r="O605" i="5"/>
  <c r="K131" i="13" s="1"/>
  <c r="K605" i="5"/>
  <c r="J605" i="5"/>
  <c r="J131" i="13" s="1"/>
  <c r="T603" i="5"/>
  <c r="O603" i="5"/>
  <c r="K130" i="13" s="1"/>
  <c r="J603" i="5"/>
  <c r="J130" i="13" s="1"/>
  <c r="T601" i="5"/>
  <c r="O601" i="5"/>
  <c r="K129" i="13" s="1"/>
  <c r="J601" i="5"/>
  <c r="J129" i="13" s="1"/>
  <c r="T599" i="5"/>
  <c r="P599" i="5"/>
  <c r="O599" i="5"/>
  <c r="K128" i="13" s="1"/>
  <c r="J599" i="5"/>
  <c r="J128" i="13" s="1"/>
  <c r="T597" i="5"/>
  <c r="U597" i="5" s="1"/>
  <c r="O127" i="13" s="1"/>
  <c r="O597" i="5"/>
  <c r="K127" i="13" s="1"/>
  <c r="J597" i="5"/>
  <c r="J127" i="13" s="1"/>
  <c r="T595" i="5"/>
  <c r="O595" i="5"/>
  <c r="K126" i="13" s="1"/>
  <c r="J595" i="5"/>
  <c r="J126" i="13" s="1"/>
  <c r="U593" i="5"/>
  <c r="O125" i="13" s="1"/>
  <c r="T593" i="5"/>
  <c r="O593" i="5"/>
  <c r="K125" i="13" s="1"/>
  <c r="J593" i="5"/>
  <c r="J125" i="13" s="1"/>
  <c r="T591" i="5"/>
  <c r="O591" i="5"/>
  <c r="K124" i="13" s="1"/>
  <c r="J591" i="5"/>
  <c r="J124" i="13" s="1"/>
  <c r="T589" i="5"/>
  <c r="U589" i="5" s="1"/>
  <c r="O123" i="13" s="1"/>
  <c r="O589" i="5"/>
  <c r="K123" i="13" s="1"/>
  <c r="K589" i="5"/>
  <c r="J589" i="5"/>
  <c r="J123" i="13" s="1"/>
  <c r="T587" i="5"/>
  <c r="O587" i="5"/>
  <c r="J587" i="5"/>
  <c r="J122" i="13" s="1"/>
  <c r="T585" i="5"/>
  <c r="O585" i="5"/>
  <c r="K121" i="13" s="1"/>
  <c r="J585" i="5"/>
  <c r="J121" i="13" s="1"/>
  <c r="T583" i="5"/>
  <c r="P583" i="5"/>
  <c r="O583" i="5"/>
  <c r="K120" i="13" s="1"/>
  <c r="J583" i="5"/>
  <c r="J120" i="13" s="1"/>
  <c r="T581" i="5"/>
  <c r="U581" i="5" s="1"/>
  <c r="O119" i="13" s="1"/>
  <c r="O581" i="5"/>
  <c r="K119" i="13" s="1"/>
  <c r="J581" i="5"/>
  <c r="J119" i="13" s="1"/>
  <c r="T579" i="5"/>
  <c r="O579" i="5"/>
  <c r="K118" i="13" s="1"/>
  <c r="J579" i="5"/>
  <c r="J118" i="13" s="1"/>
  <c r="U577" i="5"/>
  <c r="O117" i="13" s="1"/>
  <c r="T577" i="5"/>
  <c r="O577" i="5"/>
  <c r="K117" i="13" s="1"/>
  <c r="J577" i="5"/>
  <c r="T575" i="5"/>
  <c r="O575" i="5"/>
  <c r="K116" i="13" s="1"/>
  <c r="J575" i="5"/>
  <c r="J116" i="13" s="1"/>
  <c r="T573" i="5"/>
  <c r="U573" i="5" s="1"/>
  <c r="O115" i="13" s="1"/>
  <c r="O573" i="5"/>
  <c r="K115" i="13" s="1"/>
  <c r="K573" i="5"/>
  <c r="J573" i="5"/>
  <c r="J115" i="13" s="1"/>
  <c r="T571" i="5"/>
  <c r="O571" i="5"/>
  <c r="K114" i="13" s="1"/>
  <c r="J571" i="5"/>
  <c r="J114" i="13" s="1"/>
  <c r="T569" i="5"/>
  <c r="O569" i="5"/>
  <c r="K113" i="13" s="1"/>
  <c r="J569" i="5"/>
  <c r="J113" i="13" s="1"/>
  <c r="T567" i="5"/>
  <c r="P567" i="5"/>
  <c r="O567" i="5"/>
  <c r="K112" i="13" s="1"/>
  <c r="J567" i="5"/>
  <c r="J112" i="13" s="1"/>
  <c r="T565" i="5"/>
  <c r="U565" i="5" s="1"/>
  <c r="O111" i="13" s="1"/>
  <c r="O565" i="5"/>
  <c r="K111" i="13" s="1"/>
  <c r="J565" i="5"/>
  <c r="J111" i="13" s="1"/>
  <c r="T563" i="5"/>
  <c r="O563" i="5"/>
  <c r="K110" i="13" s="1"/>
  <c r="J563" i="5"/>
  <c r="J110" i="13" s="1"/>
  <c r="U561" i="5"/>
  <c r="O109" i="13" s="1"/>
  <c r="T561" i="5"/>
  <c r="O561" i="5"/>
  <c r="K109" i="13" s="1"/>
  <c r="J561" i="5"/>
  <c r="J109" i="13" s="1"/>
  <c r="T559" i="5"/>
  <c r="O559" i="5"/>
  <c r="K108" i="13" s="1"/>
  <c r="J559" i="5"/>
  <c r="J108" i="13" s="1"/>
  <c r="T557" i="5"/>
  <c r="U557" i="5" s="1"/>
  <c r="O107" i="13" s="1"/>
  <c r="O557" i="5"/>
  <c r="K107" i="13" s="1"/>
  <c r="K557" i="5"/>
  <c r="J557" i="5"/>
  <c r="J107" i="13" s="1"/>
  <c r="T555" i="5"/>
  <c r="O555" i="5"/>
  <c r="J555" i="5"/>
  <c r="J106" i="13" s="1"/>
  <c r="T553" i="5"/>
  <c r="O553" i="5"/>
  <c r="K105" i="13" s="1"/>
  <c r="J553" i="5"/>
  <c r="J105" i="13" s="1"/>
  <c r="T551" i="5"/>
  <c r="O551" i="5"/>
  <c r="K104" i="13" s="1"/>
  <c r="J551" i="5"/>
  <c r="J104" i="13" s="1"/>
  <c r="T549" i="5"/>
  <c r="U549" i="5" s="1"/>
  <c r="O103" i="13" s="1"/>
  <c r="O549" i="5"/>
  <c r="K103" i="13" s="1"/>
  <c r="J549" i="5"/>
  <c r="J103" i="13" s="1"/>
  <c r="E545" i="5"/>
  <c r="T429" i="5"/>
  <c r="O429" i="5"/>
  <c r="J429" i="5"/>
  <c r="U427" i="5"/>
  <c r="T427" i="5"/>
  <c r="L101" i="13" s="1"/>
  <c r="O427" i="5"/>
  <c r="J427" i="5"/>
  <c r="J101" i="13" s="1"/>
  <c r="T425" i="5"/>
  <c r="P425" i="5"/>
  <c r="O425" i="5"/>
  <c r="K100" i="13" s="1"/>
  <c r="J425" i="5"/>
  <c r="T423" i="5"/>
  <c r="O423" i="5"/>
  <c r="K423" i="5"/>
  <c r="J423" i="5"/>
  <c r="J99" i="13" s="1"/>
  <c r="T421" i="5"/>
  <c r="O421" i="5"/>
  <c r="K98" i="13" s="1"/>
  <c r="J421" i="5"/>
  <c r="U419" i="5"/>
  <c r="T419" i="5"/>
  <c r="L97" i="13" s="1"/>
  <c r="O419" i="5"/>
  <c r="J419" i="5"/>
  <c r="T417" i="5"/>
  <c r="P417" i="5"/>
  <c r="O417" i="5"/>
  <c r="K96" i="13" s="1"/>
  <c r="J417" i="5"/>
  <c r="T415" i="5"/>
  <c r="L95" i="13" s="1"/>
  <c r="O415" i="5"/>
  <c r="K415" i="5"/>
  <c r="J415" i="5"/>
  <c r="J95" i="13" s="1"/>
  <c r="T413" i="5"/>
  <c r="O413" i="5"/>
  <c r="J413" i="5"/>
  <c r="U411" i="5"/>
  <c r="T411" i="5"/>
  <c r="L93" i="13" s="1"/>
  <c r="O411" i="5"/>
  <c r="J411" i="5"/>
  <c r="J93" i="13" s="1"/>
  <c r="T409" i="5"/>
  <c r="P409" i="5"/>
  <c r="O409" i="5"/>
  <c r="K92" i="13" s="1"/>
  <c r="J409" i="5"/>
  <c r="T407" i="5"/>
  <c r="O407" i="5"/>
  <c r="K407" i="5"/>
  <c r="J407" i="5"/>
  <c r="J91" i="13" s="1"/>
  <c r="T405" i="5"/>
  <c r="O405" i="5"/>
  <c r="K90" i="13" s="1"/>
  <c r="J405" i="5"/>
  <c r="U403" i="5"/>
  <c r="T403" i="5"/>
  <c r="L89" i="13" s="1"/>
  <c r="O403" i="5"/>
  <c r="J403" i="5"/>
  <c r="T401" i="5"/>
  <c r="P401" i="5"/>
  <c r="O401" i="5"/>
  <c r="K88" i="13" s="1"/>
  <c r="J401" i="5"/>
  <c r="T399" i="5"/>
  <c r="L87" i="13" s="1"/>
  <c r="O399" i="5"/>
  <c r="K399" i="5"/>
  <c r="J399" i="5"/>
  <c r="J87" i="13" s="1"/>
  <c r="T397" i="5"/>
  <c r="O397" i="5"/>
  <c r="J397" i="5"/>
  <c r="U395" i="5"/>
  <c r="T395" i="5"/>
  <c r="L85" i="13" s="1"/>
  <c r="O395" i="5"/>
  <c r="J395" i="5"/>
  <c r="J85" i="13" s="1"/>
  <c r="T393" i="5"/>
  <c r="P393" i="5"/>
  <c r="O393" i="5"/>
  <c r="K84" i="13" s="1"/>
  <c r="J393" i="5"/>
  <c r="T391" i="5"/>
  <c r="O391" i="5"/>
  <c r="K391" i="5"/>
  <c r="J391" i="5"/>
  <c r="J83" i="13" s="1"/>
  <c r="T389" i="5"/>
  <c r="O389" i="5"/>
  <c r="K82" i="13" s="1"/>
  <c r="J389" i="5"/>
  <c r="U387" i="5"/>
  <c r="T387" i="5"/>
  <c r="L81" i="13" s="1"/>
  <c r="O387" i="5"/>
  <c r="J387" i="5"/>
  <c r="T385" i="5"/>
  <c r="P385" i="5"/>
  <c r="O385" i="5"/>
  <c r="K80" i="13" s="1"/>
  <c r="J385" i="5"/>
  <c r="T383" i="5"/>
  <c r="L79" i="13" s="1"/>
  <c r="O383" i="5"/>
  <c r="K383" i="5"/>
  <c r="J383" i="5"/>
  <c r="J79" i="13" s="1"/>
  <c r="T381" i="5"/>
  <c r="O381" i="5"/>
  <c r="J381" i="5"/>
  <c r="U379" i="5"/>
  <c r="T379" i="5"/>
  <c r="L77" i="13" s="1"/>
  <c r="O379" i="5"/>
  <c r="J379" i="5"/>
  <c r="J77" i="13" s="1"/>
  <c r="T377" i="5"/>
  <c r="P377" i="5"/>
  <c r="O377" i="5"/>
  <c r="K76" i="13" s="1"/>
  <c r="J377" i="5"/>
  <c r="T375" i="5"/>
  <c r="O375" i="5"/>
  <c r="K375" i="5"/>
  <c r="J375" i="5"/>
  <c r="J75" i="13" s="1"/>
  <c r="T373" i="5"/>
  <c r="O373" i="5"/>
  <c r="K74" i="13" s="1"/>
  <c r="J373" i="5"/>
  <c r="T371" i="5"/>
  <c r="L73" i="13" s="1"/>
  <c r="O371" i="5"/>
  <c r="K73" i="13" s="1"/>
  <c r="J371" i="5"/>
  <c r="T369" i="5"/>
  <c r="L72" i="13" s="1"/>
  <c r="P369" i="5"/>
  <c r="O369" i="5"/>
  <c r="K72" i="13" s="1"/>
  <c r="J369" i="5"/>
  <c r="J72" i="13" s="1"/>
  <c r="E365" i="5"/>
  <c r="T250" i="5"/>
  <c r="O250" i="5"/>
  <c r="K71" i="13" s="1"/>
  <c r="J250" i="5"/>
  <c r="T248" i="5"/>
  <c r="L70" i="13" s="1"/>
  <c r="O248" i="5"/>
  <c r="K248" i="5"/>
  <c r="J248" i="5"/>
  <c r="J70" i="13" s="1"/>
  <c r="T246" i="5"/>
  <c r="O246" i="5"/>
  <c r="K69" i="13" s="1"/>
  <c r="J246" i="5"/>
  <c r="T244" i="5"/>
  <c r="L68" i="13" s="1"/>
  <c r="O244" i="5"/>
  <c r="J244" i="5"/>
  <c r="T242" i="5"/>
  <c r="P242" i="5"/>
  <c r="O242" i="5"/>
  <c r="K67" i="13" s="1"/>
  <c r="J242" i="5"/>
  <c r="T240" i="5"/>
  <c r="L66" i="13" s="1"/>
  <c r="O240" i="5"/>
  <c r="J240" i="5"/>
  <c r="J66" i="13" s="1"/>
  <c r="T238" i="5"/>
  <c r="O238" i="5"/>
  <c r="K65" i="13" s="1"/>
  <c r="J238" i="5"/>
  <c r="U236" i="5"/>
  <c r="T236" i="5"/>
  <c r="L64" i="13" s="1"/>
  <c r="O236" i="5"/>
  <c r="J236" i="5"/>
  <c r="J64" i="13" s="1"/>
  <c r="T234" i="5"/>
  <c r="O234" i="5"/>
  <c r="K63" i="13" s="1"/>
  <c r="J234" i="5"/>
  <c r="T232" i="5"/>
  <c r="O232" i="5"/>
  <c r="K232" i="5"/>
  <c r="J232" i="5"/>
  <c r="J62" i="13" s="1"/>
  <c r="T230" i="5"/>
  <c r="O230" i="5"/>
  <c r="K61" i="13" s="1"/>
  <c r="J230" i="5"/>
  <c r="T228" i="5"/>
  <c r="L60" i="13" s="1"/>
  <c r="O228" i="5"/>
  <c r="J228" i="5"/>
  <c r="J60" i="13" s="1"/>
  <c r="T226" i="5"/>
  <c r="P226" i="5"/>
  <c r="O226" i="5"/>
  <c r="K59" i="13" s="1"/>
  <c r="J226" i="5"/>
  <c r="T224" i="5"/>
  <c r="L58" i="13" s="1"/>
  <c r="O224" i="5"/>
  <c r="J224" i="5"/>
  <c r="J58" i="13" s="1"/>
  <c r="T222" i="5"/>
  <c r="O222" i="5"/>
  <c r="J222" i="5"/>
  <c r="U220" i="5"/>
  <c r="T220" i="5"/>
  <c r="L56" i="13" s="1"/>
  <c r="O220" i="5"/>
  <c r="J220" i="5"/>
  <c r="J56" i="13" s="1"/>
  <c r="T218" i="5"/>
  <c r="O218" i="5"/>
  <c r="K55" i="13" s="1"/>
  <c r="J218" i="5"/>
  <c r="T216" i="5"/>
  <c r="L54" i="13" s="1"/>
  <c r="O216" i="5"/>
  <c r="K216" i="5"/>
  <c r="J216" i="5"/>
  <c r="J54" i="13" s="1"/>
  <c r="T214" i="5"/>
  <c r="O214" i="5"/>
  <c r="K53" i="13" s="1"/>
  <c r="J214" i="5"/>
  <c r="T212" i="5"/>
  <c r="L52" i="13" s="1"/>
  <c r="O212" i="5"/>
  <c r="J212" i="5"/>
  <c r="T210" i="5"/>
  <c r="P210" i="5"/>
  <c r="O210" i="5"/>
  <c r="K51" i="13" s="1"/>
  <c r="J210" i="5"/>
  <c r="T208" i="5"/>
  <c r="L50" i="13" s="1"/>
  <c r="O208" i="5"/>
  <c r="J208" i="5"/>
  <c r="J50" i="13" s="1"/>
  <c r="T206" i="5"/>
  <c r="O206" i="5"/>
  <c r="K49" i="13" s="1"/>
  <c r="J206" i="5"/>
  <c r="U204" i="5"/>
  <c r="T204" i="5"/>
  <c r="L48" i="13" s="1"/>
  <c r="O204" i="5"/>
  <c r="J204" i="5"/>
  <c r="J48" i="13" s="1"/>
  <c r="T202" i="5"/>
  <c r="O202" i="5"/>
  <c r="K47" i="13" s="1"/>
  <c r="J202" i="5"/>
  <c r="T200" i="5"/>
  <c r="O200" i="5"/>
  <c r="J200" i="5"/>
  <c r="J46" i="13" s="1"/>
  <c r="T198" i="5"/>
  <c r="O198" i="5"/>
  <c r="K45" i="13" s="1"/>
  <c r="J198" i="5"/>
  <c r="T196" i="5"/>
  <c r="L44" i="13" s="1"/>
  <c r="O196" i="5"/>
  <c r="J196" i="5"/>
  <c r="J44" i="13" s="1"/>
  <c r="T194" i="5"/>
  <c r="O194" i="5"/>
  <c r="K43" i="13" s="1"/>
  <c r="J194" i="5"/>
  <c r="T192" i="5"/>
  <c r="L42" i="13" s="1"/>
  <c r="O192" i="5"/>
  <c r="J192" i="5"/>
  <c r="J42" i="13" s="1"/>
  <c r="T190" i="5"/>
  <c r="O190" i="5"/>
  <c r="J190" i="5"/>
  <c r="E186" i="5"/>
  <c r="T71" i="5"/>
  <c r="O71" i="5"/>
  <c r="K40" i="13" s="1"/>
  <c r="K71" i="5"/>
  <c r="J71" i="5"/>
  <c r="J40" i="13" s="1"/>
  <c r="T69" i="5"/>
  <c r="L39" i="13" s="1"/>
  <c r="O69" i="5"/>
  <c r="K39" i="13" s="1"/>
  <c r="J69" i="5"/>
  <c r="J39" i="13" s="1"/>
  <c r="U67" i="5"/>
  <c r="T67" i="5"/>
  <c r="L38" i="13" s="1"/>
  <c r="O67" i="5"/>
  <c r="K38" i="13" s="1"/>
  <c r="J67" i="5"/>
  <c r="T65" i="5"/>
  <c r="L37" i="13" s="1"/>
  <c r="P65" i="5"/>
  <c r="O65" i="5"/>
  <c r="K37" i="13" s="1"/>
  <c r="J65" i="5"/>
  <c r="J37" i="13" s="1"/>
  <c r="T63" i="5"/>
  <c r="L36" i="13" s="1"/>
  <c r="O63" i="5"/>
  <c r="K36" i="13" s="1"/>
  <c r="K63" i="5"/>
  <c r="J63" i="5"/>
  <c r="J36" i="13" s="1"/>
  <c r="T61" i="5"/>
  <c r="L35" i="13" s="1"/>
  <c r="O61" i="5"/>
  <c r="J61" i="5"/>
  <c r="J35" i="13" s="1"/>
  <c r="U59" i="5"/>
  <c r="T59" i="5"/>
  <c r="L34" i="13" s="1"/>
  <c r="O59" i="5"/>
  <c r="K34" i="13" s="1"/>
  <c r="J59" i="5"/>
  <c r="T57" i="5"/>
  <c r="L33" i="13" s="1"/>
  <c r="P57" i="5"/>
  <c r="O57" i="5"/>
  <c r="K33" i="13" s="1"/>
  <c r="J57" i="5"/>
  <c r="J33" i="13" s="1"/>
  <c r="T55" i="5"/>
  <c r="O55" i="5"/>
  <c r="K32" i="13" s="1"/>
  <c r="K55" i="5"/>
  <c r="J55" i="5"/>
  <c r="J32" i="13" s="1"/>
  <c r="T53" i="5"/>
  <c r="L31" i="13" s="1"/>
  <c r="O53" i="5"/>
  <c r="J53" i="5"/>
  <c r="J31" i="13" s="1"/>
  <c r="U51" i="5"/>
  <c r="T51" i="5"/>
  <c r="L30" i="13" s="1"/>
  <c r="O51" i="5"/>
  <c r="K30" i="13" s="1"/>
  <c r="J51" i="5"/>
  <c r="T49" i="5"/>
  <c r="L29" i="13" s="1"/>
  <c r="P49" i="5"/>
  <c r="O49" i="5"/>
  <c r="K29" i="13" s="1"/>
  <c r="J49" i="5"/>
  <c r="J29" i="13" s="1"/>
  <c r="T47" i="5"/>
  <c r="O47" i="5"/>
  <c r="K28" i="13" s="1"/>
  <c r="K47" i="5"/>
  <c r="J47" i="5"/>
  <c r="J28" i="13" s="1"/>
  <c r="T45" i="5"/>
  <c r="L27" i="13" s="1"/>
  <c r="O45" i="5"/>
  <c r="J45" i="5"/>
  <c r="J27" i="13" s="1"/>
  <c r="U43" i="5"/>
  <c r="T43" i="5"/>
  <c r="L26" i="13" s="1"/>
  <c r="O43" i="5"/>
  <c r="K26" i="13" s="1"/>
  <c r="J43" i="5"/>
  <c r="T41" i="5"/>
  <c r="L25" i="13" s="1"/>
  <c r="P41" i="5"/>
  <c r="O41" i="5"/>
  <c r="K25" i="13" s="1"/>
  <c r="J41" i="5"/>
  <c r="J25" i="13" s="1"/>
  <c r="T39" i="5"/>
  <c r="O39" i="5"/>
  <c r="K24" i="13" s="1"/>
  <c r="K39" i="5"/>
  <c r="J39" i="5"/>
  <c r="J24" i="13" s="1"/>
  <c r="T37" i="5"/>
  <c r="L23" i="13" s="1"/>
  <c r="O37" i="5"/>
  <c r="J37" i="5"/>
  <c r="J23" i="13" s="1"/>
  <c r="U35" i="5"/>
  <c r="T35" i="5"/>
  <c r="L22" i="13" s="1"/>
  <c r="O35" i="5"/>
  <c r="K22" i="13" s="1"/>
  <c r="J35" i="5"/>
  <c r="T33" i="5"/>
  <c r="L21" i="13" s="1"/>
  <c r="P33" i="5"/>
  <c r="O33" i="5"/>
  <c r="K21" i="13" s="1"/>
  <c r="J33" i="5"/>
  <c r="J21" i="13" s="1"/>
  <c r="T31" i="5"/>
  <c r="O31" i="5"/>
  <c r="K20" i="13" s="1"/>
  <c r="K31" i="5"/>
  <c r="J31" i="5"/>
  <c r="J20" i="13" s="1"/>
  <c r="T29" i="5"/>
  <c r="L19" i="13" s="1"/>
  <c r="O29" i="5"/>
  <c r="J29" i="5"/>
  <c r="J19" i="13" s="1"/>
  <c r="U27" i="5"/>
  <c r="T27" i="5"/>
  <c r="L18" i="13" s="1"/>
  <c r="O27" i="5"/>
  <c r="K18" i="13" s="1"/>
  <c r="J27" i="5"/>
  <c r="T25" i="5"/>
  <c r="L17" i="13" s="1"/>
  <c r="P25" i="5"/>
  <c r="O25" i="5"/>
  <c r="K17" i="13" s="1"/>
  <c r="J25" i="5"/>
  <c r="J17" i="13" s="1"/>
  <c r="T23" i="5"/>
  <c r="O23" i="5"/>
  <c r="K16" i="13" s="1"/>
  <c r="K23" i="5"/>
  <c r="J23" i="5"/>
  <c r="J16" i="13" s="1"/>
  <c r="T21" i="5"/>
  <c r="L15" i="13" s="1"/>
  <c r="O21" i="5"/>
  <c r="J21" i="5"/>
  <c r="J15" i="13" s="1"/>
  <c r="U19" i="5"/>
  <c r="T19" i="5"/>
  <c r="L14" i="13" s="1"/>
  <c r="O19" i="5"/>
  <c r="K14" i="13" s="1"/>
  <c r="J19" i="5"/>
  <c r="T17" i="5"/>
  <c r="L13" i="13" s="1"/>
  <c r="O17" i="5"/>
  <c r="K13" i="13" s="1"/>
  <c r="J17" i="5"/>
  <c r="J13" i="13" s="1"/>
  <c r="T15" i="5"/>
  <c r="O15" i="5"/>
  <c r="K12" i="13" s="1"/>
  <c r="J15" i="5"/>
  <c r="J12" i="13" s="1"/>
  <c r="T13" i="5"/>
  <c r="L11" i="13" s="1"/>
  <c r="O13" i="5"/>
  <c r="J13" i="5"/>
  <c r="J11" i="13" s="1"/>
  <c r="T11" i="5"/>
  <c r="U11" i="5" s="1"/>
  <c r="O11" i="5"/>
  <c r="K10" i="13" s="1"/>
  <c r="J11" i="5"/>
  <c r="J10" i="13" s="1"/>
  <c r="E7" i="5"/>
  <c r="S9" i="2"/>
  <c r="E3" i="5" s="1"/>
  <c r="T1213" i="5"/>
  <c r="T993" i="5"/>
  <c r="T831" i="5"/>
  <c r="T1219" i="5"/>
  <c r="T705" i="5"/>
  <c r="T501" i="5"/>
  <c r="T339" i="5"/>
  <c r="T459" i="5"/>
  <c r="T525" i="5"/>
  <c r="T843" i="5"/>
  <c r="T669" i="5"/>
  <c r="T861" i="5"/>
  <c r="T267" i="5"/>
  <c r="T279" i="5"/>
  <c r="T1071" i="5"/>
  <c r="T160" i="5"/>
  <c r="T891" i="5"/>
  <c r="T531" i="5"/>
  <c r="T813" i="5"/>
  <c r="T1171" i="5"/>
  <c r="T681" i="5"/>
  <c r="T825" i="5"/>
  <c r="T118" i="5"/>
  <c r="T867" i="5"/>
  <c r="T142" i="5"/>
  <c r="T519" i="5"/>
  <c r="T711" i="5"/>
  <c r="T1231" i="5"/>
  <c r="T124" i="5"/>
  <c r="T1249" i="5"/>
  <c r="T273" i="5"/>
  <c r="T1189" i="5"/>
  <c r="T1053" i="5"/>
  <c r="T645" i="5"/>
  <c r="T1065" i="5"/>
  <c r="T100" i="5"/>
  <c r="T621" i="5"/>
  <c r="T447" i="5"/>
  <c r="T819" i="5"/>
  <c r="T309" i="5"/>
  <c r="T178" i="5"/>
  <c r="T1159" i="5"/>
  <c r="T333" i="5"/>
  <c r="T136" i="5"/>
  <c r="T495" i="5"/>
  <c r="T1011" i="5"/>
  <c r="T885" i="5"/>
  <c r="T1047" i="5"/>
  <c r="T1029" i="5"/>
  <c r="T291" i="5"/>
  <c r="T873" i="5"/>
  <c r="T1023" i="5"/>
  <c r="T441" i="5"/>
  <c r="K14" i="3"/>
  <c r="T303" i="5"/>
  <c r="T255" i="5"/>
  <c r="T345" i="5"/>
  <c r="T1183" i="5"/>
  <c r="T1035" i="5"/>
  <c r="T1201" i="5"/>
  <c r="T639" i="5"/>
  <c r="T1059" i="5"/>
  <c r="T1207" i="5"/>
  <c r="T465" i="5"/>
  <c r="T1153" i="5"/>
  <c r="T687" i="5"/>
  <c r="T615" i="5"/>
  <c r="T148" i="5"/>
  <c r="T453" i="5"/>
  <c r="T855" i="5"/>
  <c r="T1005" i="5"/>
  <c r="T507" i="5"/>
  <c r="T172" i="5"/>
  <c r="T987" i="5"/>
  <c r="T801" i="5"/>
  <c r="T975" i="5"/>
  <c r="T166" i="5"/>
  <c r="T675" i="5"/>
  <c r="T999" i="5"/>
  <c r="T1243" i="5"/>
  <c r="T1017" i="5"/>
  <c r="T112" i="5"/>
  <c r="T315" i="5"/>
  <c r="T879" i="5"/>
  <c r="T435" i="5"/>
  <c r="T837" i="5"/>
  <c r="T1195" i="5"/>
  <c r="T321" i="5"/>
  <c r="T130" i="5"/>
  <c r="T849" i="5"/>
  <c r="T627" i="5"/>
  <c r="T1225" i="5"/>
  <c r="T795" i="5"/>
  <c r="T154" i="5"/>
  <c r="T1077" i="5"/>
  <c r="T82" i="5"/>
  <c r="T717" i="5"/>
  <c r="T537" i="5"/>
  <c r="T699" i="5"/>
  <c r="T657" i="5"/>
  <c r="T1041" i="5"/>
  <c r="T663" i="5"/>
  <c r="T357" i="5"/>
  <c r="T88" i="5"/>
  <c r="T76" i="5"/>
  <c r="T513" i="5"/>
  <c r="T106" i="5"/>
  <c r="T477" i="5"/>
  <c r="T489" i="5"/>
  <c r="T261" i="5"/>
  <c r="T1237" i="5"/>
  <c r="T285" i="5"/>
  <c r="T897" i="5"/>
  <c r="T297" i="5"/>
  <c r="T94" i="5"/>
  <c r="T981" i="5"/>
  <c r="T327" i="5"/>
  <c r="T1255" i="5"/>
  <c r="T483" i="5"/>
  <c r="T633" i="5"/>
  <c r="T351" i="5"/>
  <c r="T651" i="5"/>
  <c r="T807" i="5"/>
  <c r="T693" i="5"/>
  <c r="T471" i="5"/>
  <c r="T1177" i="5"/>
  <c r="T1165" i="5"/>
  <c r="P551" i="5" l="1"/>
  <c r="P194" i="5"/>
  <c r="U371" i="5"/>
  <c r="K200" i="5"/>
  <c r="P17" i="5"/>
  <c r="K15" i="5"/>
  <c r="K57" i="13"/>
  <c r="P222" i="5"/>
  <c r="J81" i="13"/>
  <c r="K387" i="5"/>
  <c r="L91" i="13"/>
  <c r="U407" i="5"/>
  <c r="L16" i="13"/>
  <c r="U23" i="5"/>
  <c r="J22" i="13"/>
  <c r="K35" i="5"/>
  <c r="K27" i="13"/>
  <c r="P45" i="5"/>
  <c r="L171" i="13"/>
  <c r="U921" i="5"/>
  <c r="K182" i="13"/>
  <c r="P943" i="5"/>
  <c r="L187" i="13"/>
  <c r="U953" i="5"/>
  <c r="L62" i="13"/>
  <c r="U232" i="5"/>
  <c r="J73" i="13"/>
  <c r="K371" i="5"/>
  <c r="K106" i="13"/>
  <c r="P555" i="5"/>
  <c r="J117" i="13"/>
  <c r="K577" i="5"/>
  <c r="J14" i="13"/>
  <c r="K19" i="5"/>
  <c r="K19" i="13"/>
  <c r="P29" i="5"/>
  <c r="L24" i="13"/>
  <c r="U39" i="5"/>
  <c r="J30" i="13"/>
  <c r="K51" i="5"/>
  <c r="K35" i="13"/>
  <c r="P61" i="5"/>
  <c r="L40" i="13"/>
  <c r="U71" i="5"/>
  <c r="J169" i="13"/>
  <c r="K917" i="5"/>
  <c r="K174" i="13"/>
  <c r="P927" i="5"/>
  <c r="L179" i="13"/>
  <c r="U937" i="5"/>
  <c r="J185" i="13"/>
  <c r="K949" i="5"/>
  <c r="K190" i="13"/>
  <c r="P959" i="5"/>
  <c r="L195" i="13"/>
  <c r="U969" i="5"/>
  <c r="L46" i="13"/>
  <c r="U200" i="5"/>
  <c r="K122" i="13"/>
  <c r="P587" i="5"/>
  <c r="J133" i="13"/>
  <c r="K609" i="5"/>
  <c r="J138" i="13"/>
  <c r="K737" i="5"/>
  <c r="K143" i="13"/>
  <c r="P747" i="5"/>
  <c r="L148" i="13"/>
  <c r="U757" i="5"/>
  <c r="J154" i="13"/>
  <c r="K769" i="5"/>
  <c r="K159" i="13"/>
  <c r="P779" i="5"/>
  <c r="L164" i="13"/>
  <c r="U789" i="5"/>
  <c r="K15" i="13"/>
  <c r="P21" i="5"/>
  <c r="L20" i="13"/>
  <c r="U31" i="5"/>
  <c r="J26" i="13"/>
  <c r="K43" i="5"/>
  <c r="K31" i="13"/>
  <c r="P53" i="5"/>
  <c r="J68" i="13"/>
  <c r="K244" i="5"/>
  <c r="L75" i="13"/>
  <c r="U375" i="5"/>
  <c r="K86" i="13"/>
  <c r="P397" i="5"/>
  <c r="J97" i="13"/>
  <c r="K419" i="5"/>
  <c r="L32" i="13"/>
  <c r="U55" i="5"/>
  <c r="J38" i="13"/>
  <c r="K67" i="5"/>
  <c r="J193" i="13"/>
  <c r="K965" i="5"/>
  <c r="K102" i="13"/>
  <c r="P429" i="5"/>
  <c r="K11" i="13"/>
  <c r="P13" i="5"/>
  <c r="J177" i="13"/>
  <c r="K933" i="5"/>
  <c r="L12" i="13"/>
  <c r="U15" i="5"/>
  <c r="J18" i="13"/>
  <c r="K27" i="5"/>
  <c r="K23" i="13"/>
  <c r="P37" i="5"/>
  <c r="L28" i="13"/>
  <c r="U47" i="5"/>
  <c r="J34" i="13"/>
  <c r="K59" i="5"/>
  <c r="K41" i="13"/>
  <c r="P190" i="5"/>
  <c r="J52" i="13"/>
  <c r="K212" i="5"/>
  <c r="K78" i="13"/>
  <c r="P381" i="5"/>
  <c r="L83" i="13"/>
  <c r="U391" i="5"/>
  <c r="J89" i="13"/>
  <c r="K403" i="5"/>
  <c r="K94" i="13"/>
  <c r="P413" i="5"/>
  <c r="L99" i="13"/>
  <c r="U423" i="5"/>
  <c r="K135" i="13"/>
  <c r="P731" i="5"/>
  <c r="L140" i="13"/>
  <c r="U741" i="5"/>
  <c r="J146" i="13"/>
  <c r="K753" i="5"/>
  <c r="K151" i="13"/>
  <c r="P763" i="5"/>
  <c r="L156" i="13"/>
  <c r="U773" i="5"/>
  <c r="J162" i="13"/>
  <c r="K785" i="5"/>
  <c r="U63" i="5"/>
  <c r="P69" i="5"/>
  <c r="K196" i="5"/>
  <c r="P206" i="5"/>
  <c r="U216" i="5"/>
  <c r="K228" i="5"/>
  <c r="P238" i="5"/>
  <c r="U248" i="5"/>
  <c r="P373" i="5"/>
  <c r="K379" i="5"/>
  <c r="U383" i="5"/>
  <c r="P389" i="5"/>
  <c r="K395" i="5"/>
  <c r="U399" i="5"/>
  <c r="P405" i="5"/>
  <c r="K411" i="5"/>
  <c r="U415" i="5"/>
  <c r="P421" i="5"/>
  <c r="K427" i="5"/>
  <c r="K561" i="5"/>
  <c r="P571" i="5"/>
  <c r="K593" i="5"/>
  <c r="P603" i="5"/>
  <c r="K729" i="5"/>
  <c r="U733" i="5"/>
  <c r="P739" i="5"/>
  <c r="K745" i="5"/>
  <c r="U749" i="5"/>
  <c r="P755" i="5"/>
  <c r="K761" i="5"/>
  <c r="U765" i="5"/>
  <c r="P771" i="5"/>
  <c r="K777" i="5"/>
  <c r="U781" i="5"/>
  <c r="P787" i="5"/>
  <c r="P919" i="5"/>
  <c r="K925" i="5"/>
  <c r="U929" i="5"/>
  <c r="P935" i="5"/>
  <c r="K941" i="5"/>
  <c r="U945" i="5"/>
  <c r="P951" i="5"/>
  <c r="K957" i="5"/>
  <c r="U961" i="5"/>
  <c r="P967" i="5"/>
  <c r="L41" i="13"/>
  <c r="U190" i="5"/>
  <c r="L49" i="13"/>
  <c r="U206" i="5"/>
  <c r="L57" i="13"/>
  <c r="U222" i="5"/>
  <c r="U13" i="5"/>
  <c r="K17" i="5"/>
  <c r="P19" i="5"/>
  <c r="U21" i="5"/>
  <c r="K25" i="5"/>
  <c r="P27" i="5"/>
  <c r="K29" i="5"/>
  <c r="P31" i="5"/>
  <c r="U33" i="5"/>
  <c r="K37" i="5"/>
  <c r="P39" i="5"/>
  <c r="K41" i="5"/>
  <c r="P43" i="5"/>
  <c r="U45" i="5"/>
  <c r="K49" i="5"/>
  <c r="P51" i="5"/>
  <c r="K53" i="5"/>
  <c r="P55" i="5"/>
  <c r="U57" i="5"/>
  <c r="K61" i="5"/>
  <c r="P63" i="5"/>
  <c r="P67" i="5"/>
  <c r="U192" i="5"/>
  <c r="P198" i="5"/>
  <c r="K192" i="5"/>
  <c r="J43" i="13"/>
  <c r="K194" i="5"/>
  <c r="U196" i="5"/>
  <c r="L45" i="13"/>
  <c r="U198" i="5"/>
  <c r="P202" i="5"/>
  <c r="K48" i="13"/>
  <c r="P204" i="5"/>
  <c r="K208" i="5"/>
  <c r="J51" i="13"/>
  <c r="K210" i="5"/>
  <c r="U212" i="5"/>
  <c r="L53" i="13"/>
  <c r="U214" i="5"/>
  <c r="P218" i="5"/>
  <c r="K56" i="13"/>
  <c r="P220" i="5"/>
  <c r="K224" i="5"/>
  <c r="J59" i="13"/>
  <c r="K226" i="5"/>
  <c r="U228" i="5"/>
  <c r="L61" i="13"/>
  <c r="U230" i="5"/>
  <c r="P234" i="5"/>
  <c r="K64" i="13"/>
  <c r="P236" i="5"/>
  <c r="K240" i="5"/>
  <c r="J67" i="13"/>
  <c r="K242" i="5"/>
  <c r="U244" i="5"/>
  <c r="L69" i="13"/>
  <c r="U246" i="5"/>
  <c r="P250" i="5"/>
  <c r="K369" i="5"/>
  <c r="U369" i="5"/>
  <c r="P371" i="5"/>
  <c r="J76" i="13"/>
  <c r="K377" i="5"/>
  <c r="L78" i="13"/>
  <c r="U381" i="5"/>
  <c r="K81" i="13"/>
  <c r="P387" i="5"/>
  <c r="J84" i="13"/>
  <c r="K393" i="5"/>
  <c r="L86" i="13"/>
  <c r="U397" i="5"/>
  <c r="K89" i="13"/>
  <c r="P403" i="5"/>
  <c r="J92" i="13"/>
  <c r="K409" i="5"/>
  <c r="L94" i="13"/>
  <c r="U413" i="5"/>
  <c r="K97" i="13"/>
  <c r="P419" i="5"/>
  <c r="J100" i="13"/>
  <c r="K425" i="5"/>
  <c r="L102" i="13"/>
  <c r="U429" i="5"/>
  <c r="K553" i="5"/>
  <c r="L109" i="13"/>
  <c r="N109" i="13"/>
  <c r="P563" i="5"/>
  <c r="K569" i="5"/>
  <c r="L117" i="13"/>
  <c r="N117" i="13"/>
  <c r="P579" i="5"/>
  <c r="K585" i="5"/>
  <c r="N125" i="13"/>
  <c r="L125" i="13"/>
  <c r="P595" i="5"/>
  <c r="K601" i="5"/>
  <c r="N133" i="13"/>
  <c r="L133" i="13"/>
  <c r="J135" i="13"/>
  <c r="K731" i="5"/>
  <c r="L137" i="13"/>
  <c r="U735" i="5"/>
  <c r="K140" i="13"/>
  <c r="P741" i="5"/>
  <c r="J143" i="13"/>
  <c r="K747" i="5"/>
  <c r="L145" i="13"/>
  <c r="U751" i="5"/>
  <c r="K148" i="13"/>
  <c r="P757" i="5"/>
  <c r="J151" i="13"/>
  <c r="K763" i="5"/>
  <c r="L153" i="13"/>
  <c r="U767" i="5"/>
  <c r="K156" i="13"/>
  <c r="P773" i="5"/>
  <c r="J159" i="13"/>
  <c r="K779" i="5"/>
  <c r="L161" i="13"/>
  <c r="U783" i="5"/>
  <c r="K164" i="13"/>
  <c r="P789" i="5"/>
  <c r="L168" i="13"/>
  <c r="U915" i="5"/>
  <c r="K171" i="13"/>
  <c r="P921" i="5"/>
  <c r="J174" i="13"/>
  <c r="K927" i="5"/>
  <c r="L176" i="13"/>
  <c r="U931" i="5"/>
  <c r="K179" i="13"/>
  <c r="P937" i="5"/>
  <c r="J182" i="13"/>
  <c r="K943" i="5"/>
  <c r="L184" i="13"/>
  <c r="U947" i="5"/>
  <c r="K187" i="13"/>
  <c r="P953" i="5"/>
  <c r="J190" i="13"/>
  <c r="K959" i="5"/>
  <c r="L192" i="13"/>
  <c r="U963" i="5"/>
  <c r="K195" i="13"/>
  <c r="P969" i="5"/>
  <c r="K42" i="13"/>
  <c r="P192" i="5"/>
  <c r="J45" i="13"/>
  <c r="K198" i="5"/>
  <c r="L47" i="13"/>
  <c r="U202" i="5"/>
  <c r="K50" i="13"/>
  <c r="P208" i="5"/>
  <c r="J53" i="13"/>
  <c r="K214" i="5"/>
  <c r="L55" i="13"/>
  <c r="U218" i="5"/>
  <c r="K58" i="13"/>
  <c r="P224" i="5"/>
  <c r="J61" i="13"/>
  <c r="K230" i="5"/>
  <c r="L63" i="13"/>
  <c r="U234" i="5"/>
  <c r="K66" i="13"/>
  <c r="P240" i="5"/>
  <c r="J69" i="13"/>
  <c r="K246" i="5"/>
  <c r="L71" i="13"/>
  <c r="U250" i="5"/>
  <c r="K75" i="13"/>
  <c r="P375" i="5"/>
  <c r="J78" i="13"/>
  <c r="K381" i="5"/>
  <c r="L80" i="13"/>
  <c r="U385" i="5"/>
  <c r="K83" i="13"/>
  <c r="P391" i="5"/>
  <c r="J86" i="13"/>
  <c r="K397" i="5"/>
  <c r="L88" i="13"/>
  <c r="U401" i="5"/>
  <c r="K91" i="13"/>
  <c r="P407" i="5"/>
  <c r="J94" i="13"/>
  <c r="K413" i="5"/>
  <c r="L96" i="13"/>
  <c r="U417" i="5"/>
  <c r="K99" i="13"/>
  <c r="P423" i="5"/>
  <c r="J102" i="13"/>
  <c r="K429" i="5"/>
  <c r="L103" i="13"/>
  <c r="N103" i="13"/>
  <c r="L111" i="13"/>
  <c r="N111" i="13"/>
  <c r="L119" i="13"/>
  <c r="N119" i="13"/>
  <c r="L127" i="13"/>
  <c r="N127" i="13"/>
  <c r="K134" i="13"/>
  <c r="P729" i="5"/>
  <c r="J137" i="13"/>
  <c r="K735" i="5"/>
  <c r="L139" i="13"/>
  <c r="U739" i="5"/>
  <c r="K142" i="13"/>
  <c r="P745" i="5"/>
  <c r="J145" i="13"/>
  <c r="K751" i="5"/>
  <c r="L147" i="13"/>
  <c r="U755" i="5"/>
  <c r="K150" i="13"/>
  <c r="P761" i="5"/>
  <c r="J153" i="13"/>
  <c r="K767" i="5"/>
  <c r="L155" i="13"/>
  <c r="U771" i="5"/>
  <c r="K158" i="13"/>
  <c r="P777" i="5"/>
  <c r="J161" i="13"/>
  <c r="K783" i="5"/>
  <c r="L163" i="13"/>
  <c r="U787" i="5"/>
  <c r="K165" i="13"/>
  <c r="P909" i="5"/>
  <c r="L166" i="13"/>
  <c r="U911" i="5"/>
  <c r="J168" i="13"/>
  <c r="K915" i="5"/>
  <c r="L170" i="13"/>
  <c r="U919" i="5"/>
  <c r="K173" i="13"/>
  <c r="P925" i="5"/>
  <c r="J176" i="13"/>
  <c r="K931" i="5"/>
  <c r="L178" i="13"/>
  <c r="U935" i="5"/>
  <c r="K181" i="13"/>
  <c r="P941" i="5"/>
  <c r="J184" i="13"/>
  <c r="K947" i="5"/>
  <c r="L186" i="13"/>
  <c r="U951" i="5"/>
  <c r="K189" i="13"/>
  <c r="P957" i="5"/>
  <c r="J192" i="13"/>
  <c r="K963" i="5"/>
  <c r="L194" i="13"/>
  <c r="U967" i="5"/>
  <c r="J47" i="13"/>
  <c r="K202" i="5"/>
  <c r="J63" i="13"/>
  <c r="K234" i="5"/>
  <c r="L65" i="13"/>
  <c r="U238" i="5"/>
  <c r="K68" i="13"/>
  <c r="P244" i="5"/>
  <c r="J71" i="13"/>
  <c r="K250" i="5"/>
  <c r="L74" i="13"/>
  <c r="U373" i="5"/>
  <c r="K77" i="13"/>
  <c r="P379" i="5"/>
  <c r="J80" i="13"/>
  <c r="K385" i="5"/>
  <c r="L82" i="13"/>
  <c r="U389" i="5"/>
  <c r="K85" i="13"/>
  <c r="P395" i="5"/>
  <c r="J88" i="13"/>
  <c r="K401" i="5"/>
  <c r="L90" i="13"/>
  <c r="U405" i="5"/>
  <c r="K93" i="13"/>
  <c r="P411" i="5"/>
  <c r="J96" i="13"/>
  <c r="K417" i="5"/>
  <c r="L98" i="13"/>
  <c r="U421" i="5"/>
  <c r="K101" i="13"/>
  <c r="P427" i="5"/>
  <c r="L105" i="13"/>
  <c r="N105" i="13"/>
  <c r="L113" i="13"/>
  <c r="N113" i="13"/>
  <c r="L121" i="13"/>
  <c r="N121" i="13"/>
  <c r="N129" i="13"/>
  <c r="L129" i="13"/>
  <c r="K136" i="13"/>
  <c r="P733" i="5"/>
  <c r="J139" i="13"/>
  <c r="K739" i="5"/>
  <c r="L141" i="13"/>
  <c r="U743" i="5"/>
  <c r="K144" i="13"/>
  <c r="P749" i="5"/>
  <c r="J147" i="13"/>
  <c r="K755" i="5"/>
  <c r="L149" i="13"/>
  <c r="U759" i="5"/>
  <c r="K152" i="13"/>
  <c r="P765" i="5"/>
  <c r="J155" i="13"/>
  <c r="K771" i="5"/>
  <c r="L157" i="13"/>
  <c r="U775" i="5"/>
  <c r="K160" i="13"/>
  <c r="P781" i="5"/>
  <c r="J163" i="13"/>
  <c r="K787" i="5"/>
  <c r="J170" i="13"/>
  <c r="K919" i="5"/>
  <c r="L172" i="13"/>
  <c r="U923" i="5"/>
  <c r="K175" i="13"/>
  <c r="P929" i="5"/>
  <c r="J178" i="13"/>
  <c r="K935" i="5"/>
  <c r="L180" i="13"/>
  <c r="U939" i="5"/>
  <c r="K183" i="13"/>
  <c r="P945" i="5"/>
  <c r="J186" i="13"/>
  <c r="K951" i="5"/>
  <c r="L188" i="13"/>
  <c r="U955" i="5"/>
  <c r="K191" i="13"/>
  <c r="P961" i="5"/>
  <c r="J194" i="13"/>
  <c r="K967" i="5"/>
  <c r="K44" i="13"/>
  <c r="P196" i="5"/>
  <c r="K52" i="13"/>
  <c r="P212" i="5"/>
  <c r="J55" i="13"/>
  <c r="K218" i="5"/>
  <c r="K60" i="13"/>
  <c r="P228" i="5"/>
  <c r="K13" i="5"/>
  <c r="P15" i="5"/>
  <c r="U17" i="5"/>
  <c r="K21" i="5"/>
  <c r="P23" i="5"/>
  <c r="U25" i="5"/>
  <c r="U29" i="5"/>
  <c r="K33" i="5"/>
  <c r="P35" i="5"/>
  <c r="U37" i="5"/>
  <c r="U41" i="5"/>
  <c r="K45" i="5"/>
  <c r="P47" i="5"/>
  <c r="U49" i="5"/>
  <c r="U53" i="5"/>
  <c r="K57" i="5"/>
  <c r="P59" i="5"/>
  <c r="U61" i="5"/>
  <c r="K65" i="5"/>
  <c r="U65" i="5"/>
  <c r="K69" i="5"/>
  <c r="U69" i="5"/>
  <c r="P71" i="5"/>
  <c r="J41" i="13"/>
  <c r="K190" i="5"/>
  <c r="L43" i="13"/>
  <c r="U194" i="5"/>
  <c r="K46" i="13"/>
  <c r="P200" i="5"/>
  <c r="K204" i="5"/>
  <c r="J49" i="13"/>
  <c r="K206" i="5"/>
  <c r="U208" i="5"/>
  <c r="L51" i="13"/>
  <c r="U210" i="5"/>
  <c r="P214" i="5"/>
  <c r="K54" i="13"/>
  <c r="P216" i="5"/>
  <c r="K220" i="5"/>
  <c r="J57" i="13"/>
  <c r="K222" i="5"/>
  <c r="U224" i="5"/>
  <c r="L59" i="13"/>
  <c r="U226" i="5"/>
  <c r="P230" i="5"/>
  <c r="K62" i="13"/>
  <c r="P232" i="5"/>
  <c r="K236" i="5"/>
  <c r="J65" i="13"/>
  <c r="K238" i="5"/>
  <c r="U240" i="5"/>
  <c r="L67" i="13"/>
  <c r="U242" i="5"/>
  <c r="P246" i="5"/>
  <c r="K70" i="13"/>
  <c r="P248" i="5"/>
  <c r="J74" i="13"/>
  <c r="K373" i="5"/>
  <c r="L76" i="13"/>
  <c r="U377" i="5"/>
  <c r="K79" i="13"/>
  <c r="P383" i="5"/>
  <c r="J82" i="13"/>
  <c r="K389" i="5"/>
  <c r="L84" i="13"/>
  <c r="U393" i="5"/>
  <c r="K87" i="13"/>
  <c r="P399" i="5"/>
  <c r="J90" i="13"/>
  <c r="K405" i="5"/>
  <c r="L92" i="13"/>
  <c r="U409" i="5"/>
  <c r="K95" i="13"/>
  <c r="P415" i="5"/>
  <c r="J98" i="13"/>
  <c r="K421" i="5"/>
  <c r="L100" i="13"/>
  <c r="U425" i="5"/>
  <c r="K549" i="5"/>
  <c r="U553" i="5"/>
  <c r="O105" i="13" s="1"/>
  <c r="L107" i="13"/>
  <c r="N107" i="13"/>
  <c r="P559" i="5"/>
  <c r="K565" i="5"/>
  <c r="U569" i="5"/>
  <c r="O113" i="13" s="1"/>
  <c r="L115" i="13"/>
  <c r="N115" i="13"/>
  <c r="P575" i="5"/>
  <c r="K581" i="5"/>
  <c r="U585" i="5"/>
  <c r="O121" i="13" s="1"/>
  <c r="L123" i="13"/>
  <c r="N123" i="13"/>
  <c r="P591" i="5"/>
  <c r="K597" i="5"/>
  <c r="U601" i="5"/>
  <c r="O129" i="13" s="1"/>
  <c r="N131" i="13"/>
  <c r="L131" i="13"/>
  <c r="P607" i="5"/>
  <c r="L135" i="13"/>
  <c r="U731" i="5"/>
  <c r="K138" i="13"/>
  <c r="P737" i="5"/>
  <c r="J141" i="13"/>
  <c r="K743" i="5"/>
  <c r="L143" i="13"/>
  <c r="U747" i="5"/>
  <c r="K146" i="13"/>
  <c r="P753" i="5"/>
  <c r="J149" i="13"/>
  <c r="K759" i="5"/>
  <c r="L151" i="13"/>
  <c r="U763" i="5"/>
  <c r="K154" i="13"/>
  <c r="P769" i="5"/>
  <c r="J157" i="13"/>
  <c r="K775" i="5"/>
  <c r="L159" i="13"/>
  <c r="U779" i="5"/>
  <c r="K162" i="13"/>
  <c r="P785" i="5"/>
  <c r="J166" i="13"/>
  <c r="K911" i="5"/>
  <c r="K167" i="13"/>
  <c r="P913" i="5"/>
  <c r="K169" i="13"/>
  <c r="P917" i="5"/>
  <c r="J172" i="13"/>
  <c r="K923" i="5"/>
  <c r="L174" i="13"/>
  <c r="U927" i="5"/>
  <c r="K177" i="13"/>
  <c r="P933" i="5"/>
  <c r="J180" i="13"/>
  <c r="K939" i="5"/>
  <c r="L182" i="13"/>
  <c r="U943" i="5"/>
  <c r="K185" i="13"/>
  <c r="P949" i="5"/>
  <c r="J188" i="13"/>
  <c r="K955" i="5"/>
  <c r="L190" i="13"/>
  <c r="U959" i="5"/>
  <c r="K193" i="13"/>
  <c r="P965" i="5"/>
  <c r="L104" i="13"/>
  <c r="N104" i="13"/>
  <c r="N106" i="13"/>
  <c r="L106" i="13"/>
  <c r="N108" i="13"/>
  <c r="L108" i="13"/>
  <c r="N110" i="13"/>
  <c r="L110" i="13"/>
  <c r="N112" i="13"/>
  <c r="L112" i="13"/>
  <c r="N114" i="13"/>
  <c r="L114" i="13"/>
  <c r="N116" i="13"/>
  <c r="L116" i="13"/>
  <c r="N118" i="13"/>
  <c r="L118" i="13"/>
  <c r="N120" i="13"/>
  <c r="L120" i="13"/>
  <c r="N122" i="13"/>
  <c r="L122" i="13"/>
  <c r="N124" i="13"/>
  <c r="L124" i="13"/>
  <c r="L126" i="13"/>
  <c r="N126" i="13"/>
  <c r="L128" i="13"/>
  <c r="N128" i="13"/>
  <c r="L130" i="13"/>
  <c r="N130" i="13"/>
  <c r="P549" i="5"/>
  <c r="K551" i="5"/>
  <c r="U551" i="5"/>
  <c r="O104" i="13" s="1"/>
  <c r="P553" i="5"/>
  <c r="K555" i="5"/>
  <c r="U555" i="5"/>
  <c r="O106" i="13" s="1"/>
  <c r="P557" i="5"/>
  <c r="K559" i="5"/>
  <c r="U559" i="5"/>
  <c r="O108" i="13" s="1"/>
  <c r="P561" i="5"/>
  <c r="K563" i="5"/>
  <c r="U563" i="5"/>
  <c r="O110" i="13" s="1"/>
  <c r="P565" i="5"/>
  <c r="K567" i="5"/>
  <c r="U567" i="5"/>
  <c r="O112" i="13" s="1"/>
  <c r="P569" i="5"/>
  <c r="K571" i="5"/>
  <c r="U571" i="5"/>
  <c r="O114" i="13" s="1"/>
  <c r="P573" i="5"/>
  <c r="K575" i="5"/>
  <c r="U575" i="5"/>
  <c r="O116" i="13" s="1"/>
  <c r="P577" i="5"/>
  <c r="K579" i="5"/>
  <c r="U579" i="5"/>
  <c r="O118" i="13" s="1"/>
  <c r="P581" i="5"/>
  <c r="K583" i="5"/>
  <c r="U583" i="5"/>
  <c r="O120" i="13" s="1"/>
  <c r="P585" i="5"/>
  <c r="K587" i="5"/>
  <c r="U587" i="5"/>
  <c r="O122" i="13" s="1"/>
  <c r="P589" i="5"/>
  <c r="K591" i="5"/>
  <c r="U591" i="5"/>
  <c r="O124" i="13" s="1"/>
  <c r="P593" i="5"/>
  <c r="K595" i="5"/>
  <c r="U595" i="5"/>
  <c r="O126" i="13" s="1"/>
  <c r="P597" i="5"/>
  <c r="K599" i="5"/>
  <c r="U599" i="5"/>
  <c r="O128" i="13" s="1"/>
  <c r="P601" i="5"/>
  <c r="K603" i="5"/>
  <c r="U603" i="5"/>
  <c r="O130" i="13" s="1"/>
  <c r="P605" i="5"/>
  <c r="K607" i="5"/>
  <c r="P609" i="5"/>
  <c r="K909" i="5"/>
  <c r="U909" i="5"/>
  <c r="P911" i="5"/>
  <c r="K913" i="5"/>
  <c r="U913" i="5"/>
  <c r="P1089" i="5"/>
  <c r="K1091" i="5"/>
  <c r="U1091" i="5"/>
  <c r="P1093" i="5"/>
  <c r="K1095" i="5"/>
  <c r="U1095" i="5"/>
  <c r="P1097" i="5"/>
  <c r="K1099" i="5"/>
  <c r="U1099" i="5"/>
  <c r="P1101" i="5"/>
  <c r="K1103" i="5"/>
  <c r="U1103" i="5"/>
  <c r="P1105" i="5"/>
  <c r="K1107" i="5"/>
  <c r="U1107" i="5"/>
  <c r="P1109" i="5"/>
  <c r="K1111" i="5"/>
  <c r="U1111" i="5"/>
  <c r="P1113" i="5"/>
  <c r="K1115" i="5"/>
  <c r="U1115" i="5"/>
  <c r="P1117" i="5"/>
  <c r="K1119" i="5"/>
  <c r="U1119" i="5"/>
  <c r="P1121" i="5"/>
  <c r="K1123" i="5"/>
  <c r="U1123" i="5"/>
  <c r="P1125" i="5"/>
  <c r="K1127" i="5"/>
  <c r="U1127" i="5"/>
  <c r="P1129" i="5"/>
  <c r="K1131" i="5"/>
  <c r="U1131" i="5"/>
  <c r="P1133" i="5"/>
  <c r="K1135" i="5"/>
  <c r="U1135" i="5"/>
  <c r="P1137" i="5"/>
  <c r="K1139" i="5"/>
  <c r="U1139" i="5"/>
  <c r="P1141" i="5"/>
  <c r="K1143" i="5"/>
  <c r="U1143" i="5"/>
  <c r="P1145" i="5"/>
  <c r="K1147" i="5"/>
  <c r="U1147" i="5"/>
  <c r="P1149" i="5"/>
  <c r="B265" i="13"/>
  <c r="S9" i="13"/>
  <c r="L132" i="13"/>
  <c r="N132" i="13"/>
  <c r="K1089" i="5"/>
  <c r="U1089" i="5"/>
  <c r="P1091" i="5"/>
  <c r="K1093" i="5"/>
  <c r="U1093" i="5"/>
  <c r="P1095" i="5"/>
  <c r="K1097" i="5"/>
  <c r="U1097" i="5"/>
  <c r="P1099" i="5"/>
  <c r="K1101" i="5"/>
  <c r="U1101" i="5"/>
  <c r="P1103" i="5"/>
  <c r="K1105" i="5"/>
  <c r="U1105" i="5"/>
  <c r="P1107" i="5"/>
  <c r="K1109" i="5"/>
  <c r="U1109" i="5"/>
  <c r="P1111" i="5"/>
  <c r="K1113" i="5"/>
  <c r="U1113" i="5"/>
  <c r="P1115" i="5"/>
  <c r="K1117" i="5"/>
  <c r="U1117" i="5"/>
  <c r="P1119" i="5"/>
  <c r="K1121" i="5"/>
  <c r="U1121" i="5"/>
  <c r="P1123" i="5"/>
  <c r="K1125" i="5"/>
  <c r="U1125" i="5"/>
  <c r="P1127" i="5"/>
  <c r="K1129" i="5"/>
  <c r="U1129" i="5"/>
  <c r="P1131" i="5"/>
  <c r="K1133" i="5"/>
  <c r="U1133" i="5"/>
  <c r="P1135" i="5"/>
  <c r="K1137" i="5"/>
  <c r="U1137" i="5"/>
  <c r="P1139" i="5"/>
  <c r="K1141" i="5"/>
  <c r="U1141" i="5"/>
  <c r="P1143" i="5"/>
  <c r="K1145" i="5"/>
  <c r="U1145" i="5"/>
  <c r="P1147" i="5"/>
  <c r="K1149" i="5"/>
  <c r="U1149" i="5"/>
  <c r="S10" i="2"/>
  <c r="P11" i="5"/>
  <c r="L10" i="13"/>
  <c r="K11" i="5"/>
  <c r="X13" i="13"/>
  <c r="X21" i="13"/>
  <c r="X38" i="13"/>
  <c r="X51" i="13"/>
  <c r="X59" i="13"/>
  <c r="X64" i="13"/>
  <c r="X72" i="13"/>
  <c r="X89" i="13"/>
  <c r="X102" i="13"/>
  <c r="X114" i="13"/>
  <c r="X119" i="13"/>
  <c r="X127" i="13"/>
  <c r="X12" i="13"/>
  <c r="X16" i="13"/>
  <c r="X20" i="13"/>
  <c r="X24" i="13"/>
  <c r="X29" i="13"/>
  <c r="X33" i="13"/>
  <c r="X37" i="13"/>
  <c r="X41" i="13"/>
  <c r="X45" i="13"/>
  <c r="X46" i="13"/>
  <c r="X50" i="13"/>
  <c r="X54" i="13"/>
  <c r="X58" i="13"/>
  <c r="X62" i="13"/>
  <c r="X67" i="13"/>
  <c r="X71" i="13"/>
  <c r="X75" i="13"/>
  <c r="X79" i="13"/>
  <c r="X84" i="13"/>
  <c r="X88" i="13"/>
  <c r="X92" i="13"/>
  <c r="X96" i="13"/>
  <c r="X101" i="13"/>
  <c r="X105" i="13"/>
  <c r="X109" i="13"/>
  <c r="X113" i="13"/>
  <c r="X117" i="13"/>
  <c r="X118" i="13"/>
  <c r="X122" i="13"/>
  <c r="X126" i="13"/>
  <c r="X130" i="13"/>
  <c r="X134" i="13"/>
  <c r="X25" i="13"/>
  <c r="X34" i="13"/>
  <c r="X47" i="13"/>
  <c r="X63" i="13"/>
  <c r="X68" i="13"/>
  <c r="X76" i="13"/>
  <c r="X85" i="13"/>
  <c r="X93" i="13"/>
  <c r="X110" i="13"/>
  <c r="X123" i="13"/>
  <c r="X131" i="13"/>
  <c r="X10" i="13"/>
  <c r="X14" i="13"/>
  <c r="X18" i="13"/>
  <c r="X22" i="13"/>
  <c r="X26" i="13"/>
  <c r="X31" i="13"/>
  <c r="X35" i="13"/>
  <c r="X39" i="13"/>
  <c r="X43" i="13"/>
  <c r="X48" i="13"/>
  <c r="X52" i="13"/>
  <c r="X56" i="13"/>
  <c r="X60" i="13"/>
  <c r="X65" i="13"/>
  <c r="X69" i="13"/>
  <c r="X73" i="13"/>
  <c r="X77" i="13"/>
  <c r="X81" i="13"/>
  <c r="X82" i="13"/>
  <c r="X86" i="13"/>
  <c r="X90" i="13"/>
  <c r="X94" i="13"/>
  <c r="X98" i="13"/>
  <c r="X103" i="13"/>
  <c r="X107" i="13"/>
  <c r="X111" i="13"/>
  <c r="X115" i="13"/>
  <c r="X120" i="13"/>
  <c r="X124" i="13"/>
  <c r="X128" i="13"/>
  <c r="X132" i="13"/>
  <c r="X17" i="13"/>
  <c r="X30" i="13"/>
  <c r="X42" i="13"/>
  <c r="X55" i="13"/>
  <c r="X80" i="13"/>
  <c r="X97" i="13"/>
  <c r="X106" i="13"/>
  <c r="X135" i="13"/>
  <c r="X11" i="13"/>
  <c r="X15" i="13"/>
  <c r="X19" i="13"/>
  <c r="X23" i="13"/>
  <c r="X27" i="13"/>
  <c r="X28" i="13"/>
  <c r="X32" i="13"/>
  <c r="X36" i="13"/>
  <c r="X40" i="13"/>
  <c r="X44" i="13"/>
  <c r="X49" i="13"/>
  <c r="X53" i="13"/>
  <c r="X57" i="13"/>
  <c r="X61" i="13"/>
  <c r="X66" i="13"/>
  <c r="X70" i="13"/>
  <c r="X74" i="13"/>
  <c r="X78" i="13"/>
  <c r="X83" i="13"/>
  <c r="X87" i="13"/>
  <c r="X91" i="13"/>
  <c r="X95" i="13"/>
  <c r="X99" i="13"/>
  <c r="X100" i="13"/>
  <c r="X104" i="13"/>
  <c r="X108" i="13"/>
  <c r="X112" i="13"/>
  <c r="X116" i="13"/>
  <c r="X121" i="13"/>
  <c r="X125" i="13"/>
  <c r="X129" i="13"/>
  <c r="X133" i="13"/>
  <c r="AA10" i="13" l="1"/>
  <c r="AA11" i="13"/>
  <c r="AA12" i="13"/>
</calcChain>
</file>

<file path=xl/sharedStrings.xml><?xml version="1.0" encoding="utf-8"?>
<sst xmlns="http://schemas.openxmlformats.org/spreadsheetml/2006/main" count="3699" uniqueCount="960">
  <si>
    <t xml:space="preserve">LEGAL </t>
  </si>
  <si>
    <t xml:space="preserve">PROGRAMA ANUAL DE AUDITORÍAS </t>
  </si>
  <si>
    <t xml:space="preserve">SOLICITUD ALTA DIRECCIÓN </t>
  </si>
  <si>
    <t>OTRO</t>
  </si>
  <si>
    <t xml:space="preserve">P R E S E N T A C I Ó N   D E   I N F O R M E S </t>
  </si>
  <si>
    <t>Entidad</t>
  </si>
  <si>
    <t>Correo electrónico</t>
  </si>
  <si>
    <t>Central</t>
  </si>
  <si>
    <t>Hacienda</t>
  </si>
  <si>
    <t>Planeación</t>
  </si>
  <si>
    <t>Educación</t>
  </si>
  <si>
    <t>Salud</t>
  </si>
  <si>
    <t>Ambiente</t>
  </si>
  <si>
    <t>Movilidad</t>
  </si>
  <si>
    <t>Hábitat</t>
  </si>
  <si>
    <t xml:space="preserve">Nivel </t>
  </si>
  <si>
    <t>Nivel</t>
  </si>
  <si>
    <t>Sector Administrativo</t>
  </si>
  <si>
    <t>Mujer</t>
  </si>
  <si>
    <t>Secretaría Distrital de Ambiente</t>
  </si>
  <si>
    <t>Jardín Botánico José Celestino Mutis</t>
  </si>
  <si>
    <t>Secretaría Distrital de Cultura, Recreación y Deporte</t>
  </si>
  <si>
    <t>Fundación Gilberto Alzate Avendaño</t>
  </si>
  <si>
    <t>Canal Capital</t>
  </si>
  <si>
    <t>Secretaría Distrital de Desarrollo Económico</t>
  </si>
  <si>
    <t>Corpor. para el Desarrollo y la Productividad - Bogotá Región</t>
  </si>
  <si>
    <t>Secretaría Distrital de Educación</t>
  </si>
  <si>
    <t xml:space="preserve">Universidad Distrital Francisco José de Caldas </t>
  </si>
  <si>
    <t xml:space="preserve">Secretaría General </t>
  </si>
  <si>
    <t xml:space="preserve">Departamento Administrativo del Servicio Civil </t>
  </si>
  <si>
    <t xml:space="preserve">Secretaría Distrital de Gobierno  </t>
  </si>
  <si>
    <t>Depto. Adtivo de la Defensoría del Espacio Público</t>
  </si>
  <si>
    <t>UAE Cuerpo Oficial de Bomberos</t>
  </si>
  <si>
    <t>Instit. Dist. de la Participación y Acción Comunal</t>
  </si>
  <si>
    <t>Fondo de Prevención y Atención de Emergencia</t>
  </si>
  <si>
    <t>Secretaría Distrital de Hábitat</t>
  </si>
  <si>
    <t>Unidad Adtiva Especial de Servicios Públicos</t>
  </si>
  <si>
    <t>Caja de Vivienda Popular</t>
  </si>
  <si>
    <t>Empresa de Acueducto y Alcantarillado de Bogotá</t>
  </si>
  <si>
    <t>Empresa de Telecomunicaciones de Bogotá</t>
  </si>
  <si>
    <t>Empresa de Energía de Bogotá</t>
  </si>
  <si>
    <t xml:space="preserve">Secretaría Distrital de Hacienda </t>
  </si>
  <si>
    <t>U.A.E. Unidad Adtiva Especial de Catastro</t>
  </si>
  <si>
    <t>Fondo de Prestaciones Económ, Cesantías y Pensiones</t>
  </si>
  <si>
    <t xml:space="preserve">Lotería de Bogotá  </t>
  </si>
  <si>
    <t>Secretaría Distrital de Integración Social</t>
  </si>
  <si>
    <t>Instituto para la Protección de la Niñez y la Juventud</t>
  </si>
  <si>
    <t>Secretaría Distrital de Movilidad</t>
  </si>
  <si>
    <t>Instituto de Desarrollo Urbano</t>
  </si>
  <si>
    <t>Unidad Adtiva, Especial de Rehabilitación y Mantenimiento Vial</t>
  </si>
  <si>
    <t>Transmilenio S.A.</t>
  </si>
  <si>
    <t>Terminal de Transportes S.A.</t>
  </si>
  <si>
    <t>Secretaría Distrital de la Mujer</t>
  </si>
  <si>
    <t>Inst. para la Invest. y el Desarrollo Pedagógico</t>
  </si>
  <si>
    <t>Capital Salud</t>
  </si>
  <si>
    <t xml:space="preserve">Fondo Financiero Distrital de Salud </t>
  </si>
  <si>
    <t xml:space="preserve">Secretaría Distrital de Salud
 </t>
  </si>
  <si>
    <t xml:space="preserve">Secretaría Distrital de Planeación
 </t>
  </si>
  <si>
    <t>Descentralizada / Adscrita</t>
  </si>
  <si>
    <t>Descentralizada / Vinculada</t>
  </si>
  <si>
    <t>Instituto para la Economía Social</t>
  </si>
  <si>
    <t>Instituto Distrital de Turismo</t>
  </si>
  <si>
    <t>Inst. Dist. para la Recreación y el Deporte</t>
  </si>
  <si>
    <t>Inst. Dist. de Patrimonio Cultural</t>
  </si>
  <si>
    <t xml:space="preserve">Orquesta Filarmónica de Bogotá </t>
  </si>
  <si>
    <t>Instituto Distrital de las Artes</t>
  </si>
  <si>
    <t xml:space="preserve">RIESGOS IDENTIFICADOS </t>
  </si>
  <si>
    <t>ENTIDAD</t>
  </si>
  <si>
    <t>VIGENCIA</t>
  </si>
  <si>
    <t>CONTROLES</t>
  </si>
  <si>
    <t>ZONA DE RIESGO</t>
  </si>
  <si>
    <t>IMPACTO</t>
  </si>
  <si>
    <t>PROBABILIDAD</t>
  </si>
  <si>
    <t>Vacante</t>
  </si>
  <si>
    <t xml:space="preserve">Extensión </t>
  </si>
  <si>
    <t xml:space="preserve">Fecha de posesión
</t>
  </si>
  <si>
    <t>EVALUACIÓN DEL RIESGO</t>
  </si>
  <si>
    <t>TIPO DE RIESGO</t>
  </si>
  <si>
    <t>OPCIONES DE MANEJO</t>
  </si>
  <si>
    <t>ACCIONES</t>
  </si>
  <si>
    <t>PLAN DE MANEJO</t>
  </si>
  <si>
    <t>PERIODO EVALUADO</t>
  </si>
  <si>
    <t>PERIODOS INFORMES</t>
  </si>
  <si>
    <t>RIESGOS</t>
  </si>
  <si>
    <t>RELACION DE CAUSAS</t>
  </si>
  <si>
    <t>GESTIÓN CONTRACTUAL</t>
  </si>
  <si>
    <t>GESTIÓN PRESUPUESTAL</t>
  </si>
  <si>
    <t>GESTIÓN FÍSICA</t>
  </si>
  <si>
    <t>AVANCE</t>
  </si>
  <si>
    <t>P</t>
  </si>
  <si>
    <t>E</t>
  </si>
  <si>
    <t>RELACIÓN DE CAUSAS</t>
  </si>
  <si>
    <t>Gestión_Contractual</t>
  </si>
  <si>
    <t>Gestión_Presupuestal</t>
  </si>
  <si>
    <t>Gestión_Fisica</t>
  </si>
  <si>
    <t>Falta de definición y/o incumplimiento de tiempos/términos al interior de la Entidad para desarrollar la contratación.</t>
  </si>
  <si>
    <t>Incumplimiento y/o modificaciones al plan contractual/ plan de compras aprobado.</t>
  </si>
  <si>
    <t>Deficiente y/o incompleta formulación del Plan Anual de Adquisiciones y/o Presupuesto Anual.</t>
  </si>
  <si>
    <t>Diferencias de criterios para definir la modalidad y requisitos para la contratación al interior de la organización.</t>
  </si>
  <si>
    <t>CAUSAS IDENTIFICADAS</t>
  </si>
  <si>
    <t>CAUSA:</t>
  </si>
  <si>
    <t>Falta de instrumentos y/o metodologías para estimar precios, valores y/o presupuesto.</t>
  </si>
  <si>
    <t>Incumplimiento a la programación definida en el “PAC”.</t>
  </si>
  <si>
    <t>Falta de definición de tiempos/ términos al interior de la Entidad para adelantar trámites de solicitud del CDP, RP y/o giro/pago.</t>
  </si>
  <si>
    <t xml:space="preserve">Imprecisas y/o indefinidas directrices y lineamientos  </t>
  </si>
  <si>
    <t>Falta definir y/o incumplimiento de actividades de programación para la realización del producto y/o prestación del servicio.</t>
  </si>
  <si>
    <t>Falta de previsión y/o omisión  de actividades y/o indisponibilidad de recursos (físicos, tecnológicos, humanos) previos y necesarios para el desarrollo del producto y/o prestación del servicio</t>
  </si>
  <si>
    <t xml:space="preserve">Desconocimiento de políticas, procesos y procedimientos definidos para adelantar procesos de contratación. </t>
  </si>
  <si>
    <t>Deficiente y/o imprecisa  elaboración de estudios y diseños previos (técnicos, económicos y jurídicos).</t>
  </si>
  <si>
    <t>Falta de claridad y/o imprecisión en los criterios de evaluación de propuestas</t>
  </si>
  <si>
    <t xml:space="preserve">Trámites sujetos a la aprobación de entidades externas. </t>
  </si>
  <si>
    <t>Demoras en la convocatoria y/o celebración de las reuniones de los Comités de Adjudicación - Contratación (o quien haga sus veces).</t>
  </si>
  <si>
    <t>Errores y/o imprecisiones en los resultados de las Evaluaciones técnicas, financieras y jurídicas.</t>
  </si>
  <si>
    <t>Demoras en la realización de ajustes y/o presentación de modificaciones a los estudios previos y/o documentos relacionados con la etapa precontractual.</t>
  </si>
  <si>
    <t>CAUSA 
RELACIONADA 
CON:</t>
  </si>
  <si>
    <t>PLANEAR</t>
  </si>
  <si>
    <t>HACER</t>
  </si>
  <si>
    <t xml:space="preserve">VERIFICAR </t>
  </si>
  <si>
    <t>ACTUAR</t>
  </si>
  <si>
    <t xml:space="preserve">Desconocimiento de los procesos y procedimientos (Gestiones relacionadas con la expedición de  CDP,  RP y solicitudes de  giros/pagos). </t>
  </si>
  <si>
    <t>Demoras en la expedición de la  Certificación por parte del interventor.</t>
  </si>
  <si>
    <t>Demoras en el perfeccionamiento de los contratos.</t>
  </si>
  <si>
    <t>Demoras en el trámite de Acta de Inicio.</t>
  </si>
  <si>
    <t xml:space="preserve">Inoportunidad en el envío y/o  incumplimiento de requisitos presentados para tramitar el pago/giro. </t>
  </si>
  <si>
    <t>Incorrecta y/o inoportuna liquidación del Contrato.</t>
  </si>
  <si>
    <t>Falta comunicación y/o retroalimentación  por parte de los gerentes de proyectos,  el área financiera de la Entidad y/o representante legal – gerente.</t>
  </si>
  <si>
    <t>Falta o esporádicos seguimientos presupuestales – contractuales en la Entidad.</t>
  </si>
  <si>
    <t>Demoras en el trámite de modificaciones presupuestales previstas (adiciones y/o reducciones)</t>
  </si>
  <si>
    <t>Obligaciones y objeto contractual, plazo y precio desajustados a la realidad de su ejecución / necesidades de la Entidad.</t>
  </si>
  <si>
    <t>Inoportuna y/o desatención de los requerimientos del contratista respecto a contingencias en la ejecución contractual.</t>
  </si>
  <si>
    <t>Terminación anticipada del contrato.</t>
  </si>
  <si>
    <t>Desarticulación entre las entidades y/o sectores responsables de la ejecución de la meta.</t>
  </si>
  <si>
    <t>Deficiente/falta de supervisión/interventoría en la ejecución de cronogramas, productos y servicios previstos en las obligaciones y objetos contractuales.</t>
  </si>
  <si>
    <t>Falta o esporádicos seguimientos al avance físico previsto de las metas.</t>
  </si>
  <si>
    <t xml:space="preserve">Falta y/o inoportuna ejecución de acciones contractuales dados  las contingencias, reajustes y precisiones que promueven  precisar la realización del producto y/o prestación del servicio. </t>
  </si>
  <si>
    <t>Falta y/o Inoportuna toma de decisiones frente a los resultados de los seguimientos de las metas físicas.</t>
  </si>
  <si>
    <t xml:space="preserve">RANGOS DE INTERPRETACIÓN </t>
  </si>
  <si>
    <t>ALERTA</t>
  </si>
  <si>
    <t>ACEPTABLE</t>
  </si>
  <si>
    <t>SATISFACTORIO</t>
  </si>
  <si>
    <t xml:space="preserve"> AFECTA EN EL CICLO PHVA</t>
  </si>
  <si>
    <t>Riesgo Estratégico</t>
  </si>
  <si>
    <t>Raro</t>
  </si>
  <si>
    <t>Improbable</t>
  </si>
  <si>
    <t>Posible</t>
  </si>
  <si>
    <t>Probable</t>
  </si>
  <si>
    <t>Casi Seguro</t>
  </si>
  <si>
    <t>Insignificante</t>
  </si>
  <si>
    <t>Menor</t>
  </si>
  <si>
    <t>Moderado</t>
  </si>
  <si>
    <t>Mayor</t>
  </si>
  <si>
    <t>Catastrófico</t>
  </si>
  <si>
    <t>BAJA</t>
  </si>
  <si>
    <t>MODERADA</t>
  </si>
  <si>
    <t>ALTA</t>
  </si>
  <si>
    <t>EXTREMA</t>
  </si>
  <si>
    <t>Asumir el riesgo</t>
  </si>
  <si>
    <t>Asumir  o Reducir el riesgo</t>
  </si>
  <si>
    <t>Reducir, Evitar, Compartir o Transferir el riesgo</t>
  </si>
  <si>
    <t>RESULTADOS DE LA EVALUACIÓN DEL RIESGO</t>
  </si>
  <si>
    <t xml:space="preserve">NOMBRE DEL INFORME </t>
  </si>
  <si>
    <t>ORIGEN DEL INFORME</t>
  </si>
  <si>
    <t>CONCLUSIONES</t>
  </si>
  <si>
    <r>
      <t xml:space="preserve">SELECCIONE AQUÍ </t>
    </r>
    <r>
      <rPr>
        <b/>
        <sz val="9"/>
        <color theme="3" tint="-0.249977111117893"/>
        <rFont val="Arial"/>
        <family val="2"/>
      </rPr>
      <t>↑</t>
    </r>
  </si>
  <si>
    <t xml:space="preserve">TIPO DE EVALUACIÓN </t>
  </si>
  <si>
    <t>OBJETIVO DE LA AUDITORÍA</t>
  </si>
  <si>
    <t>CALIDAD</t>
  </si>
  <si>
    <t>CONTROL INTERNO</t>
  </si>
  <si>
    <t>CONTROL INTERNO CONTABLE</t>
  </si>
  <si>
    <r>
      <t>Gestión</t>
    </r>
    <r>
      <rPr>
        <b/>
        <sz val="8"/>
        <color theme="0"/>
        <rFont val="Arial"/>
        <family val="2"/>
      </rPr>
      <t>_</t>
    </r>
    <r>
      <rPr>
        <b/>
        <sz val="8"/>
        <color theme="1"/>
        <rFont val="Arial"/>
        <family val="2"/>
      </rPr>
      <t>Pública</t>
    </r>
  </si>
  <si>
    <r>
      <t>Gobierno</t>
    </r>
    <r>
      <rPr>
        <b/>
        <sz val="8"/>
        <color theme="0"/>
        <rFont val="Arial"/>
        <family val="2"/>
      </rPr>
      <t>_</t>
    </r>
    <r>
      <rPr>
        <b/>
        <sz val="8"/>
        <color theme="1"/>
        <rFont val="Arial"/>
        <family val="2"/>
      </rPr>
      <t>Seguridad</t>
    </r>
    <r>
      <rPr>
        <b/>
        <sz val="8"/>
        <color theme="0"/>
        <rFont val="Arial"/>
        <family val="2"/>
      </rPr>
      <t>_</t>
    </r>
    <r>
      <rPr>
        <b/>
        <sz val="8"/>
        <color theme="1"/>
        <rFont val="Arial"/>
        <family val="2"/>
      </rPr>
      <t>y</t>
    </r>
    <r>
      <rPr>
        <b/>
        <sz val="8"/>
        <color theme="0"/>
        <rFont val="Arial"/>
        <family val="2"/>
      </rPr>
      <t>_</t>
    </r>
    <r>
      <rPr>
        <b/>
        <sz val="8"/>
        <color theme="1"/>
        <rFont val="Arial"/>
        <family val="2"/>
      </rPr>
      <t>Convivencia</t>
    </r>
  </si>
  <si>
    <r>
      <t>Desarrollo</t>
    </r>
    <r>
      <rPr>
        <b/>
        <sz val="8"/>
        <color theme="0"/>
        <rFont val="Arial"/>
        <family val="2"/>
      </rPr>
      <t>_</t>
    </r>
    <r>
      <rPr>
        <b/>
        <sz val="8"/>
        <color theme="1"/>
        <rFont val="Arial"/>
        <family val="2"/>
      </rPr>
      <t>Económico</t>
    </r>
    <r>
      <rPr>
        <b/>
        <sz val="8"/>
        <color theme="0"/>
        <rFont val="Arial"/>
        <family val="2"/>
      </rPr>
      <t>_</t>
    </r>
    <r>
      <rPr>
        <b/>
        <sz val="8"/>
        <color theme="1"/>
        <rFont val="Arial"/>
        <family val="2"/>
      </rPr>
      <t>Industria</t>
    </r>
    <r>
      <rPr>
        <b/>
        <sz val="8"/>
        <color theme="0"/>
        <rFont val="Arial"/>
        <family val="2"/>
      </rPr>
      <t>_</t>
    </r>
    <r>
      <rPr>
        <b/>
        <sz val="8"/>
        <color theme="1"/>
        <rFont val="Arial"/>
        <family val="2"/>
      </rPr>
      <t>y</t>
    </r>
    <r>
      <rPr>
        <b/>
        <sz val="8"/>
        <color theme="0"/>
        <rFont val="Arial"/>
        <family val="2"/>
      </rPr>
      <t>_</t>
    </r>
    <r>
      <rPr>
        <b/>
        <sz val="8"/>
        <color theme="1"/>
        <rFont val="Arial"/>
        <family val="2"/>
      </rPr>
      <t>Turismo</t>
    </r>
  </si>
  <si>
    <r>
      <t>Integración</t>
    </r>
    <r>
      <rPr>
        <b/>
        <sz val="8"/>
        <color theme="0"/>
        <rFont val="Arial"/>
        <family val="2"/>
      </rPr>
      <t>_</t>
    </r>
    <r>
      <rPr>
        <b/>
        <sz val="8"/>
        <color theme="1"/>
        <rFont val="Arial"/>
        <family val="2"/>
      </rPr>
      <t>Social</t>
    </r>
  </si>
  <si>
    <r>
      <t>Cultura</t>
    </r>
    <r>
      <rPr>
        <b/>
        <sz val="8"/>
        <color theme="0"/>
        <rFont val="Arial"/>
        <family val="2"/>
      </rPr>
      <t>_</t>
    </r>
    <r>
      <rPr>
        <b/>
        <sz val="8"/>
        <color theme="1"/>
        <rFont val="Arial"/>
        <family val="2"/>
      </rPr>
      <t>Recreación</t>
    </r>
    <r>
      <rPr>
        <b/>
        <sz val="8"/>
        <color theme="0"/>
        <rFont val="Arial"/>
        <family val="2"/>
      </rPr>
      <t>_</t>
    </r>
    <r>
      <rPr>
        <b/>
        <sz val="8"/>
        <color theme="1"/>
        <rFont val="Arial"/>
        <family val="2"/>
      </rPr>
      <t>y</t>
    </r>
    <r>
      <rPr>
        <b/>
        <sz val="8"/>
        <color theme="0"/>
        <rFont val="Arial"/>
        <family val="2"/>
      </rPr>
      <t>_</t>
    </r>
    <r>
      <rPr>
        <b/>
        <sz val="8"/>
        <color theme="1"/>
        <rFont val="Arial"/>
        <family val="2"/>
      </rPr>
      <t>Deporte</t>
    </r>
  </si>
  <si>
    <t xml:space="preserve">AUDITORIA INTERNA CONTABLE </t>
  </si>
  <si>
    <t xml:space="preserve">AUDITORIA AMBIENTAL </t>
  </si>
  <si>
    <t>EVALUACIÓN DE GESTIÓN Y RESULTADOS</t>
  </si>
  <si>
    <r>
      <t xml:space="preserve">Nombre del Jefe Oficina de Control Interno 
</t>
    </r>
    <r>
      <rPr>
        <b/>
        <sz val="8"/>
        <color theme="1"/>
        <rFont val="Arial"/>
        <family val="2"/>
      </rPr>
      <t>(o quien haga sus veces )</t>
    </r>
  </si>
  <si>
    <t>SECTOR ADMITIVO</t>
  </si>
  <si>
    <t xml:space="preserve">NIVEL </t>
  </si>
  <si>
    <t>NOMBRE</t>
  </si>
  <si>
    <t>VACANTE</t>
  </si>
  <si>
    <t>CORREO ELECTRONICO</t>
  </si>
  <si>
    <t xml:space="preserve">TELEFONO </t>
  </si>
  <si>
    <t xml:space="preserve">EXTENSIÓN </t>
  </si>
  <si>
    <t>DATOS JEFE DE CONTROL INTERNO</t>
  </si>
  <si>
    <t xml:space="preserve">ENTIDAD </t>
  </si>
  <si>
    <t xml:space="preserve">VIGENCIA </t>
  </si>
  <si>
    <t>EJE</t>
  </si>
  <si>
    <t>PROGRAMA</t>
  </si>
  <si>
    <t>META</t>
  </si>
  <si>
    <t>GESTIÓN CONTRACTUAL + PROG / EJEC</t>
  </si>
  <si>
    <t>CUMPLIMIENTO DE LAS METAS DEL PLAN DE DESARROLLO</t>
  </si>
  <si>
    <r>
      <t xml:space="preserve">GESTIÓN PRESUPUESTAL
</t>
    </r>
    <r>
      <rPr>
        <sz val="9"/>
        <color theme="0"/>
        <rFont val="Arial"/>
        <family val="2"/>
      </rPr>
      <t>(CIFRAS MILLONES DE PESOS)</t>
    </r>
  </si>
  <si>
    <t>CAUSA</t>
  </si>
  <si>
    <t>INFORMES</t>
  </si>
  <si>
    <t>OTRA</t>
  </si>
  <si>
    <t>-</t>
  </si>
  <si>
    <t>Telefono movil</t>
  </si>
  <si>
    <t>Telefono móvil</t>
  </si>
  <si>
    <t>Teléfono oficina</t>
  </si>
  <si>
    <t>CELUALR</t>
  </si>
  <si>
    <t>Riesgo de Imagen</t>
  </si>
  <si>
    <t>Riesgo Operativo</t>
  </si>
  <si>
    <t>Riesgo Financiero</t>
  </si>
  <si>
    <t>Riesgo de Cumplimiento</t>
  </si>
  <si>
    <t>Riesgo de Tecnología</t>
  </si>
  <si>
    <t>Riesgo Ambiental</t>
  </si>
  <si>
    <t>Hospital de Fontibón</t>
  </si>
  <si>
    <t> Hospital Centro Oriente</t>
  </si>
  <si>
    <t> Hospital Rafael Uribe</t>
  </si>
  <si>
    <t> Hospital Occidente Kennedy</t>
  </si>
  <si>
    <t> Hospital Chapinero</t>
  </si>
  <si>
    <t> Hospital San Blas</t>
  </si>
  <si>
    <t> Hospital San Cristobal</t>
  </si>
  <si>
    <t> Hospital Suba II Nivel</t>
  </si>
  <si>
    <t> Hospital Usme</t>
  </si>
  <si>
    <t> Hospital Tunal</t>
  </si>
  <si>
    <t> Hospital Usaquen</t>
  </si>
  <si>
    <t> Hospital Vista Hermosa</t>
  </si>
  <si>
    <t> Hospital Sur</t>
  </si>
  <si>
    <t> Hospital Pablo VI Bosa</t>
  </si>
  <si>
    <t xml:space="preserve"> Hospital Tunjuelito </t>
  </si>
  <si>
    <t> Hospital Simón Bolivar</t>
  </si>
  <si>
    <t> Hospital de Nazareth</t>
  </si>
  <si>
    <t xml:space="preserve"> Hospital Engativa </t>
  </si>
  <si>
    <t> Hospital Santa Clara</t>
  </si>
  <si>
    <t xml:space="preserve"> Hospital Meissen </t>
  </si>
  <si>
    <t xml:space="preserve"> Hospital La Victoria </t>
  </si>
  <si>
    <t> Hospital Bosa II Nivel</t>
  </si>
  <si>
    <t xml:space="preserve">En Encargo </t>
  </si>
  <si>
    <t xml:space="preserve"> EJEC / PROG </t>
  </si>
  <si>
    <t xml:space="preserve">Número y nombre del Proyecto de Inversión </t>
  </si>
  <si>
    <t xml:space="preserve"> </t>
  </si>
  <si>
    <t>DESCRIPCION</t>
  </si>
  <si>
    <t>ACCIONES PROPUESTAS</t>
  </si>
  <si>
    <t>GESTIÓN TOTAL PROMEDIO</t>
  </si>
  <si>
    <t>GESTION ESPERADA</t>
  </si>
  <si>
    <t>Total</t>
  </si>
  <si>
    <t>Total general</t>
  </si>
  <si>
    <t>Cuenta de  AFECTA EN EL CICLO PHVA</t>
  </si>
  <si>
    <t xml:space="preserve">DESCRIPCION </t>
  </si>
  <si>
    <t>Presupuesto definitivo para la Meta del Proyecto de Inversión</t>
  </si>
  <si>
    <t>Meta - Proyecto de Inversión</t>
  </si>
  <si>
    <t>PERIODO REPORTADO</t>
  </si>
  <si>
    <t>Otra</t>
  </si>
  <si>
    <t xml:space="preserve">Sistema para el reporte de información por parte de </t>
  </si>
  <si>
    <t>los Jefes de Control Interno al Alcalde Mayor</t>
  </si>
  <si>
    <t>MENU PRINCIPAL</t>
  </si>
  <si>
    <t>31 DE DICIEMBRE</t>
  </si>
  <si>
    <t>30 DE JUNIO</t>
  </si>
  <si>
    <r>
      <rPr>
        <b/>
        <sz val="8"/>
        <color theme="0" tint="-0.499984740745262"/>
        <rFont val="Arial"/>
        <family val="2"/>
      </rPr>
      <t>SECRETARÍA GENERAL DE LA ALCALDÍA MAYOR DE BOGOTÁ D.C.  - OFICINA DE CONTROL INTERNO</t>
    </r>
    <r>
      <rPr>
        <sz val="8"/>
        <color theme="0" tint="-0.499984740745262"/>
        <rFont val="Arial"/>
        <family val="2"/>
      </rPr>
      <t xml:space="preserve">
</t>
    </r>
    <r>
      <rPr>
        <sz val="7"/>
        <color theme="0" tint="-0.499984740745262"/>
        <rFont val="Arial"/>
        <family val="2"/>
      </rPr>
      <t xml:space="preserve"> 2016</t>
    </r>
  </si>
  <si>
    <r>
      <rPr>
        <b/>
        <sz val="9"/>
        <color theme="0" tint="-0.499984740745262"/>
        <rFont val="Arial"/>
        <family val="2"/>
      </rPr>
      <t>SECRETARÍA GENERAL DE LA ALCALDÍA MAYOR DE BOGOTÁ D.C.  - OFICINA DE CONTROL INTERNO</t>
    </r>
    <r>
      <rPr>
        <sz val="7"/>
        <color theme="0" tint="-0.499984740745262"/>
        <rFont val="Arial"/>
        <family val="2"/>
      </rPr>
      <t xml:space="preserve">
2016</t>
    </r>
  </si>
  <si>
    <t>Igualdad de Calidad de Vida</t>
  </si>
  <si>
    <t>Democracia Urbana</t>
  </si>
  <si>
    <t>EJE_TRANSVERSAL_UNO</t>
  </si>
  <si>
    <t>Nuevo Ordenamiento Territorial</t>
  </si>
  <si>
    <t>EJE_TRANSVERSAL_DOS</t>
  </si>
  <si>
    <t>EJE_TRANSVERSAL_TRES</t>
  </si>
  <si>
    <t xml:space="preserve">Sostenibilidad ambiental basada en eficiencia energética
</t>
  </si>
  <si>
    <t>EJE_TRANSVERSAL_CUATRO</t>
  </si>
  <si>
    <t>PILAR_1</t>
  </si>
  <si>
    <t>PILAR_2</t>
  </si>
  <si>
    <t>PILAR_3</t>
  </si>
  <si>
    <t>Igualdad_y_autonomía_para_una_Bogotá_incluyente</t>
  </si>
  <si>
    <t>Calidad_educativa_para_todos</t>
  </si>
  <si>
    <t>Familias_protegidas_y_adaptadas_al_cambio_climático</t>
  </si>
  <si>
    <t>Infraestructura_para_el_Desarrollo_del_Hábitat</t>
  </si>
  <si>
    <t>Intervenciones_Integrales_del_Hábitat</t>
  </si>
  <si>
    <t>Mejor_movilidad_para_todos</t>
  </si>
  <si>
    <t>Integración_social_para_una_ciudad_de_oportunidades</t>
  </si>
  <si>
    <t>Metas</t>
  </si>
  <si>
    <t>METAS</t>
  </si>
  <si>
    <t>,</t>
  </si>
  <si>
    <t>Seguridad_y_convivencia_para_todos</t>
  </si>
  <si>
    <t>Cambio_cultural_y_construcción_del_tejido_social_para_la_vida</t>
  </si>
  <si>
    <t>Equipo_por_la_educación_para_el_reencuentro_la_reconciliación_y_la_paz</t>
  </si>
  <si>
    <t>Recuperación_incorporación_vida_urbana_y_control_de_la_ilegalidad</t>
  </si>
  <si>
    <t>Meta del proyecto de Inversión (Entidad)</t>
  </si>
  <si>
    <t>Información_relevante_e_integral_para_la_planeación_territorial</t>
  </si>
  <si>
    <t>Proyectos_urbanos_integrales_con_visión_de_ciudad</t>
  </si>
  <si>
    <t>Articulación_regional_y_planeación_integral_del_transporte</t>
  </si>
  <si>
    <t>Financiación_para_el_Desarrollo_Territorial</t>
  </si>
  <si>
    <t>Suelo_para_reducir_el_déficit_habitacional_de_suelo_urbanizable_vivienda_y_soportes_urbanos</t>
  </si>
  <si>
    <t>Elevar_la_eficiencia_de_los_mercados_de_la_ciudad</t>
  </si>
  <si>
    <t>Mejorar_y_fortalecer_el_recaudo_tributario_de_la_ciudad_e_impulsar_el_uso_de_mecanismos_de_vinculación_de_capital_privado</t>
  </si>
  <si>
    <t>Fundamentar_el_Desarrollo_Económico_en_la_generación_y_uso_del_conocimiento_para_mejorar_la_competitividad_de_la_Ciudad_Región</t>
  </si>
  <si>
    <t>Generar_alternativas_de_ingreso_y_empleo_de_mejor_calidad</t>
  </si>
  <si>
    <t>Bogotá_ciudad_inteligente</t>
  </si>
  <si>
    <t>Consolidar_el_turismo_como_factor_de_desarrollo_confianza_y_felicidad_para_Bogotá_Región</t>
  </si>
  <si>
    <t>Recuperación_y_manejo_de_la_estructura_ecológica_principal</t>
  </si>
  <si>
    <t>Ambiente_sano_para_la_equidad_y_disfrute_del_ciudadano</t>
  </si>
  <si>
    <t>Gestión_de_la_Huella_ambiental_urbana</t>
  </si>
  <si>
    <t>Reducir 800.000 toneladas de las emisiones de CO2eq.</t>
  </si>
  <si>
    <t>PILAR 1</t>
  </si>
  <si>
    <t>PILAR 2</t>
  </si>
  <si>
    <t>PILAR 3</t>
  </si>
  <si>
    <t>PLAN DE DESARROLLO BOGOTA MEJOR PARA TODOS</t>
  </si>
  <si>
    <t>Eje Transversal 1</t>
  </si>
  <si>
    <t>Eje Transversal 2</t>
  </si>
  <si>
    <t>Eje Transversal 3</t>
  </si>
  <si>
    <t>Eje Transversal 4</t>
  </si>
  <si>
    <t>3.1.1</t>
  </si>
  <si>
    <t>3.1.2</t>
  </si>
  <si>
    <t>3.1.3</t>
  </si>
  <si>
    <t>3.1.4</t>
  </si>
  <si>
    <t>3.1.5</t>
  </si>
  <si>
    <t>3.1.6</t>
  </si>
  <si>
    <t>3.1.7</t>
  </si>
  <si>
    <t>3.1.8</t>
  </si>
  <si>
    <t>3.1.9</t>
  </si>
  <si>
    <t>3.1.10</t>
  </si>
  <si>
    <t>3.2.1</t>
  </si>
  <si>
    <t>3.2.2</t>
  </si>
  <si>
    <t>3.2.3</t>
  </si>
  <si>
    <t>3.2.4</t>
  </si>
  <si>
    <t>3.2.5</t>
  </si>
  <si>
    <t>3.2.6</t>
  </si>
  <si>
    <t>3.2.7</t>
  </si>
  <si>
    <t>3.2.8</t>
  </si>
  <si>
    <t>3.2.9</t>
  </si>
  <si>
    <t>3.3.1</t>
  </si>
  <si>
    <t>3.3.2.</t>
  </si>
  <si>
    <t>3.3.3.</t>
  </si>
  <si>
    <t>3.3.4.</t>
  </si>
  <si>
    <t>3.3.5.</t>
  </si>
  <si>
    <t>3.3.6.</t>
  </si>
  <si>
    <t>3.3.7.</t>
  </si>
  <si>
    <t>3.4.1.</t>
  </si>
  <si>
    <t>3.4.2.</t>
  </si>
  <si>
    <t>3.4.3.</t>
  </si>
  <si>
    <t>3.4.4.</t>
  </si>
  <si>
    <t>3.4.5.</t>
  </si>
  <si>
    <t>3.4.6.</t>
  </si>
  <si>
    <t>3.5.1.</t>
  </si>
  <si>
    <t>3.5.2</t>
  </si>
  <si>
    <t>3.5.3.</t>
  </si>
  <si>
    <t>3.5.4.</t>
  </si>
  <si>
    <t>3.5.5.</t>
  </si>
  <si>
    <t>3.5.6.</t>
  </si>
  <si>
    <t>3.5.7.</t>
  </si>
  <si>
    <t>3.5.8.</t>
  </si>
  <si>
    <t>3.6.1.</t>
  </si>
  <si>
    <t>3.6.2.</t>
  </si>
  <si>
    <t>3.6.3.</t>
  </si>
  <si>
    <t>3.6.4.</t>
  </si>
  <si>
    <t>3.6.5.</t>
  </si>
  <si>
    <t>3.6.6.</t>
  </si>
  <si>
    <t>3.7.1.</t>
  </si>
  <si>
    <t>3.7.2.</t>
  </si>
  <si>
    <t>3.7.3.</t>
  </si>
  <si>
    <t>Programas</t>
  </si>
  <si>
    <t>Meta Plan 
de Desarrollo</t>
  </si>
  <si>
    <t>GESTIÓN
CONTRACTUAL</t>
  </si>
  <si>
    <t>GESTIÓN
FÍSICA</t>
  </si>
  <si>
    <t>CAUSA RELACIONADA CON:</t>
  </si>
  <si>
    <t>Causa</t>
  </si>
  <si>
    <t>CAUSAS</t>
  </si>
  <si>
    <t>Presupuesto meta proyecto de Inversión (Entidad)</t>
  </si>
  <si>
    <t>Gestión_Juridica</t>
  </si>
  <si>
    <t>Secretaría Distrital de Seguridad, Convivencia y Justicia</t>
  </si>
  <si>
    <t>PILAR / EJE</t>
  </si>
  <si>
    <t>PILARES - EJES PLAN DE DESARROLLO</t>
  </si>
  <si>
    <t>GESTION PRESUPUESTAL</t>
  </si>
  <si>
    <t>META PLAN DE DESARROLLO</t>
  </si>
  <si>
    <t>SECRETARÍA GENERAL DE LA ALCALDÍA MAYOR DE BOGOTÁ D.C.
OFICINA DE CONTROL INTERNO 
2016</t>
  </si>
  <si>
    <t>Gobierno Legítimo, fortalecimiento local y eficiencia</t>
  </si>
  <si>
    <t>Desarrollo_integral_desde_la_gestación_hasta_la_adolescencia</t>
  </si>
  <si>
    <t>Desarrollo economico basado en el conocimiento</t>
  </si>
  <si>
    <t>Bogotá_una_ciudad_digital</t>
  </si>
  <si>
    <t>Diseñar e implementar una (1) estrategia distrital de prevención y atención integral de la maternidad y paternidad temprana</t>
  </si>
  <si>
    <t>Diseñar e implementar la Ruta Integral de Atenciones para niños, niñas y adolescentes</t>
  </si>
  <si>
    <t>Entregar el 100% de los apoyos alimentarios programados</t>
  </si>
  <si>
    <t>Garantizar que el 100% de los hogares comunitarios, FAMIS y sustitutos del ICBF, notificados a las empresas prestadoras, reciban las tarifas diferenciales de servicios públicos, contenidas en el artículo 214 de la Ley 1753 de 2015 y el acuerdo 325 de 2008</t>
  </si>
  <si>
    <t>23.685 niños, niñas, adolescentes y jóvenes en situación de vida de y en calle, se vinculan a la oferta del IDIPRON</t>
  </si>
  <si>
    <t>376 Instituciones Educativas Distritales con talento humano, Maestros, maestras y directivos docentes apoyando los procesos de mejoramiento de la calidad educativa de la ciudad</t>
  </si>
  <si>
    <t>12.000 niños, niñas, adolescentes y adultos desescolarizados que se logran matricular en el sistema educativo, a través de estrategias de búsqueda activa</t>
  </si>
  <si>
    <t>Promover 35.000 cupos para el acceso a la educación superior</t>
  </si>
  <si>
    <t>Contar con el diseño, la operación completa y consolidada, el monitoreo y evaluación del nuevo modelo de atención en salud para Bogotá D.C.</t>
  </si>
  <si>
    <t>Construir 40 Centros de Atención Prioritaria en Salud (CAPS)</t>
  </si>
  <si>
    <t>Crear centros de perfeccionamiento deportivo que permitan la articulación entre las escuelas de formación deportiva y los programas de alto rendimiento</t>
  </si>
  <si>
    <t>Una estrategia de promoción de derechos de las mujeres dirigida a niñas, niños y adolescentes, con foco en derechos sexuales y reproductivos, implementada</t>
  </si>
  <si>
    <t>76.241 cupos para atender niños y niñas de 0 a 5 años en el marco de la Ruta Integral de Atenciones</t>
  </si>
  <si>
    <t>Diseñar e implementar 1 estrategia de educación nutricional con enfoque familiar</t>
  </si>
  <si>
    <t>Incentivar y promover el cumplimiento de la norma de sismo resistencia y el reforzamiento estructural</t>
  </si>
  <si>
    <t>900 niños, niñas, adolescentes en riesgo de explotación sexual comercial se vinculan a la oferta del IDIPRON</t>
  </si>
  <si>
    <t>11.492 docentes y directivos docentes participando en los diferentes programas de formación desarrollados en el marco de la Red de Innovación del Maestro</t>
  </si>
  <si>
    <t>14.449 estudiantes en extra-edad que se atienden en el sistema educativo mediante modelos flexibles y estrategias semiescolarizadas</t>
  </si>
  <si>
    <t>1000 estudiantes participantes del piloto de educación virtual y blended learning en el marco del programa acceso con calidad a la educación superior</t>
  </si>
  <si>
    <t>Garantizar la atención y mejorar el acceso a los servicios a más de 1.500.000 habitantes de Bogotá D.C. con el nuevo modelo de atención integral</t>
  </si>
  <si>
    <t>Construir 4 centrales de urgencias (CEUS)</t>
  </si>
  <si>
    <t>Garantizar la asistencia técnica del IDRD a las escuelas de formación deportiva por los Fondos de Desarrollo Local</t>
  </si>
  <si>
    <t>Una campaña de promoción de cero tolerancia institucional y social a las violencias perpetradas contra niñas, adolescentes y jóvenes</t>
  </si>
  <si>
    <t>43.000 niños, niñas y adolescentes de 6 a 17 años y 11 meses en riesgo o situación de trabajo infantil, víctimas y/o afectados por el conflicto armado, o vinculados al Sistema de Responsabilidad Penal Adolescente en medio abierto serán atendidos en el marco de la ruta integral de atenciones en el año 2020</t>
  </si>
  <si>
    <t>Diseñar e implementar un instrumento de validación de condiciones para identificar y priorizar personas en inseguridad alimentaria severa y moderada</t>
  </si>
  <si>
    <t>Formular una política de reasentamiento</t>
  </si>
  <si>
    <t>Atender el 100% de niñas, niños y adolescentes victimas de explotación sexual y comercial, que reciba el IDIPRON (estimado en 130 NNA)</t>
  </si>
  <si>
    <t>3 Centros de Innovación que dinamizan las estrategias y procesos de la Red de Innovación del Maestro</t>
  </si>
  <si>
    <t>37 Instituciones Educativas Distritales que se operan mediante administración del servicio educativo</t>
  </si>
  <si>
    <t>Crear el Subsistema de Educación Superior en la ciudad, con un enfoque de avance en la Innovación, la Ciencia y la Tecnología</t>
  </si>
  <si>
    <t>Aumentar al 30% la cobertura en detección temprana de alteraciones relacionadas con condiciones crónicas, (Cardiovascular, Diabetes, EPOC, Cáncer)</t>
  </si>
  <si>
    <t>Construir 2 instalaciones hospitalarias</t>
  </si>
  <si>
    <t>Realizar torneos interbarriales en 4 deportes</t>
  </si>
  <si>
    <t>Una campaña de promoción de nuevas identidades de género (masculinidades y feminidades) en ejecución</t>
  </si>
  <si>
    <t>83.000 cupos para la atención integral de niños y niñas de 4 y 5 años</t>
  </si>
  <si>
    <t>Capacitar 35.000 familias en educación nutricional</t>
  </si>
  <si>
    <t>Atender al 100% de la población afectada por emergencias y desastres con respuesta integral y coordinada del SDGR - CC</t>
  </si>
  <si>
    <t>1.440 niños, niñas y adolescentes en riesgo de estar en conflicto con la ley se vinculan a la oferta preventiva del IDIPRON</t>
  </si>
  <si>
    <t>270 IED desarrollando procesos de fortalecimiento de competencias básicas, técnicas y tecnológicas de los estudiantes de educación media</t>
  </si>
  <si>
    <t>100% de estudiantes de IED beneficiados con alimentación escolar</t>
  </si>
  <si>
    <t>Diseño y puesta en marcha de un esquema de aseguramiento de las Instituciones de Formación para el Trabajo y el Desarrollo Humano</t>
  </si>
  <si>
    <t>Aumentar en un 15% las personas que tienen prácticas adecuadas de cuidado y auto cuidado en Salud Oral</t>
  </si>
  <si>
    <t>Reponer 4 instalaciones hospitalarias incluyendo el Hospital de Usme</t>
  </si>
  <si>
    <t>Implementar el Sistema Distrital de Formación Artística y Cultural (SIDFAC)</t>
  </si>
  <si>
    <t>Definir e implementar una estrategia para fortalecer el Consejo Consultivo de Mujeres de Bogotá y los comités operativos locales de mujeres</t>
  </si>
  <si>
    <t>Identificar 50.000 personas en inseguridad alimentaria severa y moderada mediante el instrumento de validación de condiciones</t>
  </si>
  <si>
    <t>Construcción de 16 obras de mitigación</t>
  </si>
  <si>
    <t>Diseñar e implementar una (1) ruta de prevención para jóvenes</t>
  </si>
  <si>
    <t>Sistema de seguimiento a la política educativa distrital en los contextos escolares ajustado e implementado</t>
  </si>
  <si>
    <t>20 localidades acompañadas en la implementación y seguimiento de planes de cobertura educativa (acceso y permanencia escolar)</t>
  </si>
  <si>
    <t>Diseñar e implementar un programa de detección temprana de la enfermedad de alzhéimer en Adultos Mayores</t>
  </si>
  <si>
    <t>Crear una plataforma tecnológica virtual</t>
  </si>
  <si>
    <t>Realizar 634.250 atenciones a niños, niñas y adolescentes en el marco del programa Jornada Única y Tiempo Escolar durante el cuatrenio</t>
  </si>
  <si>
    <t>Vincular a 3.000 mujeres a la escuela de formación política de mujeres</t>
  </si>
  <si>
    <t>60% sectores distritales que incorporan acciones para la ejecución de la PPLGBTI</t>
  </si>
  <si>
    <t>Reasentar a 4.286 familias localizadas en zonas de riesgo no mitigable (286 a cargo del IDIGER)</t>
  </si>
  <si>
    <t>Integrar 30 organizaciones públicas y privadas a la Ruta de Oportunidades para Jóvenes (ROJ)</t>
  </si>
  <si>
    <t>100% de IED desarrollando el proyecto de uso y apropiación de TIC</t>
  </si>
  <si>
    <t>100% de implementación de la Ruta del Acceso y la Permanencia Escolar</t>
  </si>
  <si>
    <t>Garantizar el 100% de la atención integral de prestación de servicios demandados en salud mental en las cuatros subredes integradas de servicio de salud de acuerdo a la Ley 1616 de 2013, dentro de los servicios demandados</t>
  </si>
  <si>
    <t>Realizar 81.000 atenciones a niños y niñas en el programa de Atención Integral a la Primera Infancia</t>
  </si>
  <si>
    <t>Fortalecer 500 mujeres en instancias de participación de nivel distrital y local</t>
  </si>
  <si>
    <t>Implementar una (1) Campaña de cambio cultural para la trasformación de representaciones sociales discriminatorias hacia las personas de los sectores LGBTI</t>
  </si>
  <si>
    <t>Formular e implementar la Política Pública de Juventud 2017 - 2027</t>
  </si>
  <si>
    <t>100% IED acompañadas en la implementación del modelo de atención educativa diferencial</t>
  </si>
  <si>
    <t>13.000 nuevos adultos atendidos a través de estrategias de alfabetización</t>
  </si>
  <si>
    <t>Realizar acciones encaminadas a disminuir el porcentaje de abortos ilegales</t>
  </si>
  <si>
    <t>Atender 4.343 formadores en las áreas de patrimonio, artes, recreación y deporte</t>
  </si>
  <si>
    <t>22 Casas de Igualdad de Oportunidades en operación, incluyendo dos especializadas en la garantía de los derechos de las mujeres en ejercicio de prostitución</t>
  </si>
  <si>
    <t>Atender 13.000 personas de los sectores LGBTI</t>
  </si>
  <si>
    <t>306 jóvenes del IDIPRON serán guías de cultura ciudadana durante el cuatrienio</t>
  </si>
  <si>
    <t>100% de IED acompañadas en el fortalecimiento de su currículo para transformación de sus prácticas de aula</t>
  </si>
  <si>
    <t>30 colegios nuevos correspondientes a: 3 en ejecución, 5 en diseño y 22 en gestión de predios</t>
  </si>
  <si>
    <t>Realizar estudio de costo efectividad de la vacuna del meningococo para población en riesgo e incorporar al PAI Distrital de manera progresiva en los próximos 4 años de vacuna contra meningococo para población en riesgo</t>
  </si>
  <si>
    <t>Profesionalización de 45 agentes del sector</t>
  </si>
  <si>
    <t>Vincular 63.000 mujeres en su diversidad a procesos de promoción, reconocimiento y apropiación de sus derechos a través de las casas de igualdad de oportunidades para las mujeres</t>
  </si>
  <si>
    <t>Entregar a 90.318 personas mayores en situación de vulnerabilidad socioeconómica apoyos económicos</t>
  </si>
  <si>
    <t>9.060 jóvenes con vulneración de derechos aceptan la oferta distrital de competencias laborales</t>
  </si>
  <si>
    <t>100% de IED que ejecutan el nuevo Plan de Lectura y Escritura del Distrito</t>
  </si>
  <si>
    <t>32 colegios oficiales con restituciones, terminaciones o ampliaciones</t>
  </si>
  <si>
    <t>Diseñar un plan y poner en marcha las estrategias para lograr en un plazo máximo de 10 años el saneamiento de las deudas y la capitalización de la EPS Capital Salud</t>
  </si>
  <si>
    <t>Beneficiar anualmente 1.400 deportistas de alto rendimiento</t>
  </si>
  <si>
    <t>Realizar 30.000 orientaciones psicosociales que contribuyan al mejoramiento de la calidad de vida de las mujeres</t>
  </si>
  <si>
    <t>Atender integralmente en el servicio centros día a 15.000 personas mayores en fragilidad social en la ciudad de Bogotá</t>
  </si>
  <si>
    <t>10% de estudiantes de grado 11 del sector oficial en nivel B1 o superior de inglés como segunda lengua</t>
  </si>
  <si>
    <t>376 colegios para el proceso de enseñanza - aprendizaje operando</t>
  </si>
  <si>
    <t>Contar con el diseño, la operación completa y consolidada, el monitoreo y evaluación del nuevo esquema de aseguramiento automático</t>
  </si>
  <si>
    <t>Realizar 20 procesos de investigación, sistematización y memoria</t>
  </si>
  <si>
    <t>Alcanzar 33.475 visitas a la página web del OMEG, durante el cuatrienio 2016 - 2020</t>
  </si>
  <si>
    <t>Disponer de 1.940 cupos en centros de protección social para atender a las personas mayores con dependencia severa o moderada en vulnerabilidad social</t>
  </si>
  <si>
    <t>Sistema integral de evaluación y acreditación de la calidad de la educación en Bogotá en operación</t>
  </si>
  <si>
    <t>300 sedes de IED con mejoramientos de infraestructura</t>
  </si>
  <si>
    <t>Garantizar la continuidad de 1.291.158 afiliados al régimen subsidiado de salud y ampliar coberturas hasta alcanzar 1.334.667</t>
  </si>
  <si>
    <t>Aumentar en un 25% el número de libro disponibles en la red capital de bibliotecas públicas - Bibliored y otros espacios públicos de lectura</t>
  </si>
  <si>
    <t>Formular e implementar un plan de igualdad de oportunidades para la equidad de género con un marco de ejecución de mediano plazo (2016-2030)</t>
  </si>
  <si>
    <t>Disponer 250 cupos en el servicio centro noche para la atención por noche de personas mayores en situación de vulnerabilidad asociada a la falta de lugar estable para dormir</t>
  </si>
  <si>
    <t>Construir una línea de base del número de estudiantes con trastornos de aprendizaje pertenecientes al Sistema Educativo Oficial en articulación con las estrategias establecidas con el sector salud</t>
  </si>
  <si>
    <t>Garantizar la atención al 100% de la población pobre no asegurada (vinculados) que demande los servicios de salud y la prestación de los servicios de salud No POS-S</t>
  </si>
  <si>
    <t>Incrementar en un 15% el número de asistencias a actividades de fomento y formación para la lectura y la escritura</t>
  </si>
  <si>
    <t>Formular e implementar 13 planes sectoriales de Transversalización de la Igualdad de Género</t>
  </si>
  <si>
    <t>Disponer 500 cupos para la cualificación de cuidadoras y cuidadores de personas mayores en el Distrito Capital</t>
  </si>
  <si>
    <t>30% de matrícula oficial en jornada única</t>
  </si>
  <si>
    <t>Lograr y mantener coberturas de vacunación iguales o mayores al 95% en todos los biológicos del PAI</t>
  </si>
  <si>
    <t>Aumentar a 95 los paraderos para Libros para Parques</t>
  </si>
  <si>
    <t>5400 personas en ejercicio de la prostitución participan en jornadas de derechos humanos, desarrollo personal y salud</t>
  </si>
  <si>
    <t>Implementar un (1) sistema de seguimiento y monitoreo de la PPSEV</t>
  </si>
  <si>
    <t>35% de matrícula oficial en actividades de uso del tiempo escolar</t>
  </si>
  <si>
    <t>800 personas farmacodependientes, beneficiadas anualmente con programas de atención y tratamiento</t>
  </si>
  <si>
    <t>Aumentar a 12 las biblioestaciones en Transmilenio</t>
  </si>
  <si>
    <t>Un (1) documento de caracterización cualitativa y cuantitativa de las personas en ejercicio de prostitución, explotación sexual y trata de personas con fines de explotación sexual</t>
  </si>
  <si>
    <t>Atender 3.289 personas con discapacidad en centros crecer, centros de protección, centro renacer y centros integrarte</t>
  </si>
  <si>
    <t>Incrementar en un 18,5% la tasa de donación de órganos actual</t>
  </si>
  <si>
    <t>Poner en funcionamiento 9 puestos de lectura en plazas de mercado</t>
  </si>
  <si>
    <t>Generar una Política Pública Distrital para la protección integral y la generación de oportunidades para las personas en ejercicio de prostitución y la lucha contra la explotación sexual y la trata de personas con fines de explotación sexual</t>
  </si>
  <si>
    <t>Vincular a 1500 servidores públicos en procesos de competencias para la atención inclusiva a personas con discapacidad</t>
  </si>
  <si>
    <t>Incrementar en un 49% la tasa de trasplantes actual</t>
  </si>
  <si>
    <t>Fortalecer 50 centros de desarrollo infantil ACUNAR y/o hogares comunitarios y/o núcleos de Familias en Acción, con programas de lectura</t>
  </si>
  <si>
    <t>Construir la línea base de percepción de barreras actitudinales y sistema de seguimiento</t>
  </si>
  <si>
    <t>Crear 1 Instituto Distrital de Ciencia, Biotecnología e Innovación en Salud</t>
  </si>
  <si>
    <t>Apoyar 50 bibliotecas comunitarias</t>
  </si>
  <si>
    <t>Atender 11.897 Ciudadanos Habitantes de Calle por año en calle y en centros de la SDIS</t>
  </si>
  <si>
    <t>Consolidar 1 Centro Distrital de Educación e Investigación en Salud</t>
  </si>
  <si>
    <t>Consolidar una biblioteca digital de Bogotá</t>
  </si>
  <si>
    <t>Diseñar e implementar una (1) estrategia comunicativa masiva de ciudad para la prevención de la violencia intrafamiliar</t>
  </si>
  <si>
    <t>Propuesta para crear 1 Instituto Distrital para la Gestión de las Urgencias y emergencias y de la Atención Pre-Hospitalaria y domiciliaria en Bogotá</t>
  </si>
  <si>
    <t>Formular e implementar la política pública de emprendimiento y fomento a las industrias culturales y creativas</t>
  </si>
  <si>
    <t>Orientar 12.000 personas en procesos de prevención de la violencia intrafamiliar, atendidas por los servicios sociales de la SDIS</t>
  </si>
  <si>
    <t>Crear 1 Laboratorio Distrital y Regional de Salud Pública</t>
  </si>
  <si>
    <t>Fortalecer 4 iniciativas de clúster y valor compartido</t>
  </si>
  <si>
    <t>Capacitar 15.000 funcionarios y funcionarias de las entidades distritales y personas de la Sociedad Civil para la atención integral y la prevención de violencia intrafamiliar y delito sexual</t>
  </si>
  <si>
    <t>Reducir en 20% el diferencial que ocurre en las localidades dónde se concentra el 70% de la morbilidad por trasmisibles</t>
  </si>
  <si>
    <t>Crear el capítulo Bogotá en la cuenta satélite de cultura</t>
  </si>
  <si>
    <t>Desarrollar las cuatro subredes integradas de servicios de salud</t>
  </si>
  <si>
    <t>Creación de 7 nuevos centros orquestales</t>
  </si>
  <si>
    <t>Aumentar a 3.143 el número de estímulos entregados a agentes del sector</t>
  </si>
  <si>
    <t>Aumentar a 400 los proyectos de organizaciones culturales, recreativas y deportivas apoyados</t>
  </si>
  <si>
    <t>Construir una (1) línea base de separación en la fuente doméstica</t>
  </si>
  <si>
    <t>Titular 10.000 predios</t>
  </si>
  <si>
    <t>Monitorear el 100% de polígonos identificados de control y prevención, en áreas susceptibles de ocupación ilegal</t>
  </si>
  <si>
    <t>Un Centro Crecer (personas con discapacidad menores de 18 años) entre 2016 y 2019 que cumplan con requerimientos de diseño universal</t>
  </si>
  <si>
    <t>Consolidar 1 (Un) Observatorio de Espacio Público</t>
  </si>
  <si>
    <t>Señalizar verticalmente el total de malla vial construida y conservada</t>
  </si>
  <si>
    <t>Construir una (1) línea base para construcción de indicador de aprovechamiento de residuos</t>
  </si>
  <si>
    <t>Iniciar 150.000 viviendas en Bogotá</t>
  </si>
  <si>
    <t>Realizar mantenimiento al menos al 60% de las unidades operativas de SDIS</t>
  </si>
  <si>
    <t>Actualizar el Plan Maestro de Espacio Público</t>
  </si>
  <si>
    <t>Demarcar el total de malla vial construida y conservada</t>
  </si>
  <si>
    <t>26 servicios funerarios integrales prestados en los cementerios de propiedad del Distrito</t>
  </si>
  <si>
    <t>Formular 10 proyectos de renovación urbana priorizados</t>
  </si>
  <si>
    <t>13 jardines infantiles construidos entre 2016 y 2019 que cumplan con los estándares arquitectónicos</t>
  </si>
  <si>
    <t>Recuperar, revitalizar sostenible - 75 Kms de ejes viales de alto impacto peatonal y vehicular sostenibles</t>
  </si>
  <si>
    <t>Construir 30 km de nueva malla vial</t>
  </si>
  <si>
    <t>4.000 subsidios del servicio funerario entregados a población vulnerable de Bogotá</t>
  </si>
  <si>
    <t>Gestionar suelo para 8 manzanas para proyectos de renovación urbana</t>
  </si>
  <si>
    <t>Un Centro día (persona mayor) construido entre 2016 y 2019 que cumpla con requerimientos de diseño universal</t>
  </si>
  <si>
    <t>Recuperar 134 estaciones de Transmilenio</t>
  </si>
  <si>
    <t>Conservar 750 km carril de malla vial arterial, troncal e intermedia y local (por donde circulan las rutas de Transmilenio troncal y zonal)</t>
  </si>
  <si>
    <t>Construir 3 parques lineales para recuperar el sistema hídrico en ríos, quebradas, humedales y/o embalses</t>
  </si>
  <si>
    <t>Desarrollar el 100% de las intervenciones priorizadas de mejoramiento</t>
  </si>
  <si>
    <t>19 Unidades de Protección Integral con adecuación física y de conectividad</t>
  </si>
  <si>
    <t>Recuperar 20 zonas de acceso</t>
  </si>
  <si>
    <t>Rehabilitar 20 km carril de malla vial rural</t>
  </si>
  <si>
    <t>Adecuación del 100% de las redes de acueducto y alcantarillado asociadas a la infraestructura para la construcción del metro</t>
  </si>
  <si>
    <t>Brindar asistencia técnica a 81 prestadores de los servicios públicos de acueducto identificados</t>
  </si>
  <si>
    <t>2 sedes del IDIPRON intervenidas</t>
  </si>
  <si>
    <t>Recuperar 500 predios de zonas verdes de cesión</t>
  </si>
  <si>
    <t>Mantener periódicamente de 50 km carril de malla vial rural</t>
  </si>
  <si>
    <t>Tratar 454 millones de metros cúbicos de agua</t>
  </si>
  <si>
    <t>Iniciar 60.000 viviendas VIS en Bogotá</t>
  </si>
  <si>
    <t>Construcción o adecuación de 75 canchas sintéticas</t>
  </si>
  <si>
    <t>Conservar y rehabilitar 1,083 km carril de la infraestructura vial local (por donde no circulan rutas de Transmilenio zonal)</t>
  </si>
  <si>
    <t>Avanzar 20% en la gestión del proyecto PTAR Canoas Fase I</t>
  </si>
  <si>
    <t>Crear un programa de asistencia técnica para mejoramiento de vivienda</t>
  </si>
  <si>
    <t>Gestionar la construcción de 5 equipamientos culturales, recreativos y deportivos</t>
  </si>
  <si>
    <t>Diseñar y poner en marcha el 100% de la política de estacionamientos</t>
  </si>
  <si>
    <t>Avanzar 70% en la construcción de la Estación Elevadora Canoas</t>
  </si>
  <si>
    <t>Gestionar 10 intervenciones integrales de mejoramiento en los territorios priorizados</t>
  </si>
  <si>
    <t>Mejorar 132 equipamientos culturales, recreativos y deportivos</t>
  </si>
  <si>
    <t>Implementar el 100% de la segunda fase - Sistema Inteligente de Transporte</t>
  </si>
  <si>
    <t>Alcanzar el 100% del sistema de interceptores Río Bogotá</t>
  </si>
  <si>
    <t>Adquisición de siete predios en el parque zonal Hacienda Los Molinos, localidad Rafael Uribe Uribe</t>
  </si>
  <si>
    <t>Diseñar e implementar de la segunda fase de semáforos inteligentes</t>
  </si>
  <si>
    <t>Construir 91.81 km de redes de conducción, matrices y locales de acueducto</t>
  </si>
  <si>
    <t>Construcción y/o mejoramiento de 64 parques en todas las escalas, en los que se construirán cuatro xtreme parks</t>
  </si>
  <si>
    <t>Diseñar e implementar el 100% de la primera fase de Detección Electrónica de Infracciones (DEI)</t>
  </si>
  <si>
    <t>Construir 62,40 km de redes de alcantarillado sanitario</t>
  </si>
  <si>
    <t>1.009 Bienes de Interés Cultural (BIC) intervenidos</t>
  </si>
  <si>
    <t>Diseñar e implementar en un 100% una estrategia integral para fomentar el uso de la bicicleta a nivel local y distrital</t>
  </si>
  <si>
    <t>Construir y/o renovar 88 km de redes troncales, secundarias y locales de alcantarillado pluvial</t>
  </si>
  <si>
    <t>Formular el Plan Especial de Manejo y Protección del Centro</t>
  </si>
  <si>
    <t>Habilitar 3,5 millones de m2 de espacio público</t>
  </si>
  <si>
    <t>Continuidad del servicio de acueducto mayor o igual a 98%</t>
  </si>
  <si>
    <t>250.000 ciudadanos que recorren el sendero panorámico y los cerros orientales</t>
  </si>
  <si>
    <t>Construir 120 km de ciclorrutas en calzada y/o a nivel de andén</t>
  </si>
  <si>
    <t>Índice de reclamación operativa de alcantarillado menor igual a 0,30%</t>
  </si>
  <si>
    <t>Adecuar 15 km del sendero panorámico de los cerros orientales</t>
  </si>
  <si>
    <t>Conservar 1,2 millones de m2 de espacio público</t>
  </si>
  <si>
    <t>Conservar 100 km de ciclorrutas</t>
  </si>
  <si>
    <t>Implementar 1500 ciclo parqueaderos en la ciudad asociados al Transmilenio</t>
  </si>
  <si>
    <t>52 estrategias integrales de seguridad vial que incluyan Cultura Ciudadana implementadas en un punto, tramo o zona</t>
  </si>
  <si>
    <t>Actualización del Plan Distrital de Seguridad Vial</t>
  </si>
  <si>
    <t>Implementación del Plan de Seguridad vial para motocicletas que incluya el componente de cultura ciudadana</t>
  </si>
  <si>
    <t>Diseño e implementación de una (1) estrategia integral de cultura ciudadana para el Sistema de Transporte Masivo de Bogotá</t>
  </si>
  <si>
    <t>Disminuir a 80% la percepción de inseguridad en el Sistema de Transporte Masivo</t>
  </si>
  <si>
    <t>Revisión e implementación del 100% de los servicios troncales y rutas zonales</t>
  </si>
  <si>
    <t>Diseño y puesta en marcha del 100% del Plan Anti evasión en el Sistema de Transporte Público</t>
  </si>
  <si>
    <t>Aumentar en 5% el número total de viajes en Transporte Público (LB= 43%)</t>
  </si>
  <si>
    <t>Alcanzar 170 km de troncales (construir 57 km nuevos de troncal)</t>
  </si>
  <si>
    <t>Avanzar en el 30% de la obra civil del proyecto de la primera línea del metro en su Etapa I</t>
  </si>
  <si>
    <t>Re configuración de 8 km de troncales (Etapa II, Av. Caracas)</t>
  </si>
  <si>
    <t>Adelantar el 100% de acciones para la prevención y mitigación del riesgo de incidentes forestales (connatos, quemas e incendios)</t>
  </si>
  <si>
    <t>Atender a 16.667 mujeres víctimas de violencias a través de la oferta institucional de la SDMujer</t>
  </si>
  <si>
    <t>9 entidades de justicia formal, no formal y comunitaria operando en el marco del modelo del Sistema Distrital de Justicia</t>
  </si>
  <si>
    <t>Implementar un Sistema Distrital de Derechos Humanos</t>
  </si>
  <si>
    <t>Atender el 100% de personas con ayuda humanitaria inmediata que cumplan con los requisitos de ley</t>
  </si>
  <si>
    <t>100% directores locales y rectores formados para fortalecer espacios de participación ciudadana en educación para el reencuentro, la reconciliación y la paz</t>
  </si>
  <si>
    <t>Emitir 2.500 programas de Educación, Cultura, Recreación y Deporte, con enfoque poblacional y local</t>
  </si>
  <si>
    <t>Realizar 100 consejos locales de seguridad en UPZ críticas</t>
  </si>
  <si>
    <t>Diseñar un lineamiento técnico para la formación de los servidores y servidoras de entidades distritales con competencia en prevención, investigación, judicialización, sanción y reparación de todas las formas de violencia contra las mujeres</t>
  </si>
  <si>
    <t>Aumentar el 20% de ciudadanos orientados en el acceso a la justicia en las Casas de Justicia</t>
  </si>
  <si>
    <t>Implementar Política Integral de Derechos Humanos del Distrito</t>
  </si>
  <si>
    <t>Aplicar a 80.000 Personas los Planes Integrales de Atención con seguimiento (PIA)</t>
  </si>
  <si>
    <t>100% de implementación del Observatorio de Convivencia Escolar para el reencuentro, la reconciliación y la paz</t>
  </si>
  <si>
    <t>Implementar la red de cultura ciudadana y democrática</t>
  </si>
  <si>
    <t>Implementar el 100% de un aplicativo para la denuncia</t>
  </si>
  <si>
    <t>5.000 servidores y servidoras públicos profesionales en derecho capacitados en temáticas de mujer y género</t>
  </si>
  <si>
    <t>Aumentar en 5 Casas de Justicia en funcionamiento</t>
  </si>
  <si>
    <t>15,000 personas certificadas en Derechos Humanos que incluyen tanto servidores públicos como ciudadanía en escenarios formales</t>
  </si>
  <si>
    <t>Diseñar e implementar 3 estrategias para la memoria, la paz y la reconciliación</t>
  </si>
  <si>
    <t>100% de IED con el Plan de Convivencia actualizado, ajustado y fortalecido para el reencuentro, la reconciliación y la paz</t>
  </si>
  <si>
    <t>Formular e implementar una (1) política pública de cultura ciudadana</t>
  </si>
  <si>
    <t>Diseñar e implementar el 100% del Centro de Comando y Control</t>
  </si>
  <si>
    <t>Implementar un proceso de fortalecimiento de capacidades de servidores y servidoras con responsabilidades en la garantía del derecho de las mujeres a una vida libre de violencias y lucha contra el machismo</t>
  </si>
  <si>
    <t>Aumentar en 4 Casas de Justicia móviles en funcionamiento</t>
  </si>
  <si>
    <t>30,000 personas certificadas, promocionadas y sensibilizadas en derechos humanos para la paz y la reconciliación</t>
  </si>
  <si>
    <t>2 Territorios de la ciudad con laboratorios de paz</t>
  </si>
  <si>
    <t>30 IED intervenidas con el programa de mejoramiento de sus entornos escolares que propenda hacia la mejora de las condiciones de seguridad, pandillismo y consumo de sustancias psicoactivas</t>
  </si>
  <si>
    <t>Orientar la formulación y acompañar la implementación de 16 proyectos de transformación cultural del distrito</t>
  </si>
  <si>
    <t>Elaborar 20 documentos de política pública que involucren la utilización de métodos cuantitativos, geoestadísticos y cualitativos de investigación para respaldar con evidencia empírica el proceso de toma de decisiones</t>
  </si>
  <si>
    <t>50.000 atenciones a mujeres realizadas a través de la Línea Púrpura</t>
  </si>
  <si>
    <t>Implementar en el 100% de las Unidades Permanentes de Justicia un Modelo de Atención Restaurativo</t>
  </si>
  <si>
    <t>15,000 personas certificadas en D.H. que incluyen tanto servidores públicos como ciudadanía en escenarios informales</t>
  </si>
  <si>
    <t>30% de IED acompañadas para el fortalecimiento de sus escuelas de padres y familia</t>
  </si>
  <si>
    <t>Orientar la formulación y acompañar la implementación de 60 protocolos de investigación, sistematización y memorias sociales de los proyectos estratégicos del sector Cultura, Recreación y Deporte</t>
  </si>
  <si>
    <t>Implementar 100% la dirección de análisis de información para la toma de decisiones</t>
  </si>
  <si>
    <t>Proteger integralmente a 3200 personas (mujeres víctimas de violencia y personas a cargo)</t>
  </si>
  <si>
    <t>Diseñar e implementar el 100% de 2 Centros Integrales de Justicia</t>
  </si>
  <si>
    <t>Implementar en las 20 localidades iniciativas para la protección de Derechos humanos</t>
  </si>
  <si>
    <t>100% de IED que implementan la cátedra de la paz con enfoque de cultura ciudadana</t>
  </si>
  <si>
    <t>Acompañar 10 actuaciones urbanísticas en el territorio, en el marco del programa de mejoramiento integral de barrios</t>
  </si>
  <si>
    <t>Diseñar e implementar al 100% una estrategia articulada con los organismos de seguridad y justicia contra las bandas criminales vinculadas al micro trafico</t>
  </si>
  <si>
    <t>Lograr la consolidación del 100% de la información oficial disponible en materia de violencias contra las mujeres, a través de un Sistema Integrado de Medición</t>
  </si>
  <si>
    <t>Implementar al 100% 2 Centros de Atención Especializada para sanción privativa de la libertad</t>
  </si>
  <si>
    <t>100% de la plataforma para la acción social y comunitaria de las comunidades religiosas implementada</t>
  </si>
  <si>
    <t>Realizar 9 intervenciones de Vivienda de Interés Prioritario (VIP), en el marco del programa nacional Comunidad-es arte biblioteca y cultura</t>
  </si>
  <si>
    <t>Diseñar e implementar al 100% el Plan Integral de Seguridad, Convivencia y Justicia para Bogotá</t>
  </si>
  <si>
    <t>Representar jurídicamente 1000 casos de violencias contra las mujeres, desde los enfoques de derechos de las mujeres, de género y diferencial, en el Distrito Capital</t>
  </si>
  <si>
    <t>400 jóvenes que resuelven sus conflictos con la ley a través del Programa Distrital de Justicia Juvenil Restaurativa</t>
  </si>
  <si>
    <t>Crear un área de trabajo en la Secretaria Distrital de Gobierno para asuntos religiosos</t>
  </si>
  <si>
    <t>Realizar 132.071 actividades culturales, recreativas y deportivas, articuladas con grupos poblacionales y/o territorios</t>
  </si>
  <si>
    <t>Incrementar en un 10% los Centros de Atención Inmediata (CAI) construidos en Bogotá</t>
  </si>
  <si>
    <t>Realizar 35000 orientaciones y asesorías jurídicas a mujeres víctimas de violencias a través de Casas de Igualdad de Oportunidades para las Mujeres y otros espacios institucionales</t>
  </si>
  <si>
    <t>Aumentar en un 15% los jóvenes sancionados con privación de la libertad que son atendidos integralmente</t>
  </si>
  <si>
    <t>Crear un Comité Distrital de Libertad Religiosa</t>
  </si>
  <si>
    <t>Alcanzar 1.700.000 asistencias al Museo de Bogotá, a recorridos y rutas patrimoniales y a otras prácticas patrimoniales</t>
  </si>
  <si>
    <t>Aumentar en 2000 el número de policías en Bogotá</t>
  </si>
  <si>
    <t>Diseñar e implementar un protocolo de atención a mujeres víctimas de violencias en el transporte público</t>
  </si>
  <si>
    <t>Implementar al 100% el modelo de atención diferencial para adolescentes y jóvenes que ingresan al SRPA (Sistema de Responsabilidad Penal para Adolescentes)</t>
  </si>
  <si>
    <t>Formular una Política pública de libertad religiosa, de culto y conciencia</t>
  </si>
  <si>
    <t>Construir el 100% de la sede de la Policía Metropolitana de Bogotá</t>
  </si>
  <si>
    <t>Implementar una campaña de prevención de las violencias ejercidas en el espacio público contra las mujeres en su diversidad</t>
  </si>
  <si>
    <t>Brindar al 100% de la   población privada de la libertad en la Cárcel Distrital de Varones y el Anexo de Mujeres atención integral y su adecuada operación</t>
  </si>
  <si>
    <t>Vincular 80 movimientos o grupos sociales a la Red de Derechos Humanos</t>
  </si>
  <si>
    <t>Presentar 100% proyecto de Acuerdo para la reforma al Código de Policía de Bogotá</t>
  </si>
  <si>
    <t>Implementar 20 Planes Locales de Seguridad para las Mujeres</t>
  </si>
  <si>
    <t>100% de los protocolos puestos en funcionamiento para la implementación  del Código Nacional de Policía</t>
  </si>
  <si>
    <t>20 Alcaldías locales que mantienen o incrementan líneas de acción de derechos humanos en el POAL (Plan operativo de acción local)</t>
  </si>
  <si>
    <t>Crear (1) Escuela de Formación y Capacitación de Bomberos</t>
  </si>
  <si>
    <t>Sesionar Veinte (20) Consejos Locales de Seguridad para las Mujeres</t>
  </si>
  <si>
    <t>Implementar y mantener la ruta intersectorial para la prevención, protección y asistencia de trata de personas en el Distrito</t>
  </si>
  <si>
    <t>Renovar en un 50% la dotación de Equipos de Protección Personal del Cuerpo de Bomberos de Bogotá</t>
  </si>
  <si>
    <t>Implementar 3 Planes de Acciones afirmativas de grupos étnicos</t>
  </si>
  <si>
    <t>Construcción y puesta en marcha una (1) Academia bomberil de Bogotá</t>
  </si>
  <si>
    <t>Crear la Mesa Distrital de Prevención y Protección</t>
  </si>
  <si>
    <t>Aumentar en 2 las estaciones de bomberos en Bogotá</t>
  </si>
  <si>
    <t>Adoptar en las 20 localidades el Plan Distrital de Prevención y Protección</t>
  </si>
  <si>
    <t>Implementar (1) estación satélite forestal de bomberos sujeta al proyecto del sendero ambiental en los cerros orientales</t>
  </si>
  <si>
    <t>Atender 150 personas de la población LGBTI a través del programa de protección integral en la casa refugio</t>
  </si>
  <si>
    <t>80.000 luminarias modernizadas y/o remodeladas</t>
  </si>
  <si>
    <t>Implementar diez (10) espacios de atención diferenciada para los grupos étnicos del D.C.</t>
  </si>
  <si>
    <t>Brindar al 100% de la población privada de la libertad en la Cárcel Distrital de Varones y el Anexo de Mujeres atención integral y su adecuada operación</t>
  </si>
  <si>
    <t>Implementar 5 estrategias que fortalezcan la operación de los organismos de seguridad, convivencia y justicia de la ciudad</t>
  </si>
  <si>
    <t>100% del censo de predios residenciales estratificados</t>
  </si>
  <si>
    <t>Ejecutar 3 fases de elaboración del POT (Formulación concertación y adopción)</t>
  </si>
  <si>
    <t>Viabilizar 850 hectáreas netas urbanizables de suelo para espacio público, equipamientos, vias, vivienda y otros usos</t>
  </si>
  <si>
    <t>Diseñar y poner en marcha el plan de logística urbana y regional</t>
  </si>
  <si>
    <t>80 hectáreas útiles para vivienda de interés social gestionadas</t>
  </si>
  <si>
    <t>Implementar el 100% del sistema de plusvalía</t>
  </si>
  <si>
    <t>Reglamentar 5.000 hectáreas brutas de suelo mediante condiciones normativas de carácter general</t>
  </si>
  <si>
    <t>Adopción de la red de transporte masivo regional</t>
  </si>
  <si>
    <t>Implementar el 100% del Plan Estadístico Distrital</t>
  </si>
  <si>
    <t>Construir avenidas urbanas regionales (esquema de financiación por APP, supeditado al esquema y cierre financiero de las APP)</t>
  </si>
  <si>
    <t>Implementar el 100% sistema de consulta y seguimiento a licencias en Bogotá</t>
  </si>
  <si>
    <t>Actualizar 1 base de datos Sisbén mediante la aplicación de encuestas en las modalidades de barrido y demanda</t>
  </si>
  <si>
    <t>Atender 320 emprendimientos de oportunidad</t>
  </si>
  <si>
    <t>Acompañar 1200 emprendimientos o unidades productivas fortalecidas de vendedores informales</t>
  </si>
  <si>
    <t>Capacitar 5.000 tenderos y/o actores del sistema de abastecimiento presencial y/o virtualmente</t>
  </si>
  <si>
    <t>Proveer el 100% de una solución tecnológica orientada al contribuyente que facilite el cumplimiento de obligaciones</t>
  </si>
  <si>
    <t>Formular y realizar el seguimiento de 1 Operación Estratégica para la innovación</t>
  </si>
  <si>
    <t>Alcanzar 250 zonas de conectividad pública</t>
  </si>
  <si>
    <t>Cinco (5) atractivos turísticos intervenidos (entre ellos: centro histórico, Monserrate y cerros orientales)Tres productos turísticos intervenidos</t>
  </si>
  <si>
    <t>Fortalecer 535 unidades productivas en capacidades empresariales y/o formalizarlas</t>
  </si>
  <si>
    <t>Brindar 3000 alternativas comerciales transitorias a vendedores informales</t>
  </si>
  <si>
    <t>Administrar y fortalecer 13 plazas públicas de mercado</t>
  </si>
  <si>
    <t>Sensibilizar 445.170 contribuyentes para que cumplan oportunamente las obligaciones tributarias</t>
  </si>
  <si>
    <t>Adecuar y optimizar el uso de espacios físicos en la ciudad como escenarios que promuevan y dinamicen el uso y apropiación del emprendimiento, la ciencia, la tecnología y la innovación</t>
  </si>
  <si>
    <t>Lograr 5 alianzas público - privadas para atender las problemáticas TIC de la ciudad</t>
  </si>
  <si>
    <t>Novecientas mil (900.000) personas atendidas a través de la red de información turística</t>
  </si>
  <si>
    <t>Apoyar 75 empresas en procesos de exportación</t>
  </si>
  <si>
    <t>Vincular a programas de formación 2150 personas que ejercen actividades de economía informal</t>
  </si>
  <si>
    <t>Implementar y disponer en un 100% de la Base de Datos Unificada de Contribuyentes (Predial, vehículos, ICA)</t>
  </si>
  <si>
    <t>Desarrollar 5 laboratorios o fábricas de innovación y desarrollo tecnológico</t>
  </si>
  <si>
    <t>Fortalecer doscientas (200) empresas, prestadores de servicios turísticos y complementarios</t>
  </si>
  <si>
    <t>Promover 4 programas que consoliden el posicionamiento internacional de la ciudad</t>
  </si>
  <si>
    <t>Formar 1000 personas que ejercen actividades de la economía informal a través de alianzas por el empleo</t>
  </si>
  <si>
    <t>Incrementar a 88% el cumplimiento oportuno de las obligaciones de ICA</t>
  </si>
  <si>
    <t>Realizar 1 Plan de Conectividad Rural</t>
  </si>
  <si>
    <t>Quinientas (500) personas vinculadas a procesos de formación</t>
  </si>
  <si>
    <t>Fortalecer 500 unidades productivas en capacidades de desarrollo tecnológico e innovación productiva</t>
  </si>
  <si>
    <t>Vincular 4.250 personas laboralmente</t>
  </si>
  <si>
    <t>Incrementar a 96,48% el cumplimiento oportuno de las obligaciones de Predial</t>
  </si>
  <si>
    <t>Diseñar e implementar una estrategia para el fomento de la economía digital a través de la potenciación de aplicaciones, contenidos y software</t>
  </si>
  <si>
    <t>Realizar cuatro (4) investigaciones del sector turismo de Bogotá</t>
  </si>
  <si>
    <t>Intervenir en 3 aglomeraciones, clúster, o encadenamientos productivos de la ciudad</t>
  </si>
  <si>
    <t>Formar 8.500 personas en competencias transversales y/o laborales</t>
  </si>
  <si>
    <t>Incrementar a 89,97% el cumplimiento oportuno de las obligaciones de Vehículos</t>
  </si>
  <si>
    <t>Diseñar e implementar una estrategia para el fortalecimiento de la apropiación de las TIC</t>
  </si>
  <si>
    <t>Participar y/o realizar doscientas cincuenta (250) actividades de promoción y posicionamiento turístico</t>
  </si>
  <si>
    <t>Realizar un evento bandera de alto nivel y visibilidad nacional e internacional orientado a posicionar la ciudad como escenario privilegiado para la innovación y las industrias creativas</t>
  </si>
  <si>
    <t>Remitir desde la Agencia a empleadores al menos 10,000 personas que cumplan con los perfiles ocupacionales</t>
  </si>
  <si>
    <t>Aumentar a 35% los tramites electrónicos</t>
  </si>
  <si>
    <t>Formulación de un plan de innovación e industrias creativas</t>
  </si>
  <si>
    <t>Desarrollar y mejorar una aplicación para trámites de impuestos de Bogotá a través de medios móviles</t>
  </si>
  <si>
    <t>Crear un manual de diseño y funcionamiento de la Gerencia de Innovación Industrias Creativas</t>
  </si>
  <si>
    <t>Desarrollar un programa anual de control a la evasión y anti contrabando</t>
  </si>
  <si>
    <t>Crear y operar un fondo distrital de innovación y temas afines</t>
  </si>
  <si>
    <t>Reducir al 8,6% el índice de evasión en predial</t>
  </si>
  <si>
    <t>Impulsar 4 proyectos estratégicos o retos de ciudad</t>
  </si>
  <si>
    <t>Reducir al 12% el índice de evasión en vehículos</t>
  </si>
  <si>
    <t>Reducir a 18,8% el índice de evasión en ICA</t>
  </si>
  <si>
    <t>Implementar y disponer en un 100% de la Base de Datos Unificada de Contribuyentes por evasión</t>
  </si>
  <si>
    <t>Realizar quince (15) diagnósticos de los PEDH declarados</t>
  </si>
  <si>
    <t>Formar a más de 3 mil conductores de todo tipo de vehículos en ecoconducción</t>
  </si>
  <si>
    <t>Generar acciones de control a los pequeños, medianos y grandes generadores de Residuos Peligrosos - RESPEL</t>
  </si>
  <si>
    <t>Implementar 4 fases del modelo de desarrollo rural</t>
  </si>
  <si>
    <t>Realizar en 400 hectáreas de suelos de protección procesos de monitoreo y mantenimiento de los procesos ya iniciados</t>
  </si>
  <si>
    <t>Consolidar un Instituto de protección y bienestar animal</t>
  </si>
  <si>
    <t>Priorizar y formular las determinantes ambientales</t>
  </si>
  <si>
    <t>Realizar un diagnóstico de áreas para restauración, mantenimiento y/o conservación</t>
  </si>
  <si>
    <t>Elaborar conceptos para la gestión de la declaratoria de 100 nuevas hectáreas de áreas protegidas en ecosistema de páramo y alto andino en el D.C.</t>
  </si>
  <si>
    <t>Otorgar las concesiones, permisos y autorizaciones (50% sanciones y 50% permisos) solicitados a la autoridad ambiental con fines de regularización ambiental del Distrito</t>
  </si>
  <si>
    <t>Aprovechar 25.000 toneladas de llantas usadas</t>
  </si>
  <si>
    <t>Identificar predios para adopción de buenas prácticas productivas</t>
  </si>
  <si>
    <t>Formular y adoptar planes de manejo para el 100% de las hectáreas de Parques Ecológicos Distritales de Montaña</t>
  </si>
  <si>
    <t>Realizar el 100% de las actuaciones de inspección, vigilancia, control (IVC), seguimiento y monitoreo</t>
  </si>
  <si>
    <t>Utilizar gradualmente el 20% de gránulo de caucho reciclado y/o residuos de demolición dentro de la mezcla asfáltica que se utilicen para la construcción y reconstrucción de vías de la ciudad</t>
  </si>
  <si>
    <t>Aumentar a 200 las hectáreas en proceso de restauración, mantenimiento y/o conservación sobre áreas abastecedoras de acueductos veredales asociadas a ecosistemas de montaña, bosques, humedales, ríos, nacimientos, reservorios y lagos</t>
  </si>
  <si>
    <t>Restauración de 115 has en suelos de protección en riesgo no mitigable</t>
  </si>
  <si>
    <t>La cuenca hídrica del Rio Bogotá en proceso de descontaminación a través de acciones de corto y mediano plazo</t>
  </si>
  <si>
    <t>Formular un plan de acción y control para la gestión de las llantas usadas, orientado al aprovechamiento</t>
  </si>
  <si>
    <t>Duplicar el número de predios con adopción de buenas prácticas productivas que contribuyan a la adaptación y reducción de la vulnerabilidad frente al cambio climático y la promoción del desarrollo sostenible</t>
  </si>
  <si>
    <t>Aplicar acciones del protocolo de restauración ecológica (diagnóstico, diseño, implementación y mantenimiento) del Distrito en 200 has</t>
  </si>
  <si>
    <t>Realizar operativos de control y limpieza de las rutas tradicionalmente cubierta por publicidad exterior visual ilegal</t>
  </si>
  <si>
    <t>Implementar en 80 unidades agrícolas familiares procesos de reconversión productiva</t>
  </si>
  <si>
    <t>2 Proyectos de adaptación al cambio climático formulados</t>
  </si>
  <si>
    <t>Implementar acciones de control</t>
  </si>
  <si>
    <t>Diseñar e implementar un plan de acción encaminado a la reducción de GEI</t>
  </si>
  <si>
    <t>Intervenir el 100% de los humedales declarados en el Distrito</t>
  </si>
  <si>
    <t>Ejecutar el Plan de Saneamiento y Manejo de Vertimientos - PSMV, entre otros proyectos prioritarios</t>
  </si>
  <si>
    <t>Generar acciones de control para los residuos hospitalarios y de riesgo biológico</t>
  </si>
  <si>
    <t>Declarar 100 hectáreas nuevas áreas protegidas de ecosistemas de paramo y alto andino en el Distrito Capital</t>
  </si>
  <si>
    <t>Identificar áreas (has) / predios con suelo degradado y/o contaminado</t>
  </si>
  <si>
    <t>Implementar la política de ecourbanismo y construcción sostenible</t>
  </si>
  <si>
    <t>Manejar integralmente 800 hectáreas de Parque Ecológico Distrital de Montaña y áreas de interés ambiental</t>
  </si>
  <si>
    <t>Priorizar e implementar 16 proyectos del plan de acción de la Política de Bienestar Animal</t>
  </si>
  <si>
    <t>Formular un (1) proyecto de sistema urbano de drenaje sostenible para manejo de aguas y escorrentías</t>
  </si>
  <si>
    <t>Diseñar e implementar 10 modelos de Restauración Ecológica En áreas de la Estructura Ecológica Principal de la ciudad Región</t>
  </si>
  <si>
    <t>Construir un nuevo Centro Recepción y Rehabilitación de Fauna y Flora Silvestre</t>
  </si>
  <si>
    <t>Techos verdes y jardines verticales implementados</t>
  </si>
  <si>
    <t>Construir un Centro de Protección y Bienestar Animal - Casa ecológica de los animales</t>
  </si>
  <si>
    <t>Lograr en 500 empresas un índice de desempeño ambiental empresarial - IDEA - entre muy bueno y excelente</t>
  </si>
  <si>
    <t>Formular, adoptar y ejecutar el Plan Distrital de Silvicultura Urbana, Zonas verdes y Jardinería con prospectiva de ejecución a 12 años, definido en el Decreto 531 de 2010 y adelantar su implementación en un 30%</t>
  </si>
  <si>
    <t>Fortalecer el esquema voluntario de autogestión ambiental, el cual involucra las organizaciones de la ciudad, academia y gremios</t>
  </si>
  <si>
    <t>Plantar 86.000 los árboles y arbustos en el espacio Público urbano</t>
  </si>
  <si>
    <t>Controlar 32.000.000 de toneladas de residuos de construcción y demolición</t>
  </si>
  <si>
    <t>Incrementar las zonas verdes de jardinería en 18.000 metros cuadrados nuevos</t>
  </si>
  <si>
    <t>Aprovechar el 25% de los residuos de construcción y demolición que controla la SDA</t>
  </si>
  <si>
    <t>2.500.000 de ciudadanos participan en los programas de socialización de la política ambiental y de las estrategias de gestión de riesgos y cambio climático de la ciudad</t>
  </si>
  <si>
    <t>Disponer adecuadamente 15.000 toneladas de residuos peligrosos y especiales (posconsumo, de recolección selectiva, voluntarios, aceites vegetales usados, etc.)</t>
  </si>
  <si>
    <t>Aumentar la calidad de los 20,12 km de río en el área urbana que cuentan con calidad aceptable o superior (WQI &gt;65) a buena o superior (WQI &gt;80) y adicionar 10 km de ríos en el área urbana del Distrito con calidad de agua aceptable o superior (WQI</t>
  </si>
  <si>
    <t>Controlar y realizar seguimiento a 32.000 toneladas de residuos peligrosos en establecimientos de salud humana y afines</t>
  </si>
  <si>
    <t>Intervenir 27 hectáreas de suelo degradado y/o contaminado</t>
  </si>
  <si>
    <t>Incorporar criterios de sostenibilidad en 800 proyectos en la etapa de diseño u operación</t>
  </si>
  <si>
    <t>Ejecutar 45.000 actuaciones técnico jurídicas de evaluación, control, seguimiento, prevención e investigación para conservar, proteger y disminuir el tráfico ilegal de la flora y de la fauna silvestre</t>
  </si>
  <si>
    <t>Desarrollar 1 proyecto de sistema urbano de drenaje sostenible para manejo de aguas y escorrentías</t>
  </si>
  <si>
    <t>Mantener las concentraciones promedio anuales de PM10 y PM2,5 en todo el territorio distrital por debajo de la norma *50 mg/m3 de PM10 y **25 mg/m3 de PM2,5</t>
  </si>
  <si>
    <t>Plan de manejo de la franja de adecuación y la Reserva Forestal Protectora de los cerros orientales en proceso de implementación</t>
  </si>
  <si>
    <t>Índice de Transparencia del Distrito Capital aumentado</t>
  </si>
  <si>
    <t>Realizar 2 mediciones del Índice de Desarrollo del Servicio Civil</t>
  </si>
  <si>
    <t>Implementar en un 100% el BPM (Business Process Management) y gestor documental para aquellos procesos identificados que requieran automatización en la SDH</t>
  </si>
  <si>
    <t>Realizar 40 Asesorías técnicas especializadas en el manejo de relaciones con los actores políticos, económicos y sociales para la formulación de estrategias de concertación con los tomadores de decisiones</t>
  </si>
  <si>
    <t>Nivel central de la SED certificado según la norma NTCGP1000</t>
  </si>
  <si>
    <t>Implementar el 100% de la política pública de empleo</t>
  </si>
  <si>
    <t>Implementar en un 100% los módulos del ERP (Enterprise Resource Planning) incorporados dentro del plan de trabajo</t>
  </si>
  <si>
    <t>Acompañar 20 agendas sobre procesos de concertación con actores políticos, económicos y sociales para análisis y transformación de problemas</t>
  </si>
  <si>
    <t>Sostener 100% la implementación del Sistema Integrado de Gestión</t>
  </si>
  <si>
    <t>Desarrollar en un 70% el Sistema de Información del Empleo público en el Distrital</t>
  </si>
  <si>
    <t>Implementar 100% de los componentes de infraestructura tecnológica de la SDH (Hardware, Software, Conectividad, comunicaciones, seguridad)</t>
  </si>
  <si>
    <t>Apoyar la realización de 2 procesos electorales en la Ciudad Bogotá</t>
  </si>
  <si>
    <t>100% implementación del sistema integrado de gestión de servicio a la ciudadanía</t>
  </si>
  <si>
    <t>Realizar una línea de base de las personas con discapacidad vinculadas laboralmente como servidores públicos a las entidades del Distrito</t>
  </si>
  <si>
    <t>Implementar 100% de los requerimientos de SiCapital</t>
  </si>
  <si>
    <t>Realizar 4 Estudios e Investigaciones sobre los asuntos de la Ciudad hacia lo regional</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</si>
  <si>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</si>
  <si>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Lograr un Índice de satisfacción laboral igual o superior a 70%</t>
  </si>
  <si>
    <t>Adoptar en 100% el esquema metodológico de desarrollo de software</t>
  </si>
  <si>
    <t>Construir 8 espacios de relacionamiento para el intercambio de necesidades, propuestas y proyectos derivados del proceso de integración regional</t>
  </si>
  <si>
    <t>Incrementar a un 90% la sostenibilidad del SIG en el Gobierno Distrital</t>
  </si>
  <si>
    <t>Realizar el 100% de las capacitaciones programadas anualmente a las áreas misionales en instrumentos y procesos de planeación</t>
  </si>
  <si>
    <t>Implementar en un 100% el plan de recuperación de desastres (DRP) de la SDH</t>
  </si>
  <si>
    <t>Atender 100% de los conflictos políticos, económicos y sociales con los actores relevantes identificados</t>
  </si>
  <si>
    <t>Virtualizar el 15% de los trámites de mayor impacto de las entidades distritales</t>
  </si>
  <si>
    <t>Desarrollar el 100% de actividades de intervención para el mejoramiento de la infraestructura física, dotacional y administrativa</t>
  </si>
  <si>
    <t>Implementar en un 100% el componente de seguridad informática de la Dirección de Información y Tecnología - DIT</t>
  </si>
  <si>
    <t>Realizar 4 Documentos de análisis sobre el panorama político de la administración distrital</t>
  </si>
  <si>
    <t>Realizar el 100% del estatuto archivístico</t>
  </si>
  <si>
    <t>Realizar 2 actividades de adecuación de áreas físicas en el edificio CAD</t>
  </si>
  <si>
    <t>Publicar 8 procesos ITIL en el Sistema de Gestión de Calidad de la SDH</t>
  </si>
  <si>
    <t>Desarrollar 1 estudio especializado de las líneas investigativas que estructuran el Observatorio de Asuntos Políticos</t>
  </si>
  <si>
    <t>Asesorar el 100% de entidades del distrito en la implementación del Sistema de Gestión de Documentos Electrónicos de Archivo del Distrito Capital -SGDEA D.C</t>
  </si>
  <si>
    <t>Realizar 4 actividades de intervención al sistema eléctrico de las sedes de la SDH</t>
  </si>
  <si>
    <t>Definir e implementar en un 100% la arquitectura de TI en la SDH</t>
  </si>
  <si>
    <t>Elaborar 1 documento que permita evaluar y fortalecer las relaciones políticas y estratégicas de la Administración Distrital con actores de la sociedad civil</t>
  </si>
  <si>
    <t>Poner al servicio de la ciudadanía 500.000 unidades documentales procesadas</t>
  </si>
  <si>
    <t>Implementar al 100% una alternativa de mejoramiento de la seguridad y la convivencia en la SDH</t>
  </si>
  <si>
    <t>Ampliar de 75 a 250 niveles, la información geográfica de Bogotá y sus áreas de interés integrada en la plataforma IDECA incluyendo la información de infraestructura y redes, dinámica de construcción, población e inversión pública</t>
  </si>
  <si>
    <t>Activar 4 agendas intersectoriales con los actores políticos regionales</t>
  </si>
  <si>
    <t>Realizar 1.500 acciones de divulgación y pedagogía desde el Archivo Distrital</t>
  </si>
  <si>
    <t>Implementar al 100% una solución de automatización en la SDH y el CAD</t>
  </si>
  <si>
    <t>Incorporar el 100% del Censo inmobiliario de Bogotá, en la base de datos catastral</t>
  </si>
  <si>
    <t>Formar a 10.000 ciudadanos en participación</t>
  </si>
  <si>
    <t>Implementar el 100% del Sistema Integrado de Gestión y garantizar su sostenibilidad</t>
  </si>
  <si>
    <t>Realizar 100% de las actividades programadas para el fortalecimiento y actualización de la infraestructura física del Concejo de Bogotá</t>
  </si>
  <si>
    <t>Poner a disposición información integrada por catastro de manera oportuna, tan rápido como sea posible para preservar el valor de los datos, estructurada, clara y de fácil acceso</t>
  </si>
  <si>
    <t>Formar 80 líderes de organizaciones sociales del Distrito Capital a través del intercambio de experiencias Bogotá Líder</t>
  </si>
  <si>
    <t>Implementar al 100% un plan de mejoramiento y sostenibilidad del Sistema Integrado de Gestión del IPES</t>
  </si>
  <si>
    <t>Realizar 100% de las actividades programadas para el fortalecimiento y actualización de la infraestructura tecnológica del Concejo de Bogotá</t>
  </si>
  <si>
    <t>Compartir con 10 Entes territoriales el conocimiento y capacidad de catastro para capturar, integrar y disponer información</t>
  </si>
  <si>
    <t>Consolidar 1 (una) plataforma digital (Bogotá Abierta) que promueva la participación ciudadana en el Distrito</t>
  </si>
  <si>
    <t>Implementar y mantener el 80% del Sistema Integrado de Gestión en el IDT</t>
  </si>
  <si>
    <t>Garantizar 100% del esquema de seguridad de los Concejales de Bogotá D.C.</t>
  </si>
  <si>
    <t>Diseñar el 100% del sistema poblacional</t>
  </si>
  <si>
    <t>Registrar 40.000 ciudadanos en la plataforma Bogotá Abierta</t>
  </si>
  <si>
    <t>Implementación de una estrategia anual de asesoría y seguimiento frente a la implementación de los lineamientos dados en materia de gestión ética, transparencia, planes anticorrupción y procesos de alto riesgo</t>
  </si>
  <si>
    <t>Lograr un índice nivel medio de desarrollo institucional en el sector movilidad</t>
  </si>
  <si>
    <t>Optimizar sistemas de información para optimizar la gestión (hardware y software)</t>
  </si>
  <si>
    <t>100.000 aportes realizados en la plataforma Bogotá Abierta</t>
  </si>
  <si>
    <t>Ejecutar plan de innovación tecnológica al 100%</t>
  </si>
  <si>
    <t>Adecuar y dotar una (1) sede para el proceso de producción e intervención de la malla vial local</t>
  </si>
  <si>
    <t>Definir e implementar el 100% del esquema de interoperabilidad y estandarización distrital</t>
  </si>
  <si>
    <t>Desarrollar 30 obras de infraestructura en los barrios de la ciudad con participación de la comunidad bajo el modelo Uno + Uno = Todos Una + Una = Todas</t>
  </si>
  <si>
    <t>Formular lineamientos en materia de: gestión ética, armonización de la Ley de Transparencia, actualización de sitios web, riesgos de corrupción, estrategia antitrámites, estrategia de atención al ciudadano, estrategia de rendición de cuentas y estandarización del proceso de compras y contratación</t>
  </si>
  <si>
    <t>Desarrollar el 100% de actividades de intervención para el mejoramiento de la infraestructura física y dotación de sedes administrativas</t>
  </si>
  <si>
    <t>Implementar el 100% del marco de gestión de TI - Arquitectura empresarial</t>
  </si>
  <si>
    <t>20 Puntos de Participación IDPAC en las localidades</t>
  </si>
  <si>
    <t>Diseño y desarrollo de talleres y cursos virtuales en materia de transparencia, gestión del riesgo de corrupción, formulación de estrategias antitrámites, gestión documental y atención al ciudadano</t>
  </si>
  <si>
    <t>Emitir conceptos jurídicos, en un tiempo no superior a 22 días hábiles</t>
  </si>
  <si>
    <t>Implementar el 100% del modelo de seguridad de la información para el Distrito Capital</t>
  </si>
  <si>
    <t>Actualizar Tecnológicamente 5 Sedes administrativas de Alcaldías Locales</t>
  </si>
  <si>
    <t>Campañas anuales para promover la trasformación de comportamientos y prácticas institucionales en materia de ética, transparencia y acceso a la información pública y no tolerancia con la corrupción. 2 anuales</t>
  </si>
  <si>
    <t>Realizar 20 Estudios Jurídicos en temas de impacto e interés para el Distrito Capital</t>
  </si>
  <si>
    <t>Fortalecer y modernizar en un 80% el recurso tecnológico y de sistemas de información de entidades del sector movilidad</t>
  </si>
  <si>
    <t>Construir 5 sedes administrativas de Alcaldías Locales</t>
  </si>
  <si>
    <t>Diseño, formulación y puesta en marcha de un sistema de alertas tempranas que articule los diferentes sistemas de información existentes para la toma de medidas preventivas en ámbitos focalizados en riesgo de corrupción</t>
  </si>
  <si>
    <t>Realizar gestiones de desarrollo, mantenimiento y soporte a los 7 Sistemas de Información Jurídicos</t>
  </si>
  <si>
    <t>Realizar el 100% de las acciones programadas para la construcción de un Gobierno de Tecnologías de la Información - TI y para el fortalecimiento de la arquitectura empresarial</t>
  </si>
  <si>
    <t>Implementar el 100% del modelo de seguimiento, monitoreo y evaluación de la gestión de las Alcaldías Locales</t>
  </si>
  <si>
    <t>Implementar en un 35% los lineamientos de la política pública de transparencia, integridad y no tolerancia con la corrupción 2015-2025 diseñada por la veeduría distrital</t>
  </si>
  <si>
    <t>Llevar a cabo 46 eventos de orientación jurídica en el cuatrienio</t>
  </si>
  <si>
    <t>90% acciones para garantizar sistemas de información para el control fiscal</t>
  </si>
  <si>
    <t>Implementar en un 100% en las Alcaldías Locales un nuevo modelo de gestión</t>
  </si>
  <si>
    <t>Laboratorio de innovación en la Gestión Pública Distrital implementado</t>
  </si>
  <si>
    <t>Orientar a 3,000 ciudadanos en Derechos y Obligaciones de las Entidades Sin Ánimo de Lucro - ESAL</t>
  </si>
  <si>
    <t>Lograr el 80% de Historias Laborales Centralizadas asignadas al FONCEP</t>
  </si>
  <si>
    <t>Implementar en un 100% en las alcaldías locales un modelo de contratación basado en resultados</t>
  </si>
  <si>
    <t>Formular e implementar la política pública de transparencia, gobierno abierto y control ciudadano en las veinte localidades de la ciudad</t>
  </si>
  <si>
    <t>Lograr un nivel de percepción del 87% de los servicios prestados a Entidades Sin Ánimo de Lucro - ESAL</t>
  </si>
  <si>
    <t>Lograr el 100% de oportunidad en el reconocimiento pensional</t>
  </si>
  <si>
    <t>Disminuir el número de actuaciones administrativas activas y las represadas a 21.513</t>
  </si>
  <si>
    <t>Mantener 80% de satisfacción en los servicios prestados por las entidades del sector movilidad</t>
  </si>
  <si>
    <t>Formular ocho (8) directrices en materia de política pública disciplinaria formuladas por la DDAD</t>
  </si>
  <si>
    <t>Depurar el 100% de las cuotas partes</t>
  </si>
  <si>
    <t>Implementar en un 100% un sistema de información para generar 200 procesos administrativos de policía en expedientes electrónicos</t>
  </si>
  <si>
    <t>Mantener el 80% de satisfacción de los ciudadanos y partes interesadas</t>
  </si>
  <si>
    <t>Orientar a 12.000 servidores públicos del Distrito en temas de responsabilidad disciplinaria</t>
  </si>
  <si>
    <t>Lograr el 100% del saneamiento de la cartera Favidi</t>
  </si>
  <si>
    <t>Disminuir el tiempo de adopción de decisiones de los procesos civiles, penales y administrativos de policía a 76 días en el Consejo de Justicia</t>
  </si>
  <si>
    <t>Realizar Cuatro (4) capacitaciones+AD1 (cursos, diplomados o seminarios) brindadas a los operadores disciplinarios en temas propios del derecho disciplinario</t>
  </si>
  <si>
    <t>Lograr el 100% de las respuestas de PQRS oportunamente</t>
  </si>
  <si>
    <t>Disminuir en un 20% anualmente, las revocatorias en el Concejo de Justicia de las decisiones provenientes de las Alcaldías Locales</t>
  </si>
  <si>
    <t>Ejecutar el 100% del Plan Estratégico de Comunicaciones y Mercadeo (por cada año de la vigencia del Plan de Desarrollo)</t>
  </si>
  <si>
    <t>Realizar 350 Acciones de participación ciudadana desarrolladas por organizaciones comunales, sociales y comunitarias</t>
  </si>
  <si>
    <t>Adecuar el 100% de sistemas de información e infraestructura</t>
  </si>
  <si>
    <t>Diseñar un documento de estrategia de intervención integral sobre las cuencas hídricas</t>
  </si>
  <si>
    <t>Realizar 22 investigaciones del sector de desarrollo económico en Bogotá</t>
  </si>
  <si>
    <t>Formular los lineamientos de 3 operaciones estratégicas con impacto regional del POT</t>
  </si>
  <si>
    <t>5 Sistemas de información integrados operando</t>
  </si>
  <si>
    <t>Implementar cuatro (4) iniciativas de asistencia técnica</t>
  </si>
  <si>
    <t>Diseñar y construir un centro de información y modelamiento ambiental de Bogotá D.C.</t>
  </si>
  <si>
    <t>Diseñar, poner en marcha y evaluar la Comisión Distrital Intersectorial de Salud</t>
  </si>
  <si>
    <t>Implementar el 100% del Sistema de seguimiento y evaluación de las políticas públicas distritales</t>
  </si>
  <si>
    <t>Diseñar, actualizar y poner en funcionamiento el 100% de los sistemas de vigilancia de 1a, 2a y 3a generación en salud ambiental priorizados para Bogotá, en el marco de las estrategias de Gestión del Conocimiento y Vigilancia de la Salud Ambiental</t>
  </si>
  <si>
    <t>Realizar 100% de la caracterización de las personas en condición de discapacidad, sus familias cuidadores y cuidadoras que habitan en Bogotá</t>
  </si>
  <si>
    <t>Realizar intervenciones de prevención y control sanitario en el 100% de la población objeto de vigilancia priorizada en el marco de la estrategia de gestión integral del riesgo en el D.C.</t>
  </si>
  <si>
    <t>Implementar dos componentes del sistema de seguimiento y evaluación del Plan de Desarrollo basado en resultados e impactos</t>
  </si>
  <si>
    <t>Revisar, reorganizar y poner en marcha y evaluar el nuevo el Consejo Distrital de Salud Ampliado</t>
  </si>
  <si>
    <t>Identificar y compartir veinte (20) buenas prácticas internacionales</t>
  </si>
  <si>
    <t>Implementar en las 20 localidades del distrito una estrategia de abordaje territorial</t>
  </si>
  <si>
    <t>Atender 41.363 personas en emergencia social</t>
  </si>
  <si>
    <t>Atender el 100% de hogares afectados por emergencias o desastres para los que se active la SDIS por el SDGRCC</t>
  </si>
  <si>
    <t>Asistir técnicamente el 100% de los proyectos de inversión social local de línea técnica de la SDIS</t>
  </si>
  <si>
    <t>Integrar 90.000 personas a procesos de desarrollo de capacidades</t>
  </si>
  <si>
    <t>Construcción de Comunidad y Cultura Ciudadana</t>
  </si>
  <si>
    <t>Empresa de Renovación y desarrollo Urbano</t>
  </si>
  <si>
    <t>Secretaría Distrital de Asuntos Juridicos</t>
  </si>
  <si>
    <t>Riesgo de Seguridad y Salud en el Trabajo</t>
  </si>
  <si>
    <t>Desarrollo_integral_para_la_felicidad_y_el_ejercicio_de_la_ciudadanía</t>
  </si>
  <si>
    <t>Prevención_y_atención_de_la_maternidad_y_la_paternidad_tempranas</t>
  </si>
  <si>
    <t>Inclusión_educativa_para_la_equidad</t>
  </si>
  <si>
    <t xml:space="preserve">acceso_con_calidad_a_la_educación_superior </t>
  </si>
  <si>
    <t>Atención_Integral_y_eficiente_en_salud</t>
  </si>
  <si>
    <t>Modernización_de_la_infraestructura_física_y_tecnológica_en_salud</t>
  </si>
  <si>
    <t>Mejores_oportunidades_para_el_desarrollo_a_través_de_la_cultura_la_recreación_y_el_deporte</t>
  </si>
  <si>
    <t>Mujeres_protagonistas_activas_y_empoderadas_en_el_cierre_de_brechas_de_género</t>
  </si>
  <si>
    <t>Espacio_público_derecho_de_todos</t>
  </si>
  <si>
    <t>Fortalecimiento_del_sistema_de_protección_integral_a_mujeres_víctimas_de_la_violencia_SOFÍA</t>
  </si>
  <si>
    <t xml:space="preserve">Justicia_para_todos_consolidación_del_sistema_Distrital_de_Justicia </t>
  </si>
  <si>
    <t>Bogotá_vive_los_derechos_humanos</t>
  </si>
  <si>
    <t xml:space="preserve">Bogotá_mejor_para_las_victimas_la_paz_y_la_reconciliación </t>
  </si>
  <si>
    <t xml:space="preserve">Desarrollo_rural_sostenible </t>
  </si>
  <si>
    <t>Modernizacion_institucional</t>
  </si>
  <si>
    <t>Gobierno_y_ciudadania_digital</t>
  </si>
  <si>
    <t xml:space="preserve">Propietarios_de_vivienda_en_bogota_a_traves_del_arriendo </t>
  </si>
  <si>
    <t>Transparencia_gestion_publica_y_servicio_al_ciudadano</t>
  </si>
  <si>
    <t>31 DE MARZO</t>
  </si>
  <si>
    <t>30 DE SEPTIEMBRE</t>
  </si>
  <si>
    <t>OBSERVACIONES:</t>
  </si>
  <si>
    <t>RECOMENDACIONES:</t>
  </si>
  <si>
    <t>Cultura_Recreación_y_Deporte</t>
  </si>
  <si>
    <t>Ivonne Andrea Torres Cruz</t>
  </si>
  <si>
    <t>NO</t>
  </si>
  <si>
    <t>ivonne.torres.@canalcapital.gov.co</t>
  </si>
  <si>
    <t>Proyecto 80: Modernización institucional
Meta 3: Implementar y mantener al 100% el sistema de gestión de calidad  en el marco de la NTD- SIG 001 - 2011 y la norma técnica NTCGP 1000</t>
  </si>
  <si>
    <t>Proyecto 80: Modernización institucional
Meta 4: Implementar 60% sistema de gestión documental y audiovisual en el marco de la NTD- SIG 001 - 2011 y la ley 594 de 2000</t>
  </si>
  <si>
    <t>Proyecto 80: Modernización institucional
Meta 5: Implementar y mantener al 100% el sistema de control interno en cumplimiento de la ley 1474 de 2011, y la normatividad vigente en el marco de la norma  NTD- SIG 001 - 2011</t>
  </si>
  <si>
    <t>Proyecto 80: Modernización institucional
Meta 6: Implementar y mantener al 100% sistema de gestión ambiental en el marco de la NTD- SIG 001 - 2011</t>
  </si>
  <si>
    <t>Proyecto 80: Modernización institucional
Meta 7: Implementar y mantener al 100% programa de gestión para la seguridad y salud ocupacional  en el marco de la NTD- SIG 001 - 2011 y la norma técnica OHSAS 18001</t>
  </si>
  <si>
    <t>Proyecto 80: Modernización institucional
Meta 8: Implementar y mantenr al 100% subsistema de gestión de seguridad de la información de acuerdo NTD- SIG 001 - 2011, la norma técnica ISO 27001 y los lineamientos de gobierno en línea</t>
  </si>
  <si>
    <t>Proyecto 80: Modernización institucional
Meta 9: Implementar 60% subsistema de gestión de Responsabilidad Social de acuerdo NTD- SIG 001 - 2011</t>
  </si>
  <si>
    <t>Proyecto 85: Modernización administrativa.
Meta 1: Fortalecer la plataforma tecnológica de equipos y dispositivos que apoyan a la infraestructura tecnológica de servidores y redes a soportar las actividades administrativas y misionales</t>
  </si>
  <si>
    <t>Proyecto 85: Modernización administrativa.
Meta 2: Implementar un 70% del plan estratégico relacionado con los sistemas de información administrativos priorizados, con el fin de optimizar los recursos y mejorar la gestión institucional, así como los lineamientos establecidos en la política de Gobierno en Línea sobre las plataformas web de Canal Capital.</t>
  </si>
  <si>
    <t>Se presenta diferencia entre las metas del Plan de Desarrollo y las metas del proyecto de Inversión definidas por la entidad, toda vez que emitir los programas es diferente a producir. Esto se debe a la falta de articulación entre la entidad y el gobierno central al momento de formular las metas del plan de desarrollo, al no contar con el criterio y/o experiencia de la Entidad para definir las metas y articularlas con los requisitos emanados por la ANTV en los cuales se hace exigencia en la emisión de los programas.</t>
  </si>
  <si>
    <t>Aunque la entidad a solicitado el cambio con los administradores del SEGPLAN, en las metas del Plan de Desarrollo , esto no se ha logrado. Es importante que se gestione o se escale esta situación con el fin de ajustar la formulación de las metas.</t>
  </si>
  <si>
    <t>Aunque la entidad cuenta con un formato para el seguimiento a la ejecución presupuestal y contractual, diseñado entre la Subdirección Finanaciera y el área de Planeación, a este formato le hace falta incluir campos adicionales como el número de la meta para cada proyecto, con lo cual se mejoraría en mayor medida el seguimiento que realiza el área de Planeación al Plan Anual de Adquisiciones, ahorrando tiempo en los reprocesos que se debe realizar para identicar en cada proyecto las metas asociadas.</t>
  </si>
  <si>
    <t>Se realiza la recomendación de unificar en un solo formato el seguimiento físico y financiero de lso proyectos de inversión por parte del área de planeación y la subdirección financiera, la cual se espera sea acogida por las áreas competentes del seguimiento</t>
  </si>
  <si>
    <t>Aunque se mejoró sustancialmente la formulación y descripción del Plan Anual de Adquisiciones incluyendo los rubros presupuestales y el área responsable de la contratación, este sigue agrupando objetos sin definir, ni indicar la cantidad de contratos que se van a realizar por cada uno de los registros u objetos contractuales descritos en el Plan 2017. Esta situación hace que no se tenga claro el número de contratos suscritos por cada una de las metas y dificulta el seguimiento al cumplimiento del mismo por rubro presupuestal, sumado a que en la matriz de seguimiento realizado por el área de Planeación, se relacionan contratos sin objeto definido.</t>
  </si>
  <si>
    <t>La entidad no ha planteado acciones al respecto</t>
  </si>
  <si>
    <t>La entidad cuenta con un formato para el seguimiento presupuestal y contractual, sin embargo al momento de expedir los CDP y RP, en el objeto a contratar no se está incluyendo en la totalidad de los contratos y/o CRP y RP la meta de entidad a la cual le apunta cada contrato, o su distribución si así fuera el caso, con lo cual se facilitaría en mayor medida el seguimiento y cumplimiento de las metas de entidad y su análisis de cumplimiento, mejorando el reporte a las entidades competentes. Esto se debe a la falta de criterios claros y directirces emitidas desde la Subdirección Financiera y el área de Planeación con el fin de que las áreas y dependencias descrimien estas metas en las solicitudes de CDP y de contratación</t>
  </si>
  <si>
    <t>Proyecto 79: Desarrollo de la infraestructura técnica, plataforma tecnológica OTT, digitalización y memoria digital audiovisual
Meta 2: El diseño e implementación de  una plataforma digital (OTT)</t>
  </si>
  <si>
    <t>Proyecto 79: Desarrollo de la infraestructura técnica, plataforma tecnológica OTT, digitalización y memoria digital audiovisual
Meta 3: El diseño y ejecución de un proyecto de Biblioteca Digital orientado a la recuperación, digitalización, almacenamiento e indexación de la memoria audiovisual de la cual dispone Canal Capital</t>
  </si>
  <si>
    <t>Aunque se esta planeando los recursos financieros que requiere el Canal y que están asociados en el proyecto 80 Modernización Institucional, al realizar los traslados presupuestales para respaldar las contrataciones, el tiempo en el cual se comprometen dichos recursos son demasiados largo, toda vez que a este proyecto se le realizó un traslado por 150 millones en el mes de mayo, pasando de 652 millones a 802 millones el recurso asignado, solo se han comprometido 286 millones (35%) ejecutados en su totalidad antes del 30 de abril de 2017, con lo cual  los recursos que tenían asignados inicialmente eran suficientes.</t>
  </si>
  <si>
    <t>De las 4 metas que hacen parte del proyecto, 2 se encuentran en bajo grado de cumplimiento en lo referente a la producción y emisión de los programas, esto se debe a que los procesos contractuales no se iniciaron según lo planeado o llevaron mas tiempo de lo esperado, lo que origina que solo queden 6 meses para terminar la producción y emisión de los capítulos programados.</t>
  </si>
  <si>
    <t>A pesar de que se están realizando actividades y o estudios de planeación  para mejorar la infraestructura tecnológica, no se muestra avance en la ejecución de la meta en lo relacionado en los factores físico, contractual y presupuestal, adicionalmente, la entidad no cuenta con un PETIC estrucutrado ni formulado para el actual PDD, situación que ha venido siendo observado por la Contraloría de Bogotá desde la vigencia 2014 sin que a la fecha se haya dado solución a este.</t>
  </si>
  <si>
    <t>1. Al momento de expedir los CDP y RP, en el objeto a contratar no se está incluyendo en la totalidad de los contratos y/o CRP y RP la meta de entidad a la cual le apunta cada contrato, o su distribución si así fuera el caso, con lo cual se facilitaría en mayor medida el seguimiento y cumplimiento de las metas de entidad y su análisis de cumplimiento, mejorando el reporte a las entidades competentes. Esto se debe a la falta de criterios claros y directirces emitidas desde la Subdirección Financiera y el área de Planeación con el fin de que las áreas y dependencias descrimien estas metas en las solicitudes de CDP y de contratación.
2. No se ha generado modificación del Plan Anual de Adquisiciones 2017, ajustando las fechas previstas para la celebración de los contratos así como del valor de dicha contratación, debido a la no ejecución de la contratación programada, de manera periodica acorde con la dinamica del Canal.
3. Se encontró que aunque se están planeando con anticipación, no se están ejecutando en un tiempo prudencial y tampoco se están adelantando los procesos de contratación y expedición de los CDP´s, con lo cual se podría presentar que los recursos se deban devolver o reasignar a otros proyectos, aumentando el número de traslados y retrasando los procesos de adquisiciones.</t>
  </si>
  <si>
    <t>1. Es importane que se mejore la formulación y descripción del Plan Anual de Adquisiciones, se agrupan objetos contractuales sin definir, ni indicar la cantidad de contratos que se van a realizar por cada uno de los registros u objetos contractuales descritos en el Plan 2017. Esta situación hace que no se tenga claro el número de contratos suscritos por cada una de las metas y dificulta el seguimiento al cumplimiento del mismo por rubro presupuestal.
2. Es recomendable que mejore el formato para el seguimiento a la ejecución presupuestal y contractual, diseñado entre la Subdirección Finanaciera y el área de Planeación, a este formato le hace falta incluir campos adicionales como el número de la meta para cada proyecto, con lo cual se mejoraría en mayor medida el seguimiento que realiza el área de Planeación al Plan Anual de Adquisiciones, ahorrando tiempo en los reprocesos que se debe realizar para identicar en cada proyecto las metas asociadas.
3. Aunque se han realizado análisis trimestrales a la ejecución presupuestal por parte de la Subdirección financiera, los cuales son comunicados a través de memorandos al Gerente General y los gerentes de proyectos, es importante no se han tomado medidas para mejorar el cumplimiento presupuestal y/o para cumplir las metas previstas en lo referente a la consecución de los recursos propios para financiar el Canal.
4. Aunque de manera global viene cumpliendo con la ejecución presupuestal al llevar el 51,97% del presupuesto de inversión ejecutado (con RP) y el 69% comprometido (con CDP), es importante tener en cuenta las recomendaciones dadas desde la Subdirección Financiera en lo referente al ingreso corriente de la vigencia (Comercialización Directa) que muestra una ejecución por debajo de lo proyectado en el PPTO, así como los gastos de funcionamiento e inversión que tengan financiación con los ingresos corrientes, por lo que se hace necesario análizar y replantear de acuerdo a recaudo del segundo semetre y establecer o mejorar los mecanismos de control del gasto.
5. Es importante que se realice un análisis sobre la actualización del Plan Anual de Adquisiciones, toda vez que a pesar de lo dinámico del Canal, solo se realiza una actualización del Plan aprobado por el Comité de Contratación, con lo cual se evidencia que el Canal no planea su contratación.</t>
  </si>
  <si>
    <t>10. Televisión pública para la cultura ciudadana, la educación y la información
Meta 1: Producir 840 capítulos de programación educativa y cultural enfocada en valores.</t>
  </si>
  <si>
    <t>10. Televisión pública para la cultura ciudadana, la educación y la información
Meta 2:  Producir 576 capítulos de información en temas sociales, reconciliación, tolerancia, paz y posconflicto.</t>
  </si>
  <si>
    <t>10. Televisión pública para la cultura ciudadana, la educación y la información
Meta 3: Producir 616 capítulos de programación orientada a minorías y comunidades en riesgo.</t>
  </si>
  <si>
    <t>10. Televisión pública para la cultura ciudadana, la educación y la información
Meta 4: Producir 468 capítulos de programación dirigida a jóvenes, niños y niñas con contenidos culturales, deportivos, artísticos y de entretenimiento.</t>
  </si>
  <si>
    <t>Proyecto 79: Desarrollo de la infraestructura técnica, plataforma tecnológica OTT, digitalización y memoria digital audiovisual
Meta 1: Actualización de su infraestructura, con el fin de asegurar la calidad técnica en sus producciones, ampliar la cobertura por señal abierta, cerrada y por tecnologías multiplataforma, niveles óptimos de calidad, de señal y de imagen.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</si>
</sst>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
    <numFmt numFmtId="165" formatCode="&quot;$&quot;\ #,##0.0"/>
    <numFmt numFmtId="166" formatCode="&quot;$&quot;\ #,##0.00"/>
    <numFmt numFmtId="167" formatCode="_(* #,##0_);_(* \(#,##0\);_(* &quot;-&quot;??_);_(@_)"/>
  </numFmts>
  <fonts count="100" x14ac:knownFonts="1">
    <font>
      <sz val="11"/>
      <color theme="1"/>
      <name val="Calibri"/>
      <family val="2"/>
      <scheme val="minor"/>
    </font>
    <font>
      <sz val="11"/>
      <color theme="1"/>
      <name val="Calibri"/>
      <family val="2"/>
      <scheme val="minor"/>
    </font>
    <font>
      <b/>
      <sz val="14"/>
      <color theme="4" tint="-0.249977111117893"/>
      <name val="Calibri"/>
      <family val="2"/>
      <scheme val="minor"/>
    </font>
    <font>
      <b/>
      <sz val="20"/>
      <color rgb="FF000000"/>
      <name val="Arial"/>
      <family val="2"/>
    </font>
    <font>
      <b/>
      <sz val="11"/>
      <color theme="1"/>
      <name val="Arial"/>
      <family val="2"/>
    </font>
    <font>
      <sz val="11"/>
      <color theme="1"/>
      <name val="Arial"/>
      <family val="2"/>
    </font>
    <font>
      <sz val="9"/>
      <color theme="1"/>
      <name val="Arial"/>
      <family val="2"/>
    </font>
    <font>
      <u/>
      <sz val="11"/>
      <color theme="1"/>
      <name val="Arial"/>
      <family val="2"/>
    </font>
    <font>
      <sz val="8"/>
      <color rgb="FFFF0000"/>
      <name val="Calibri"/>
      <family val="2"/>
      <scheme val="minor"/>
    </font>
    <font>
      <b/>
      <sz val="9"/>
      <color theme="1"/>
      <name val="Arial"/>
      <family val="2"/>
    </font>
    <font>
      <b/>
      <sz val="8"/>
      <color theme="1"/>
      <name val="Arial"/>
      <family val="2"/>
    </font>
    <font>
      <b/>
      <sz val="16"/>
      <color theme="4" tint="-0.499984740745262"/>
      <name val="Calibri"/>
      <family val="2"/>
      <scheme val="minor"/>
    </font>
    <font>
      <b/>
      <sz val="11"/>
      <color theme="0"/>
      <name val="Arial"/>
      <family val="2"/>
    </font>
    <font>
      <sz val="9"/>
      <color theme="0"/>
      <name val="Arial"/>
      <family val="2"/>
    </font>
    <font>
      <b/>
      <sz val="12"/>
      <color theme="0"/>
      <name val="Arial"/>
      <family val="2"/>
    </font>
    <font>
      <sz val="8"/>
      <color theme="0"/>
      <name val="Arial"/>
      <family val="2"/>
    </font>
    <font>
      <sz val="7"/>
      <color theme="3" tint="-0.249977111117893"/>
      <name val="Arial"/>
      <family val="2"/>
    </font>
    <font>
      <sz val="10"/>
      <color theme="1"/>
      <name val="Arial"/>
      <family val="2"/>
    </font>
    <font>
      <b/>
      <sz val="9"/>
      <color theme="0"/>
      <name val="Arial"/>
      <family val="2"/>
    </font>
    <font>
      <b/>
      <sz val="10"/>
      <color theme="1"/>
      <name val="Arial"/>
      <family val="2"/>
    </font>
    <font>
      <b/>
      <sz val="10"/>
      <color theme="0"/>
      <name val="Arial"/>
      <family val="2"/>
    </font>
    <font>
      <b/>
      <sz val="14"/>
      <color theme="1"/>
      <name val="Arial"/>
      <family val="2"/>
    </font>
    <font>
      <u/>
      <sz val="10"/>
      <color theme="1"/>
      <name val="Arial"/>
      <family val="2"/>
    </font>
    <font>
      <sz val="12"/>
      <color theme="1"/>
      <name val="Arial"/>
      <family val="2"/>
    </font>
    <font>
      <sz val="7"/>
      <color theme="1"/>
      <name val="Arial"/>
      <family val="2"/>
    </font>
    <font>
      <b/>
      <sz val="22"/>
      <color theme="3" tint="-0.249977111117893"/>
      <name val="Arial"/>
      <family val="2"/>
    </font>
    <font>
      <b/>
      <sz val="9"/>
      <color theme="3" tint="-0.249977111117893"/>
      <name val="Arial"/>
      <family val="2"/>
    </font>
    <font>
      <b/>
      <sz val="12"/>
      <name val="Arial"/>
      <family val="2"/>
    </font>
    <font>
      <sz val="8"/>
      <color theme="1"/>
      <name val="Arial"/>
      <family val="2"/>
    </font>
    <font>
      <b/>
      <sz val="8"/>
      <color theme="0"/>
      <name val="Arial"/>
      <family val="2"/>
    </font>
    <font>
      <b/>
      <u/>
      <sz val="16"/>
      <color theme="0"/>
      <name val="Arial"/>
      <family val="2"/>
    </font>
    <font>
      <b/>
      <sz val="11"/>
      <color theme="1"/>
      <name val="Calibri"/>
      <family val="2"/>
      <scheme val="minor"/>
    </font>
    <font>
      <b/>
      <sz val="14"/>
      <color theme="1"/>
      <name val="Calibri"/>
      <family val="2"/>
      <scheme val="minor"/>
    </font>
    <font>
      <b/>
      <sz val="16"/>
      <color theme="1"/>
      <name val="Calibri"/>
      <family val="2"/>
      <scheme val="minor"/>
    </font>
    <font>
      <b/>
      <sz val="8"/>
      <color rgb="FFFF0000"/>
      <name val="Arial"/>
      <family val="2"/>
    </font>
    <font>
      <b/>
      <sz val="11"/>
      <color rgb="FFFF0000"/>
      <name val="Arial"/>
      <family val="2"/>
    </font>
    <font>
      <b/>
      <sz val="7"/>
      <color rgb="FFFF0000"/>
      <name val="Arial"/>
      <family val="2"/>
    </font>
    <font>
      <b/>
      <sz val="8"/>
      <color theme="4" tint="-0.249977111117893"/>
      <name val="Arial"/>
      <family val="2"/>
    </font>
    <font>
      <b/>
      <sz val="18"/>
      <color theme="4" tint="-0.249977111117893"/>
      <name val="Calibri"/>
      <family val="2"/>
      <scheme val="minor"/>
    </font>
    <font>
      <sz val="7"/>
      <color theme="0" tint="-0.499984740745262"/>
      <name val="Arial"/>
      <family val="2"/>
    </font>
    <font>
      <sz val="7"/>
      <color theme="0" tint="-0.499984740745262"/>
      <name val="Calibri"/>
      <family val="2"/>
      <scheme val="minor"/>
    </font>
    <font>
      <sz val="8"/>
      <color theme="0" tint="-0.499984740745262"/>
      <name val="Arial"/>
      <family val="2"/>
    </font>
    <font>
      <b/>
      <sz val="8"/>
      <color theme="0" tint="-0.499984740745262"/>
      <name val="Arial"/>
      <family val="2"/>
    </font>
    <font>
      <b/>
      <sz val="9"/>
      <color theme="0" tint="-0.499984740745262"/>
      <name val="Arial"/>
      <family val="2"/>
    </font>
    <font>
      <b/>
      <sz val="24"/>
      <color theme="4" tint="-0.249977111117893"/>
      <name val="Arial Narrow"/>
      <family val="2"/>
    </font>
    <font>
      <sz val="11"/>
      <color theme="1"/>
      <name val="Arial Narrow"/>
      <family val="2"/>
    </font>
    <font>
      <b/>
      <sz val="20"/>
      <color theme="0" tint="-0.499984740745262"/>
      <name val="Verdana"/>
      <family val="2"/>
    </font>
    <font>
      <b/>
      <sz val="14"/>
      <color theme="4" tint="-0.249977111117893"/>
      <name val="Arial Narrow"/>
      <family val="2"/>
    </font>
    <font>
      <sz val="11"/>
      <color rgb="FFC00000"/>
      <name val="Calibri"/>
      <family val="2"/>
      <scheme val="minor"/>
    </font>
    <font>
      <sz val="11"/>
      <name val="Calibri"/>
      <family val="2"/>
      <scheme val="minor"/>
    </font>
    <font>
      <b/>
      <sz val="11"/>
      <color rgb="FF00B050"/>
      <name val="Calibri"/>
      <family val="2"/>
      <scheme val="minor"/>
    </font>
    <font>
      <sz val="8"/>
      <name val="Calibri"/>
      <family val="2"/>
      <scheme val="minor"/>
    </font>
    <font>
      <b/>
      <sz val="8"/>
      <name val="Arial"/>
      <family val="2"/>
    </font>
    <font>
      <sz val="9"/>
      <color theme="1" tint="0.34998626667073579"/>
      <name val="Arial"/>
      <family val="2"/>
    </font>
    <font>
      <u/>
      <sz val="11"/>
      <color theme="10"/>
      <name val="Calibri"/>
      <family val="2"/>
      <scheme val="minor"/>
    </font>
    <font>
      <u/>
      <sz val="11"/>
      <color theme="11"/>
      <name val="Calibri"/>
      <family val="2"/>
      <scheme val="minor"/>
    </font>
    <font>
      <sz val="8"/>
      <color rgb="FF000000"/>
      <name val="Arial"/>
      <family val="2"/>
    </font>
    <font>
      <b/>
      <sz val="24"/>
      <name val="Arial"/>
      <family val="2"/>
    </font>
    <font>
      <sz val="9"/>
      <name val="Arial"/>
      <family val="2"/>
    </font>
    <font>
      <b/>
      <sz val="20"/>
      <name val="Arial"/>
      <family val="2"/>
    </font>
    <font>
      <b/>
      <sz val="11"/>
      <color theme="0"/>
      <name val="Calibri"/>
      <family val="2"/>
      <scheme val="minor"/>
    </font>
    <font>
      <sz val="18"/>
      <color rgb="FFFF0000"/>
      <name val="Arial"/>
      <family val="2"/>
    </font>
    <font>
      <b/>
      <sz val="20"/>
      <color theme="1" tint="0.34998626667073579"/>
      <name val="Verdana"/>
      <family val="2"/>
    </font>
    <font>
      <sz val="8"/>
      <color theme="0" tint="-0.34998626667073579"/>
      <name val="Arial"/>
      <family val="2"/>
    </font>
    <font>
      <sz val="8"/>
      <name val="Arial"/>
      <family val="2"/>
    </font>
    <font>
      <b/>
      <sz val="8"/>
      <color theme="2" tint="-0.749992370372631"/>
      <name val="Arial"/>
      <family val="2"/>
    </font>
    <font>
      <b/>
      <i/>
      <sz val="9"/>
      <color theme="1"/>
      <name val="Calibri"/>
      <family val="2"/>
      <scheme val="minor"/>
    </font>
    <font>
      <b/>
      <i/>
      <sz val="10"/>
      <color theme="1"/>
      <name val="Calibri"/>
      <family val="2"/>
      <scheme val="minor"/>
    </font>
    <font>
      <sz val="8"/>
      <color theme="0"/>
      <name val="Calibri"/>
      <family val="2"/>
      <scheme val="minor"/>
    </font>
    <font>
      <b/>
      <sz val="72"/>
      <color theme="0"/>
      <name val="Arial"/>
      <family val="2"/>
    </font>
    <font>
      <b/>
      <sz val="25"/>
      <color theme="0"/>
      <name val="Arial"/>
      <family val="2"/>
    </font>
    <font>
      <b/>
      <sz val="26"/>
      <color theme="0"/>
      <name val="Calibri"/>
      <family val="2"/>
      <scheme val="minor"/>
    </font>
    <font>
      <b/>
      <i/>
      <sz val="10"/>
      <color theme="1" tint="0.34998626667073579"/>
      <name val="Arial"/>
      <family val="2"/>
    </font>
    <font>
      <sz val="8"/>
      <color indexed="8"/>
      <name val="Arial"/>
      <family val="2"/>
    </font>
    <font>
      <b/>
      <sz val="8"/>
      <color indexed="23"/>
      <name val="Arial"/>
      <family val="2"/>
      <charset val="1"/>
    </font>
    <font>
      <sz val="8"/>
      <color indexed="24"/>
      <name val="Arial"/>
      <family val="2"/>
      <charset val="1"/>
    </font>
    <font>
      <sz val="8"/>
      <color indexed="23"/>
      <name val="Arial"/>
      <family val="2"/>
      <charset val="1"/>
    </font>
    <font>
      <b/>
      <sz val="8"/>
      <color indexed="58"/>
      <name val="Arial"/>
      <family val="2"/>
      <charset val="1"/>
    </font>
    <font>
      <sz val="8"/>
      <color indexed="8"/>
      <name val="Arial"/>
      <family val="2"/>
      <charset val="1"/>
    </font>
    <font>
      <sz val="8"/>
      <color indexed="50"/>
      <name val="Arial"/>
      <family val="2"/>
      <charset val="1"/>
    </font>
    <font>
      <sz val="8"/>
      <color indexed="54"/>
      <name val="Arial"/>
      <family val="2"/>
      <charset val="1"/>
    </font>
    <font>
      <sz val="8"/>
      <color indexed="50"/>
      <name val="Arial"/>
      <family val="2"/>
    </font>
    <font>
      <b/>
      <sz val="8"/>
      <color indexed="18"/>
      <name val="Arial"/>
      <family val="2"/>
    </font>
    <font>
      <b/>
      <sz val="8"/>
      <color indexed="16"/>
      <name val="Arial"/>
      <family val="2"/>
    </font>
    <font>
      <b/>
      <sz val="8"/>
      <color indexed="57"/>
      <name val="Arial"/>
      <family val="2"/>
    </font>
    <font>
      <b/>
      <sz val="8"/>
      <color indexed="28"/>
      <name val="Arial"/>
      <family val="2"/>
    </font>
    <font>
      <b/>
      <sz val="8"/>
      <color indexed="62"/>
      <name val="Arial"/>
      <family val="2"/>
    </font>
    <font>
      <b/>
      <sz val="8"/>
      <color indexed="60"/>
      <name val="Arial"/>
      <family val="2"/>
    </font>
    <font>
      <b/>
      <sz val="8"/>
      <color indexed="20"/>
      <name val="Arial"/>
      <family val="2"/>
    </font>
    <font>
      <sz val="8"/>
      <color indexed="44"/>
      <name val="Arial"/>
      <family val="2"/>
    </font>
    <font>
      <sz val="8"/>
      <color indexed="29"/>
      <name val="Arial"/>
      <family val="2"/>
    </font>
    <font>
      <sz val="8"/>
      <color indexed="11"/>
      <name val="Arial"/>
      <family val="2"/>
    </font>
    <font>
      <sz val="8"/>
      <color indexed="20"/>
      <name val="Arial"/>
      <family val="2"/>
    </font>
    <font>
      <b/>
      <sz val="8"/>
      <color indexed="8"/>
      <name val="Arial"/>
      <family val="2"/>
    </font>
    <font>
      <sz val="8"/>
      <color indexed="60"/>
      <name val="Arial"/>
      <family val="2"/>
    </font>
    <font>
      <b/>
      <sz val="8"/>
      <color indexed="54"/>
      <name val="Arial"/>
      <family val="2"/>
      <charset val="1"/>
    </font>
    <font>
      <b/>
      <sz val="16"/>
      <color rgb="FF000000"/>
      <name val="Calibri"/>
      <family val="2"/>
    </font>
    <font>
      <b/>
      <sz val="12"/>
      <color rgb="FF000000"/>
      <name val="Calibri"/>
      <family val="2"/>
    </font>
    <font>
      <sz val="11"/>
      <color rgb="FF000000"/>
      <name val="Calibri"/>
      <family val="2"/>
    </font>
    <font>
      <b/>
      <sz val="11"/>
      <color rgb="FF000000"/>
      <name val="Calibri"/>
      <family val="2"/>
    </font>
  </fonts>
  <fills count="2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6" tint="0.39997558519241921"/>
        <bgColor indexed="64"/>
      </patternFill>
    </fill>
    <fill>
      <patternFill patternType="solid">
        <fgColor rgb="FFFFFF66"/>
        <bgColor indexed="64"/>
      </patternFill>
    </fill>
    <fill>
      <patternFill patternType="solid">
        <fgColor rgb="FFFF572F"/>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3"/>
        <bgColor indexed="64"/>
      </patternFill>
    </fill>
    <fill>
      <patternFill patternType="solid">
        <fgColor rgb="FF00B0F0"/>
        <bgColor indexed="64"/>
      </patternFill>
    </fill>
    <fill>
      <patternFill patternType="solid">
        <fgColor theme="3" tint="-0.499984740745262"/>
        <bgColor indexed="64"/>
      </patternFill>
    </fill>
    <fill>
      <patternFill patternType="solid">
        <fgColor indexed="13"/>
        <bgColor indexed="34"/>
      </patternFill>
    </fill>
    <fill>
      <patternFill patternType="solid">
        <fgColor indexed="44"/>
        <bgColor indexed="31"/>
      </patternFill>
    </fill>
    <fill>
      <patternFill patternType="solid">
        <fgColor indexed="22"/>
        <bgColor indexed="50"/>
      </patternFill>
    </fill>
  </fills>
  <borders count="124">
    <border>
      <left/>
      <right/>
      <top/>
      <bottom/>
      <diagonal/>
    </border>
    <border>
      <left style="thin">
        <color auto="1"/>
      </left>
      <right style="thin">
        <color auto="1"/>
      </right>
      <top/>
      <bottom/>
      <diagonal/>
    </border>
    <border>
      <left style="double">
        <color theme="0" tint="-0.34998626667073579"/>
      </left>
      <right style="thin">
        <color theme="0" tint="-0.34998626667073579"/>
      </right>
      <top style="thin">
        <color theme="0" tint="-0.34998626667073579"/>
      </top>
      <bottom style="thin">
        <color theme="0" tint="-0.34998626667073579"/>
      </bottom>
      <diagonal/>
    </border>
    <border>
      <left style="double">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left>
      <right style="medium">
        <color theme="0"/>
      </right>
      <top style="medium">
        <color theme="0"/>
      </top>
      <bottom/>
      <diagonal/>
    </border>
    <border>
      <left/>
      <right/>
      <top/>
      <bottom style="thin">
        <color auto="1"/>
      </bottom>
      <diagonal/>
    </border>
    <border>
      <left style="medium">
        <color theme="0"/>
      </left>
      <right style="medium">
        <color theme="0"/>
      </right>
      <top style="medium">
        <color theme="0"/>
      </top>
      <bottom style="medium">
        <color theme="0"/>
      </bottom>
      <diagonal/>
    </border>
    <border>
      <left style="thin">
        <color auto="1"/>
      </left>
      <right style="thin">
        <color auto="1"/>
      </right>
      <top/>
      <bottom style="thin">
        <color auto="1"/>
      </bottom>
      <diagonal/>
    </border>
    <border>
      <left style="medium">
        <color theme="0"/>
      </left>
      <right/>
      <top/>
      <bottom/>
      <diagonal/>
    </border>
    <border>
      <left style="thin">
        <color auto="1"/>
      </left>
      <right/>
      <top/>
      <bottom style="thin">
        <color auto="1"/>
      </bottom>
      <diagonal/>
    </border>
    <border>
      <left style="double">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style="thin">
        <color theme="0" tint="-0.24994659260841701"/>
      </left>
      <right/>
      <top style="thin">
        <color theme="0" tint="-0.24994659260841701"/>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style="double">
        <color theme="0" tint="-0.34998626667073579"/>
      </right>
      <top style="thin">
        <color theme="0" tint="-0.34998626667073579"/>
      </top>
      <bottom style="thin">
        <color theme="0" tint="-0.34998626667073579"/>
      </bottom>
      <diagonal/>
    </border>
    <border>
      <left style="thin">
        <color auto="1"/>
      </left>
      <right style="thin">
        <color auto="1"/>
      </right>
      <top style="thin">
        <color auto="1"/>
      </top>
      <bottom style="thin">
        <color auto="1"/>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1454817346722"/>
      </left>
      <right style="thin">
        <color theme="3" tint="0.39994506668294322"/>
      </right>
      <top style="thin">
        <color theme="3" tint="0.39991454817346722"/>
      </top>
      <bottom style="thin">
        <color theme="3" tint="0.39994506668294322"/>
      </bottom>
      <diagonal/>
    </border>
    <border>
      <left style="thin">
        <color theme="3" tint="0.39994506668294322"/>
      </left>
      <right style="thin">
        <color theme="3" tint="0.39994506668294322"/>
      </right>
      <top style="thin">
        <color theme="3" tint="0.39991454817346722"/>
      </top>
      <bottom style="thin">
        <color theme="3" tint="0.39994506668294322"/>
      </bottom>
      <diagonal/>
    </border>
    <border>
      <left style="thin">
        <color theme="3" tint="0.39994506668294322"/>
      </left>
      <right style="thin">
        <color theme="3" tint="0.39991454817346722"/>
      </right>
      <top style="thin">
        <color theme="3" tint="0.39991454817346722"/>
      </top>
      <bottom style="thin">
        <color theme="3" tint="0.39994506668294322"/>
      </bottom>
      <diagonal/>
    </border>
    <border>
      <left style="thin">
        <color theme="3" tint="0.399914548173467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1454817346722"/>
      </right>
      <top style="thin">
        <color theme="3" tint="0.39994506668294322"/>
      </top>
      <bottom style="thin">
        <color theme="3" tint="0.39994506668294322"/>
      </bottom>
      <diagonal/>
    </border>
    <border>
      <left style="thin">
        <color theme="3" tint="0.39991454817346722"/>
      </left>
      <right style="thin">
        <color theme="3" tint="0.39994506668294322"/>
      </right>
      <top style="thin">
        <color theme="3" tint="0.39994506668294322"/>
      </top>
      <bottom style="thin">
        <color theme="3" tint="0.39991454817346722"/>
      </bottom>
      <diagonal/>
    </border>
    <border>
      <left style="thin">
        <color theme="3" tint="0.39994506668294322"/>
      </left>
      <right style="thin">
        <color theme="3" tint="0.39994506668294322"/>
      </right>
      <top style="thin">
        <color theme="3" tint="0.39994506668294322"/>
      </top>
      <bottom style="thin">
        <color theme="3" tint="0.39991454817346722"/>
      </bottom>
      <diagonal/>
    </border>
    <border>
      <left/>
      <right/>
      <top style="thin">
        <color auto="1"/>
      </top>
      <bottom/>
      <diagonal/>
    </border>
    <border>
      <left style="thin">
        <color auto="1"/>
      </left>
      <right/>
      <top/>
      <bottom/>
      <diagonal/>
    </border>
    <border>
      <left style="thin">
        <color theme="8" tint="-0.24994659260841701"/>
      </left>
      <right style="thin">
        <color theme="8" tint="-0.24994659260841701"/>
      </right>
      <top style="thin">
        <color auto="1"/>
      </top>
      <bottom style="thin">
        <color theme="8" tint="-0.24994659260841701"/>
      </bottom>
      <diagonal/>
    </border>
    <border>
      <left style="thin">
        <color theme="8" tint="-0.24994659260841701"/>
      </left>
      <right/>
      <top style="thin">
        <color auto="1"/>
      </top>
      <bottom style="thin">
        <color theme="8" tint="-0.24994659260841701"/>
      </bottom>
      <diagonal/>
    </border>
    <border>
      <left/>
      <right/>
      <top style="thin">
        <color auto="1"/>
      </top>
      <bottom style="thin">
        <color theme="8" tint="-0.24994659260841701"/>
      </bottom>
      <diagonal/>
    </border>
    <border>
      <left/>
      <right style="thin">
        <color theme="8" tint="-0.24994659260841701"/>
      </right>
      <top style="thin">
        <color auto="1"/>
      </top>
      <bottom style="thin">
        <color theme="8" tint="-0.24994659260841701"/>
      </bottom>
      <diagonal/>
    </border>
    <border>
      <left/>
      <right style="thin">
        <color auto="1"/>
      </right>
      <top style="thin">
        <color auto="1"/>
      </top>
      <bottom style="thin">
        <color theme="8" tint="-0.24994659260841701"/>
      </bottom>
      <diagonal/>
    </border>
    <border>
      <left/>
      <right style="thin">
        <color auto="1"/>
      </right>
      <top/>
      <bottom/>
      <diagonal/>
    </border>
    <border>
      <left style="thin">
        <color theme="8" tint="0.39994506668294322"/>
      </left>
      <right style="thin">
        <color auto="1"/>
      </right>
      <top style="thin">
        <color theme="8" tint="0.39994506668294322"/>
      </top>
      <bottom style="thin">
        <color theme="8" tint="0.39994506668294322"/>
      </bottom>
      <diagonal/>
    </border>
    <border>
      <left style="thin">
        <color theme="8" tint="0.39994506668294322"/>
      </left>
      <right/>
      <top style="thin">
        <color theme="8" tint="0.39994506668294322"/>
      </top>
      <bottom style="thin">
        <color auto="1"/>
      </bottom>
      <diagonal/>
    </border>
    <border>
      <left/>
      <right/>
      <top style="thin">
        <color theme="8" tint="0.39994506668294322"/>
      </top>
      <bottom style="thin">
        <color auto="1"/>
      </bottom>
      <diagonal/>
    </border>
    <border>
      <left/>
      <right style="thin">
        <color theme="8" tint="0.39994506668294322"/>
      </right>
      <top style="thin">
        <color theme="8" tint="0.39994506668294322"/>
      </top>
      <bottom style="thin">
        <color auto="1"/>
      </bottom>
      <diagonal/>
    </border>
    <border>
      <left/>
      <right style="thin">
        <color auto="1"/>
      </right>
      <top style="thin">
        <color theme="8" tint="0.39994506668294322"/>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auto="1"/>
      </left>
      <right style="thin">
        <color auto="1"/>
      </right>
      <top style="medium">
        <color indexed="64"/>
      </top>
      <bottom/>
      <diagonal/>
    </border>
    <border>
      <left style="thin">
        <color theme="3" tint="0.39991454817346722"/>
      </left>
      <right style="thin">
        <color theme="3" tint="0.39991454817346722"/>
      </right>
      <top style="thin">
        <color theme="3" tint="0.39991454817346722"/>
      </top>
      <bottom/>
      <diagonal/>
    </border>
    <border>
      <left style="thin">
        <color theme="3" tint="0.39994506668294322"/>
      </left>
      <right style="thin">
        <color theme="3" tint="0.39994506668294322"/>
      </right>
      <top style="thin">
        <color theme="3" tint="0.39994506668294322"/>
      </top>
      <bottom style="thin">
        <color indexed="64"/>
      </bottom>
      <diagonal/>
    </border>
    <border>
      <left style="thin">
        <color theme="3" tint="0.39994506668294322"/>
      </left>
      <right style="thin">
        <color theme="3" tint="0.39994506668294322"/>
      </right>
      <top style="thin">
        <color indexed="64"/>
      </top>
      <bottom style="thin">
        <color theme="3" tint="0.39994506668294322"/>
      </bottom>
      <diagonal/>
    </border>
    <border>
      <left style="thin">
        <color theme="3" tint="0.39991454817346722"/>
      </left>
      <right style="thin">
        <color theme="3" tint="0.39991454817346722"/>
      </right>
      <top style="thin">
        <color theme="3" tint="0.39991454817346722"/>
      </top>
      <bottom style="thin">
        <color theme="3" tint="0.39994506668294322"/>
      </bottom>
      <diagonal/>
    </border>
    <border>
      <left style="thin">
        <color theme="3" tint="0.39991454817346722"/>
      </left>
      <right style="thin">
        <color theme="3" tint="0.39991454817346722"/>
      </right>
      <top/>
      <bottom style="thin">
        <color theme="3" tint="0.39991454817346722"/>
      </bottom>
      <diagonal/>
    </border>
    <border>
      <left style="thin">
        <color theme="3" tint="0.39991454817346722"/>
      </left>
      <right style="thin">
        <color theme="3" tint="0.39991454817346722"/>
      </right>
      <top style="thin">
        <color theme="3" tint="0.39994506668294322"/>
      </top>
      <bottom style="thin">
        <color theme="3" tint="0.39991454817346722"/>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style="thin">
        <color theme="3" tint="0.39994506668294322"/>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1454817346722"/>
      </right>
      <top style="thin">
        <color theme="3" tint="0.39994506668294322"/>
      </top>
      <bottom/>
      <diagonal/>
    </border>
    <border>
      <left style="thin">
        <color theme="3" tint="0.39994506668294322"/>
      </left>
      <right style="thin">
        <color theme="3" tint="0.39991454817346722"/>
      </right>
      <top/>
      <bottom style="thin">
        <color theme="3" tint="0.39994506668294322"/>
      </bottom>
      <diagonal/>
    </border>
    <border>
      <left style="thin">
        <color theme="3" tint="0.39994506668294322"/>
      </left>
      <right style="thin">
        <color theme="3" tint="0.39994506668294322"/>
      </right>
      <top/>
      <bottom style="thin">
        <color theme="3" tint="0.39991454817346722"/>
      </bottom>
      <diagonal/>
    </border>
    <border>
      <left style="thin">
        <color theme="8" tint="0.39994506668294322"/>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auto="1"/>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3743705557422"/>
      </left>
      <right/>
      <top style="thin">
        <color theme="0" tint="-0.14996795556505021"/>
      </top>
      <bottom/>
      <diagonal/>
    </border>
    <border>
      <left/>
      <right style="thin">
        <color theme="0" tint="-0.14993743705557422"/>
      </right>
      <top style="thin">
        <color theme="0" tint="-0.14996795556505021"/>
      </top>
      <bottom/>
      <diagonal/>
    </border>
    <border>
      <left style="thin">
        <color rgb="FF00B0F0"/>
      </left>
      <right style="thin">
        <color rgb="FF00B0F0"/>
      </right>
      <top style="thin">
        <color rgb="FF00B0F0"/>
      </top>
      <bottom style="thin">
        <color rgb="FF00B0F0"/>
      </bottom>
      <diagonal/>
    </border>
    <border>
      <left style="thin">
        <color theme="0"/>
      </left>
      <right style="thin">
        <color theme="0"/>
      </right>
      <top style="thin">
        <color theme="0"/>
      </top>
      <bottom style="thin">
        <color rgb="FF00B0F0"/>
      </bottom>
      <diagonal/>
    </border>
    <border>
      <left style="thin">
        <color theme="0"/>
      </left>
      <right style="thin">
        <color theme="0"/>
      </right>
      <top style="thin">
        <color rgb="FF00B0F0"/>
      </top>
      <bottom/>
      <diagonal/>
    </border>
    <border>
      <left style="thin">
        <color theme="3" tint="0.39994506668294322"/>
      </left>
      <right style="thin">
        <color theme="3" tint="0.39994506668294322"/>
      </right>
      <top style="thin">
        <color theme="3" tint="0.39991454817346722"/>
      </top>
      <bottom/>
      <diagonal/>
    </border>
    <border>
      <left style="thin">
        <color theme="3" tint="0.39994506668294322"/>
      </left>
      <right style="thin">
        <color theme="3" tint="0.39991454817346722"/>
      </right>
      <top style="thin">
        <color theme="3" tint="0.39991454817346722"/>
      </top>
      <bottom/>
      <diagonal/>
    </border>
    <border>
      <left style="thin">
        <color theme="3" tint="0.39994506668294322"/>
      </left>
      <right style="thin">
        <color theme="3" tint="0.39991454817346722"/>
      </right>
      <top/>
      <bottom style="thin">
        <color theme="3" tint="0.39991454817346722"/>
      </bottom>
      <diagonal/>
    </border>
    <border>
      <left/>
      <right style="thin">
        <color auto="1"/>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style="medium">
        <color indexed="64"/>
      </right>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indexed="8"/>
      </left>
      <right style="thin">
        <color indexed="8"/>
      </right>
      <top/>
      <bottom/>
      <diagonal/>
    </border>
    <border>
      <left style="medium">
        <color indexed="8"/>
      </left>
      <right/>
      <top/>
      <bottom/>
      <diagonal/>
    </border>
    <border>
      <left/>
      <right/>
      <top/>
      <bottom style="medium">
        <color indexed="8"/>
      </bottom>
      <diagonal/>
    </border>
    <border>
      <left/>
      <right style="medium">
        <color indexed="8"/>
      </right>
      <top/>
      <bottom/>
      <diagonal/>
    </border>
    <border>
      <left/>
      <right style="medium">
        <color indexed="8"/>
      </right>
      <top/>
      <bottom style="medium">
        <color indexed="8"/>
      </bottom>
      <diagonal/>
    </border>
    <border>
      <left style="thin">
        <color indexed="62"/>
      </left>
      <right style="thin">
        <color indexed="62"/>
      </right>
      <top style="thin">
        <color indexed="62"/>
      </top>
      <bottom style="thin">
        <color indexed="62"/>
      </bottom>
      <diagonal/>
    </border>
    <border>
      <left/>
      <right style="thin">
        <color indexed="62"/>
      </right>
      <top style="thin">
        <color indexed="62"/>
      </top>
      <bottom style="thin">
        <color indexed="62"/>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F0"/>
      </left>
      <right style="thin">
        <color rgb="FF00B0F0"/>
      </right>
      <top style="thin">
        <color rgb="FF00B0F0"/>
      </top>
      <bottom/>
      <diagonal/>
    </border>
    <border>
      <left style="thin">
        <color rgb="FF00B0F0"/>
      </left>
      <right style="thin">
        <color rgb="FF00B0F0"/>
      </right>
      <top/>
      <bottom style="thin">
        <color rgb="FF00B0F0"/>
      </bottom>
      <diagonal/>
    </border>
    <border>
      <left style="thin">
        <color theme="3" tint="0.39994506668294322"/>
      </left>
      <right style="thin">
        <color theme="3" tint="0.39994506668294322"/>
      </right>
      <top style="thin">
        <color indexed="64"/>
      </top>
      <bottom style="thin">
        <color theme="3" tint="0.39994506668294322"/>
      </bottom>
      <diagonal/>
    </border>
  </borders>
  <cellStyleXfs count="10">
    <xf numFmtId="0" fontId="0" fillId="0" borderId="0"/>
    <xf numFmtId="9" fontId="1" fillId="0" borderId="0" applyFont="0" applyFill="0" applyBorder="0" applyAlignment="0" applyProtection="0"/>
    <xf numFmtId="43"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cellStyleXfs>
  <cellXfs count="536">
    <xf numFmtId="0" fontId="0" fillId="0" borderId="0" xfId="0"/>
    <xf numFmtId="0" fontId="0" fillId="2" borderId="0" xfId="0" applyFill="1"/>
    <xf numFmtId="0" fontId="2" fillId="2" borderId="0" xfId="0" applyFont="1" applyFill="1"/>
    <xf numFmtId="0" fontId="0" fillId="2" borderId="0" xfId="0" applyFill="1" applyAlignment="1">
      <alignment horizont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9" fillId="2" borderId="0" xfId="0" applyFont="1" applyFill="1" applyAlignment="1">
      <alignment horizontal="right" vertical="center" indent="1"/>
    </xf>
    <xf numFmtId="0" fontId="11" fillId="2" borderId="0" xfId="0" applyFont="1" applyFill="1" applyAlignment="1"/>
    <xf numFmtId="0" fontId="8" fillId="2" borderId="0" xfId="0" applyFont="1" applyFill="1" applyAlignment="1">
      <alignment vertical="center"/>
    </xf>
    <xf numFmtId="0" fontId="8" fillId="2" borderId="0" xfId="0" applyFont="1" applyFill="1" applyAlignment="1">
      <alignment horizontal="right" vertical="center"/>
    </xf>
    <xf numFmtId="0" fontId="5" fillId="3" borderId="2" xfId="0" applyFont="1" applyFill="1" applyBorder="1" applyAlignment="1">
      <alignment horizontal="center" vertical="center"/>
    </xf>
    <xf numFmtId="0" fontId="15" fillId="4" borderId="6" xfId="0" applyFont="1" applyFill="1" applyBorder="1" applyAlignment="1">
      <alignment horizontal="center" vertical="center" wrapText="1"/>
    </xf>
    <xf numFmtId="0" fontId="9" fillId="0" borderId="0" xfId="0" applyFont="1" applyAlignment="1">
      <alignment vertical="center"/>
    </xf>
    <xf numFmtId="0" fontId="6" fillId="0" borderId="0" xfId="0" applyFont="1" applyAlignment="1">
      <alignment vertical="center"/>
    </xf>
    <xf numFmtId="0" fontId="9" fillId="2" borderId="0" xfId="0" applyFont="1" applyFill="1" applyAlignment="1">
      <alignment vertical="center"/>
    </xf>
    <xf numFmtId="0" fontId="5" fillId="2" borderId="0" xfId="0" applyFont="1" applyFill="1" applyBorder="1" applyAlignment="1">
      <alignment vertical="center"/>
    </xf>
    <xf numFmtId="0" fontId="16" fillId="2" borderId="0" xfId="0" applyFont="1" applyFill="1" applyBorder="1" applyAlignment="1">
      <alignment horizontal="right" vertical="top"/>
    </xf>
    <xf numFmtId="0" fontId="10" fillId="2"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10" fillId="0" borderId="0" xfId="0" applyFont="1" applyAlignment="1">
      <alignment vertical="center"/>
    </xf>
    <xf numFmtId="0" fontId="28" fillId="0" borderId="0" xfId="0" applyFont="1" applyAlignment="1">
      <alignment vertical="center"/>
    </xf>
    <xf numFmtId="0" fontId="28" fillId="0" borderId="0" xfId="0" applyFont="1" applyAlignment="1">
      <alignment horizontal="center" vertical="center" wrapText="1"/>
    </xf>
    <xf numFmtId="0" fontId="28" fillId="0" borderId="0" xfId="0" applyFont="1" applyAlignment="1">
      <alignment vertical="center" wrapText="1"/>
    </xf>
    <xf numFmtId="0" fontId="10" fillId="0" borderId="0" xfId="0" applyFont="1" applyAlignment="1">
      <alignment vertical="center" wrapText="1"/>
    </xf>
    <xf numFmtId="0" fontId="28" fillId="0" borderId="1" xfId="0" applyFont="1" applyBorder="1" applyAlignment="1">
      <alignment vertical="center"/>
    </xf>
    <xf numFmtId="0" fontId="10" fillId="0" borderId="0" xfId="0" applyFont="1" applyAlignment="1">
      <alignment horizontal="center" vertical="center" wrapText="1"/>
    </xf>
    <xf numFmtId="0" fontId="29" fillId="7" borderId="0" xfId="0" applyFont="1" applyFill="1" applyAlignment="1">
      <alignment horizontal="center" vertical="center" wrapText="1"/>
    </xf>
    <xf numFmtId="164" fontId="28" fillId="0" borderId="0" xfId="0" applyNumberFormat="1" applyFont="1" applyAlignment="1">
      <alignment vertical="center"/>
    </xf>
    <xf numFmtId="0" fontId="11" fillId="2" borderId="0" xfId="0" applyFont="1" applyFill="1" applyAlignment="1">
      <alignment horizontal="right" vertical="center"/>
    </xf>
    <xf numFmtId="0" fontId="28" fillId="2" borderId="0" xfId="0" applyFont="1" applyFill="1" applyAlignment="1">
      <alignment horizontal="center" vertical="center" wrapText="1"/>
    </xf>
    <xf numFmtId="0" fontId="28" fillId="2" borderId="0" xfId="0" applyFont="1" applyFill="1" applyAlignment="1">
      <alignment horizontal="center" wrapText="1"/>
    </xf>
    <xf numFmtId="0" fontId="28" fillId="2" borderId="0" xfId="0" applyFont="1" applyFill="1" applyAlignment="1">
      <alignment vertical="center" wrapText="1"/>
    </xf>
    <xf numFmtId="0" fontId="10" fillId="13" borderId="0" xfId="0" applyFont="1" applyFill="1" applyAlignment="1">
      <alignment horizontal="center" vertical="center" wrapText="1"/>
    </xf>
    <xf numFmtId="0" fontId="35" fillId="2" borderId="0" xfId="0" applyFont="1" applyFill="1" applyAlignment="1">
      <alignment vertical="center"/>
    </xf>
    <xf numFmtId="164" fontId="28" fillId="0" borderId="0" xfId="1" applyNumberFormat="1" applyFont="1" applyAlignment="1">
      <alignment horizontal="center" vertical="center" wrapText="1"/>
    </xf>
    <xf numFmtId="43" fontId="28" fillId="0" borderId="0" xfId="2" applyFont="1" applyAlignment="1">
      <alignment horizontal="center" vertical="center" wrapText="1"/>
    </xf>
    <xf numFmtId="0" fontId="5" fillId="2" borderId="0" xfId="0" applyFont="1" applyFill="1" applyAlignment="1">
      <alignment horizontal="right" vertical="center"/>
    </xf>
    <xf numFmtId="0" fontId="0" fillId="2" borderId="0" xfId="0" applyFill="1" applyAlignment="1">
      <alignment horizontal="right"/>
    </xf>
    <xf numFmtId="0" fontId="45" fillId="2" borderId="0" xfId="0" applyFont="1" applyFill="1"/>
    <xf numFmtId="0" fontId="40" fillId="2" borderId="0" xfId="0" applyFont="1" applyFill="1" applyAlignment="1"/>
    <xf numFmtId="164" fontId="28" fillId="0" borderId="19" xfId="0" applyNumberFormat="1" applyFont="1" applyBorder="1" applyAlignment="1">
      <alignment horizontal="center" vertical="center"/>
    </xf>
    <xf numFmtId="0" fontId="10" fillId="10" borderId="19" xfId="0" applyFont="1" applyFill="1" applyBorder="1" applyAlignment="1">
      <alignment horizontal="left" vertical="center"/>
    </xf>
    <xf numFmtId="0" fontId="10" fillId="9" borderId="19" xfId="0" applyFont="1" applyFill="1" applyBorder="1" applyAlignment="1">
      <alignment horizontal="left" vertical="center"/>
    </xf>
    <xf numFmtId="0" fontId="10" fillId="8" borderId="19" xfId="0" applyFont="1" applyFill="1" applyBorder="1" applyAlignment="1">
      <alignment horizontal="left" vertical="center"/>
    </xf>
    <xf numFmtId="0" fontId="48" fillId="0" borderId="0" xfId="0" applyFont="1" applyAlignment="1">
      <alignment vertical="center"/>
    </xf>
    <xf numFmtId="0" fontId="50" fillId="0" borderId="0" xfId="0" applyFont="1" applyAlignment="1">
      <alignment horizontal="center" vertical="center"/>
    </xf>
    <xf numFmtId="49" fontId="50" fillId="0" borderId="0" xfId="0" applyNumberFormat="1" applyFont="1" applyAlignment="1">
      <alignment horizontal="center" vertical="center"/>
    </xf>
    <xf numFmtId="0" fontId="50" fillId="0" borderId="0" xfId="0" applyFont="1" applyAlignment="1">
      <alignment vertical="center"/>
    </xf>
    <xf numFmtId="0" fontId="48" fillId="0" borderId="0" xfId="0" applyFont="1" applyAlignment="1">
      <alignment horizontal="center" vertical="center"/>
    </xf>
    <xf numFmtId="49" fontId="48" fillId="0" borderId="0" xfId="0" applyNumberFormat="1" applyFont="1" applyAlignment="1">
      <alignment horizontal="center" vertical="center"/>
    </xf>
    <xf numFmtId="0" fontId="49" fillId="0" borderId="0" xfId="0" applyFont="1" applyAlignment="1">
      <alignment vertical="center"/>
    </xf>
    <xf numFmtId="0" fontId="0" fillId="0" borderId="0" xfId="0" applyAlignment="1">
      <alignment vertical="center"/>
    </xf>
    <xf numFmtId="1" fontId="50" fillId="0" borderId="0" xfId="0" applyNumberFormat="1" applyFont="1" applyAlignment="1">
      <alignment horizontal="center" vertical="center"/>
    </xf>
    <xf numFmtId="0" fontId="0" fillId="0" borderId="0" xfId="0" applyFont="1" applyAlignment="1">
      <alignment horizontal="center" vertical="center"/>
    </xf>
    <xf numFmtId="1" fontId="0" fillId="0" borderId="0" xfId="0" applyNumberFormat="1" applyAlignment="1">
      <alignment horizontal="center" vertical="center"/>
    </xf>
    <xf numFmtId="0" fontId="0" fillId="0" borderId="0" xfId="0" applyAlignment="1">
      <alignment horizontal="center" vertical="center"/>
    </xf>
    <xf numFmtId="164" fontId="0" fillId="0" borderId="0" xfId="0" applyNumberFormat="1" applyAlignment="1">
      <alignment vertical="center"/>
    </xf>
    <xf numFmtId="0" fontId="31" fillId="2" borderId="0" xfId="0" applyFont="1" applyFill="1" applyAlignment="1">
      <alignment horizontal="center" vertical="center"/>
    </xf>
    <xf numFmtId="164" fontId="31" fillId="2" borderId="0" xfId="0" applyNumberFormat="1" applyFont="1" applyFill="1" applyAlignment="1">
      <alignment horizontal="center" vertical="center"/>
    </xf>
    <xf numFmtId="0" fontId="31" fillId="0" borderId="0" xfId="0" applyFont="1" applyAlignment="1">
      <alignment horizontal="center" vertical="center"/>
    </xf>
    <xf numFmtId="49"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0" xfId="0" applyAlignment="1"/>
    <xf numFmtId="164" fontId="50" fillId="0" borderId="0" xfId="1" applyNumberFormat="1" applyFont="1" applyAlignment="1">
      <alignment horizontal="center" vertical="center"/>
    </xf>
    <xf numFmtId="0" fontId="6" fillId="14" borderId="0" xfId="0" applyFont="1" applyFill="1" applyAlignment="1">
      <alignment vertical="center"/>
    </xf>
    <xf numFmtId="0" fontId="23" fillId="3" borderId="20" xfId="0" applyFont="1" applyFill="1" applyBorder="1" applyAlignment="1">
      <alignment horizontal="center" vertical="center" wrapText="1"/>
    </xf>
    <xf numFmtId="165" fontId="23" fillId="3" borderId="20" xfId="0" applyNumberFormat="1" applyFont="1" applyFill="1" applyBorder="1" applyAlignment="1">
      <alignment horizontal="center" vertical="center" wrapText="1"/>
    </xf>
    <xf numFmtId="165" fontId="23" fillId="3" borderId="20" xfId="0" applyNumberFormat="1" applyFont="1" applyFill="1" applyBorder="1" applyAlignment="1">
      <alignment horizontal="center" vertical="center"/>
    </xf>
    <xf numFmtId="0" fontId="23" fillId="3" borderId="27" xfId="0" applyFont="1" applyFill="1" applyBorder="1" applyAlignment="1">
      <alignment horizontal="center" vertical="center"/>
    </xf>
    <xf numFmtId="0" fontId="9" fillId="3" borderId="24" xfId="0" applyFont="1" applyFill="1" applyBorder="1" applyAlignment="1">
      <alignment horizontal="center" vertical="center"/>
    </xf>
    <xf numFmtId="0" fontId="9" fillId="3" borderId="26" xfId="0" applyFont="1" applyFill="1" applyBorder="1" applyAlignment="1">
      <alignment horizontal="center" vertical="center"/>
    </xf>
    <xf numFmtId="0" fontId="9" fillId="3" borderId="20" xfId="0" applyFont="1" applyFill="1" applyBorder="1" applyAlignment="1">
      <alignment horizontal="center" vertical="center"/>
    </xf>
    <xf numFmtId="0" fontId="6" fillId="3" borderId="0" xfId="0" applyFont="1" applyFill="1" applyAlignment="1">
      <alignment vertical="center"/>
    </xf>
    <xf numFmtId="0" fontId="5" fillId="3" borderId="0" xfId="0" applyFont="1" applyFill="1" applyAlignment="1">
      <alignment vertical="center"/>
    </xf>
    <xf numFmtId="0" fontId="35" fillId="3" borderId="0" xfId="0" applyFont="1" applyFill="1" applyAlignment="1">
      <alignment vertical="center"/>
    </xf>
    <xf numFmtId="0" fontId="36" fillId="3" borderId="0" xfId="0" applyFont="1" applyFill="1" applyBorder="1" applyAlignment="1">
      <alignment horizontal="right" vertical="top"/>
    </xf>
    <xf numFmtId="0" fontId="9" fillId="3" borderId="0" xfId="0" applyFont="1" applyFill="1" applyAlignment="1">
      <alignment vertical="center"/>
    </xf>
    <xf numFmtId="0" fontId="5" fillId="3" borderId="0" xfId="0" applyFont="1" applyFill="1" applyAlignment="1">
      <alignment horizontal="center" vertical="center"/>
    </xf>
    <xf numFmtId="0" fontId="35" fillId="3" borderId="0" xfId="0" applyFont="1" applyFill="1" applyAlignment="1">
      <alignment horizontal="center" vertical="center"/>
    </xf>
    <xf numFmtId="0" fontId="4" fillId="3" borderId="0" xfId="0" applyFont="1" applyFill="1" applyAlignment="1">
      <alignment vertical="center"/>
    </xf>
    <xf numFmtId="0" fontId="56" fillId="0" borderId="0" xfId="0" applyFont="1" applyAlignment="1">
      <alignment horizontal="center" vertical="center" wrapText="1"/>
    </xf>
    <xf numFmtId="0" fontId="23" fillId="3" borderId="20" xfId="0"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31" fillId="2" borderId="0" xfId="0" applyFont="1" applyFill="1" applyAlignment="1">
      <alignment horizontal="center" vertical="center"/>
    </xf>
    <xf numFmtId="0" fontId="31" fillId="2" borderId="50" xfId="0" applyFont="1" applyFill="1" applyBorder="1" applyAlignment="1">
      <alignment horizontal="center" vertical="center" wrapText="1"/>
    </xf>
    <xf numFmtId="0" fontId="31" fillId="2" borderId="42" xfId="0"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31" fillId="2" borderId="43" xfId="0" applyNumberFormat="1" applyFont="1" applyFill="1" applyBorder="1" applyAlignment="1">
      <alignment horizontal="center" vertical="center"/>
    </xf>
    <xf numFmtId="43" fontId="0" fillId="0" borderId="46" xfId="2" applyFont="1" applyBorder="1" applyAlignment="1">
      <alignment horizontal="center" vertical="center" wrapText="1"/>
    </xf>
    <xf numFmtId="43" fontId="0" fillId="0" borderId="47" xfId="2" applyFont="1" applyBorder="1" applyAlignment="1">
      <alignment horizontal="center" vertical="center" wrapText="1"/>
    </xf>
    <xf numFmtId="1" fontId="0" fillId="0" borderId="47" xfId="2" applyNumberFormat="1" applyFont="1" applyBorder="1" applyAlignment="1">
      <alignment horizontal="center" vertical="center" wrapText="1"/>
    </xf>
    <xf numFmtId="0" fontId="31" fillId="2" borderId="41" xfId="0" applyFont="1" applyFill="1" applyBorder="1" applyAlignment="1">
      <alignment horizontal="center" vertical="center" wrapText="1"/>
    </xf>
    <xf numFmtId="0" fontId="31" fillId="2" borderId="42" xfId="0" applyFont="1" applyFill="1" applyBorder="1" applyAlignment="1">
      <alignment horizontal="center" vertical="center" wrapText="1"/>
    </xf>
    <xf numFmtId="0" fontId="0" fillId="0" borderId="44" xfId="0" applyFont="1" applyBorder="1" applyAlignment="1">
      <alignment horizontal="center" vertical="center"/>
    </xf>
    <xf numFmtId="0" fontId="0" fillId="0" borderId="45" xfId="0"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1" fontId="0" fillId="0" borderId="47" xfId="0" applyNumberForma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164" fontId="31" fillId="2" borderId="55" xfId="0" applyNumberFormat="1" applyFont="1" applyFill="1" applyBorder="1" applyAlignment="1">
      <alignment horizontal="center" vertical="center" wrapText="1"/>
    </xf>
    <xf numFmtId="164" fontId="0" fillId="0" borderId="56" xfId="0" applyNumberFormat="1" applyBorder="1" applyAlignment="1">
      <alignment horizontal="center" vertical="center"/>
    </xf>
    <xf numFmtId="164" fontId="31" fillId="2" borderId="56" xfId="0" applyNumberFormat="1" applyFont="1" applyFill="1" applyBorder="1" applyAlignment="1">
      <alignment horizontal="center" vertical="center" wrapText="1"/>
    </xf>
    <xf numFmtId="0" fontId="0" fillId="0" borderId="0" xfId="0" pivotButton="1"/>
    <xf numFmtId="0" fontId="0" fillId="0" borderId="0" xfId="0" applyNumberFormat="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28" fillId="0" borderId="29" xfId="0" applyFont="1" applyBorder="1" applyAlignment="1">
      <alignment vertical="center"/>
    </xf>
    <xf numFmtId="0" fontId="10" fillId="3" borderId="20"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67" fillId="0" borderId="0" xfId="0" applyFont="1" applyAlignment="1">
      <alignment horizontal="center" vertical="center"/>
    </xf>
    <xf numFmtId="9" fontId="68" fillId="0" borderId="0" xfId="1" applyFont="1" applyAlignment="1">
      <alignment horizontal="left" vertical="center" wrapText="1"/>
    </xf>
    <xf numFmtId="0" fontId="0" fillId="0" borderId="0" xfId="0" applyFill="1" applyAlignment="1"/>
    <xf numFmtId="9" fontId="51" fillId="0" borderId="0" xfId="1" applyFont="1" applyAlignment="1">
      <alignment horizontal="left" vertical="center" wrapText="1"/>
    </xf>
    <xf numFmtId="0" fontId="49" fillId="0" borderId="0" xfId="0" applyFont="1"/>
    <xf numFmtId="0" fontId="0" fillId="0" borderId="78" xfId="0" applyBorder="1"/>
    <xf numFmtId="0" fontId="0" fillId="0" borderId="79" xfId="0" applyBorder="1"/>
    <xf numFmtId="0" fontId="0" fillId="0" borderId="80" xfId="0" applyBorder="1"/>
    <xf numFmtId="0" fontId="0" fillId="0" borderId="83" xfId="0" applyBorder="1"/>
    <xf numFmtId="0" fontId="0" fillId="0" borderId="84" xfId="0" applyBorder="1"/>
    <xf numFmtId="0" fontId="0" fillId="0" borderId="85" xfId="0" applyBorder="1"/>
    <xf numFmtId="0" fontId="66" fillId="0" borderId="0" xfId="0" applyFont="1" applyAlignment="1">
      <alignment horizontal="center" vertical="center" wrapText="1"/>
    </xf>
    <xf numFmtId="0" fontId="0" fillId="0" borderId="79" xfId="0" applyBorder="1" applyAlignment="1">
      <alignment horizontal="center"/>
    </xf>
    <xf numFmtId="0" fontId="5" fillId="2" borderId="0" xfId="0" applyFont="1" applyFill="1" applyBorder="1" applyAlignment="1">
      <alignment horizontal="center" vertical="center"/>
    </xf>
    <xf numFmtId="0" fontId="4" fillId="2" borderId="0" xfId="0" applyFont="1" applyFill="1" applyBorder="1" applyAlignment="1">
      <alignment vertical="center"/>
    </xf>
    <xf numFmtId="0" fontId="36" fillId="2" borderId="0" xfId="0" applyFont="1" applyFill="1" applyBorder="1" applyAlignment="1">
      <alignment horizontal="left" vertical="top" wrapText="1"/>
    </xf>
    <xf numFmtId="0" fontId="37" fillId="2" borderId="0" xfId="0" applyFont="1" applyFill="1" applyBorder="1" applyAlignment="1">
      <alignment vertical="center"/>
    </xf>
    <xf numFmtId="0" fontId="36" fillId="2" borderId="0" xfId="0" applyFont="1" applyFill="1" applyBorder="1" applyAlignment="1">
      <alignment horizontal="right" vertical="top"/>
    </xf>
    <xf numFmtId="0" fontId="9" fillId="2" borderId="0" xfId="0" applyFont="1" applyFill="1" applyBorder="1" applyAlignment="1">
      <alignment vertical="center"/>
    </xf>
    <xf numFmtId="0" fontId="6" fillId="2" borderId="0" xfId="0" applyFont="1" applyFill="1" applyBorder="1" applyAlignment="1">
      <alignment vertical="center"/>
    </xf>
    <xf numFmtId="0" fontId="19" fillId="2" borderId="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10" fillId="3" borderId="66" xfId="0" applyFont="1" applyFill="1" applyBorder="1" applyAlignment="1">
      <alignment horizontal="center" vertical="center" wrapText="1"/>
    </xf>
    <xf numFmtId="0" fontId="6" fillId="2" borderId="0" xfId="0" applyFont="1" applyFill="1" applyBorder="1" applyAlignment="1">
      <alignment horizontal="center" vertical="center"/>
    </xf>
    <xf numFmtId="0" fontId="18" fillId="17" borderId="33" xfId="0" applyFont="1" applyFill="1" applyBorder="1" applyAlignment="1">
      <alignment horizontal="center" vertical="center" wrapText="1"/>
    </xf>
    <xf numFmtId="0" fontId="18" fillId="17" borderId="30" xfId="0" applyFont="1" applyFill="1" applyBorder="1" applyAlignment="1">
      <alignment horizontal="right" vertical="center" indent="1"/>
    </xf>
    <xf numFmtId="0" fontId="6" fillId="3" borderId="0" xfId="0" applyFont="1" applyFill="1" applyBorder="1" applyAlignment="1">
      <alignment vertical="center"/>
    </xf>
    <xf numFmtId="0" fontId="16" fillId="3" borderId="0" xfId="0" applyFont="1" applyFill="1" applyBorder="1" applyAlignment="1">
      <alignment horizontal="right" vertical="center"/>
    </xf>
    <xf numFmtId="0" fontId="6" fillId="3" borderId="35" xfId="0" applyFont="1" applyFill="1" applyBorder="1" applyAlignment="1">
      <alignment vertical="center"/>
    </xf>
    <xf numFmtId="0" fontId="35" fillId="2" borderId="0" xfId="0" applyFont="1" applyFill="1" applyBorder="1" applyAlignment="1">
      <alignment vertical="center"/>
    </xf>
    <xf numFmtId="0" fontId="34" fillId="2" borderId="0" xfId="0" applyFont="1" applyFill="1" applyBorder="1" applyAlignment="1">
      <alignment vertical="center"/>
    </xf>
    <xf numFmtId="0" fontId="58" fillId="2" borderId="0" xfId="0" applyFont="1" applyFill="1" applyBorder="1" applyAlignment="1">
      <alignment vertical="center"/>
    </xf>
    <xf numFmtId="0" fontId="53" fillId="3" borderId="0" xfId="0" applyFont="1" applyFill="1" applyAlignment="1"/>
    <xf numFmtId="0" fontId="28" fillId="0" borderId="0" xfId="0" applyFont="1" applyBorder="1" applyAlignment="1">
      <alignment horizontal="center" vertical="center" wrapText="1"/>
    </xf>
    <xf numFmtId="0" fontId="0" fillId="14" borderId="94" xfId="0" applyFill="1" applyBorder="1" applyAlignment="1">
      <alignment horizontal="center" vertical="center"/>
    </xf>
    <xf numFmtId="0" fontId="10" fillId="2" borderId="95" xfId="0" applyFont="1" applyFill="1" applyBorder="1" applyAlignment="1">
      <alignment horizontal="center" vertical="center" wrapText="1"/>
    </xf>
    <xf numFmtId="0" fontId="10" fillId="2" borderId="96" xfId="0" applyFont="1" applyFill="1" applyBorder="1" applyAlignment="1">
      <alignment horizontal="center" vertical="center" wrapText="1"/>
    </xf>
    <xf numFmtId="0" fontId="28" fillId="0" borderId="95" xfId="0" applyFont="1" applyBorder="1" applyAlignment="1">
      <alignment horizontal="center" vertical="center" wrapText="1"/>
    </xf>
    <xf numFmtId="0" fontId="28" fillId="0" borderId="97" xfId="0" applyFont="1" applyBorder="1" applyAlignment="1">
      <alignment horizontal="center" vertical="center"/>
    </xf>
    <xf numFmtId="0" fontId="28" fillId="0" borderId="96" xfId="0" applyFont="1" applyBorder="1" applyAlignment="1">
      <alignment horizontal="center" vertical="center" wrapText="1"/>
    </xf>
    <xf numFmtId="0" fontId="28" fillId="0" borderId="97" xfId="0" applyFont="1" applyBorder="1" applyAlignment="1">
      <alignment vertical="center"/>
    </xf>
    <xf numFmtId="0" fontId="28" fillId="0" borderId="95" xfId="0" applyFont="1" applyBorder="1" applyAlignment="1">
      <alignment vertical="center"/>
    </xf>
    <xf numFmtId="0" fontId="28" fillId="0" borderId="98" xfId="0" applyFont="1" applyBorder="1" applyAlignment="1">
      <alignment vertical="center"/>
    </xf>
    <xf numFmtId="0" fontId="28" fillId="0" borderId="99" xfId="0" applyFont="1" applyBorder="1" applyAlignment="1">
      <alignment vertical="center"/>
    </xf>
    <xf numFmtId="0" fontId="28" fillId="0" borderId="100" xfId="0" applyFont="1" applyBorder="1" applyAlignment="1">
      <alignment vertical="center"/>
    </xf>
    <xf numFmtId="0" fontId="10" fillId="0" borderId="0" xfId="0" applyFont="1" applyBorder="1" applyAlignment="1">
      <alignment vertical="center"/>
    </xf>
    <xf numFmtId="0" fontId="28" fillId="0" borderId="0" xfId="0" applyFont="1" applyBorder="1" applyAlignment="1">
      <alignment vertical="center"/>
    </xf>
    <xf numFmtId="0" fontId="28" fillId="0" borderId="52" xfId="0" applyFont="1" applyBorder="1" applyAlignment="1">
      <alignment vertical="center"/>
    </xf>
    <xf numFmtId="0" fontId="28" fillId="0" borderId="53" xfId="0" applyFont="1" applyBorder="1" applyAlignment="1">
      <alignment vertical="center"/>
    </xf>
    <xf numFmtId="0" fontId="10" fillId="5" borderId="54" xfId="0" applyFont="1" applyFill="1" applyBorder="1" applyAlignment="1">
      <alignment horizontal="center" vertical="center"/>
    </xf>
    <xf numFmtId="0" fontId="10" fillId="0" borderId="101" xfId="0" applyFont="1" applyBorder="1" applyAlignment="1">
      <alignment vertical="center"/>
    </xf>
    <xf numFmtId="0" fontId="28" fillId="0" borderId="101" xfId="0" applyFont="1" applyBorder="1" applyAlignment="1">
      <alignment vertical="center"/>
    </xf>
    <xf numFmtId="0" fontId="28" fillId="0" borderId="96" xfId="0" applyFont="1" applyBorder="1" applyAlignment="1">
      <alignment vertical="center"/>
    </xf>
    <xf numFmtId="0" fontId="10" fillId="0" borderId="101" xfId="0" applyFont="1" applyBorder="1" applyAlignment="1">
      <alignment horizontal="center" vertical="center"/>
    </xf>
    <xf numFmtId="0" fontId="10" fillId="0" borderId="0" xfId="0" applyFont="1" applyBorder="1" applyAlignment="1">
      <alignment horizontal="center" vertical="center"/>
    </xf>
    <xf numFmtId="0" fontId="65" fillId="0" borderId="0" xfId="0" applyFont="1" applyBorder="1" applyAlignment="1">
      <alignment horizontal="center" vertical="center"/>
    </xf>
    <xf numFmtId="0" fontId="28" fillId="0" borderId="103" xfId="0" applyFont="1" applyBorder="1" applyAlignment="1">
      <alignment vertical="center"/>
    </xf>
    <xf numFmtId="0" fontId="28" fillId="0" borderId="104" xfId="0" applyFont="1" applyBorder="1" applyAlignment="1">
      <alignment vertical="center"/>
    </xf>
    <xf numFmtId="0" fontId="28" fillId="0" borderId="53" xfId="0" applyFont="1" applyBorder="1" applyAlignment="1">
      <alignment horizontal="center" vertical="center"/>
    </xf>
    <xf numFmtId="0" fontId="49" fillId="15" borderId="4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44" xfId="0" applyFont="1" applyFill="1" applyBorder="1" applyAlignment="1">
      <alignment horizontal="center" vertical="center"/>
    </xf>
    <xf numFmtId="0" fontId="49" fillId="6" borderId="46" xfId="0" applyFont="1" applyFill="1" applyBorder="1" applyAlignment="1">
      <alignment horizontal="center" vertical="center"/>
    </xf>
    <xf numFmtId="49" fontId="49" fillId="6" borderId="47" xfId="0" applyNumberFormat="1" applyFont="1" applyFill="1" applyBorder="1" applyAlignment="1">
      <alignment horizontal="center" vertical="center"/>
    </xf>
    <xf numFmtId="0" fontId="49" fillId="6" borderId="47" xfId="0" applyFont="1" applyFill="1" applyBorder="1" applyAlignment="1">
      <alignment horizontal="center" vertical="center"/>
    </xf>
    <xf numFmtId="0" fontId="60" fillId="4" borderId="58" xfId="0" applyFont="1" applyFill="1" applyBorder="1" applyAlignment="1">
      <alignment horizontal="center" vertical="center"/>
    </xf>
    <xf numFmtId="0" fontId="49" fillId="6" borderId="41" xfId="0" applyFont="1" applyFill="1" applyBorder="1" applyAlignment="1">
      <alignment horizontal="center" vertical="center"/>
    </xf>
    <xf numFmtId="49" fontId="49" fillId="6" borderId="42" xfId="0" applyNumberFormat="1" applyFont="1" applyFill="1" applyBorder="1" applyAlignment="1">
      <alignment horizontal="center" vertical="center"/>
    </xf>
    <xf numFmtId="0" fontId="49" fillId="6" borderId="42" xfId="0" applyFont="1" applyFill="1" applyBorder="1" applyAlignment="1">
      <alignment horizontal="center" vertical="center"/>
    </xf>
    <xf numFmtId="0" fontId="49" fillId="6" borderId="56" xfId="0" applyFont="1" applyFill="1" applyBorder="1" applyAlignment="1">
      <alignment horizontal="center" vertical="center"/>
    </xf>
    <xf numFmtId="9" fontId="49" fillId="6" borderId="42" xfId="1" applyFont="1" applyFill="1" applyBorder="1" applyAlignment="1">
      <alignment horizontal="center" vertical="center"/>
    </xf>
    <xf numFmtId="9" fontId="49" fillId="6" borderId="43" xfId="1" applyFont="1" applyFill="1" applyBorder="1" applyAlignment="1">
      <alignment horizontal="center" vertical="center"/>
    </xf>
    <xf numFmtId="0" fontId="49" fillId="6" borderId="44" xfId="0" applyFont="1" applyFill="1" applyBorder="1" applyAlignment="1">
      <alignment horizontal="center" vertical="center"/>
    </xf>
    <xf numFmtId="9" fontId="49" fillId="6" borderId="45" xfId="1" applyFont="1" applyFill="1" applyBorder="1" applyAlignment="1">
      <alignment horizontal="center" vertical="center"/>
    </xf>
    <xf numFmtId="9" fontId="49" fillId="6" borderId="47" xfId="1" applyFont="1" applyFill="1" applyBorder="1" applyAlignment="1">
      <alignment horizontal="center" vertical="center"/>
    </xf>
    <xf numFmtId="9" fontId="49" fillId="6" borderId="48" xfId="1" applyFont="1" applyFill="1" applyBorder="1" applyAlignment="1">
      <alignment horizontal="center" vertical="center"/>
    </xf>
    <xf numFmtId="0" fontId="49" fillId="15" borderId="41" xfId="0" applyFont="1" applyFill="1" applyBorder="1" applyAlignment="1">
      <alignment horizontal="center" vertical="center"/>
    </xf>
    <xf numFmtId="49" fontId="49" fillId="15" borderId="42" xfId="0" applyNumberFormat="1" applyFont="1" applyFill="1" applyBorder="1" applyAlignment="1">
      <alignment horizontal="center" vertical="center"/>
    </xf>
    <xf numFmtId="0" fontId="49" fillId="15" borderId="42" xfId="0" applyFont="1" applyFill="1" applyBorder="1" applyAlignment="1">
      <alignment horizontal="center" vertical="center"/>
    </xf>
    <xf numFmtId="0" fontId="49" fillId="15" borderId="56" xfId="0" applyFont="1" applyFill="1" applyBorder="1" applyAlignment="1">
      <alignment horizontal="center" vertical="center"/>
    </xf>
    <xf numFmtId="0" fontId="49" fillId="15" borderId="47" xfId="0" applyFont="1" applyFill="1" applyBorder="1" applyAlignment="1">
      <alignment horizontal="center" vertical="center"/>
    </xf>
    <xf numFmtId="9" fontId="49" fillId="15" borderId="42" xfId="1" applyFont="1" applyFill="1" applyBorder="1" applyAlignment="1">
      <alignment horizontal="center" vertical="center"/>
    </xf>
    <xf numFmtId="0" fontId="49" fillId="13" borderId="41" xfId="0" applyFont="1" applyFill="1" applyBorder="1" applyAlignment="1">
      <alignment horizontal="center" vertical="center"/>
    </xf>
    <xf numFmtId="49" fontId="49" fillId="13" borderId="42" xfId="0" applyNumberFormat="1" applyFont="1" applyFill="1" applyBorder="1" applyAlignment="1">
      <alignment horizontal="center" vertical="center"/>
    </xf>
    <xf numFmtId="0" fontId="49" fillId="13" borderId="42" xfId="0" applyFont="1" applyFill="1" applyBorder="1" applyAlignment="1">
      <alignment horizontal="center" vertical="center"/>
    </xf>
    <xf numFmtId="9" fontId="49" fillId="13" borderId="42" xfId="1" applyFont="1" applyFill="1" applyBorder="1" applyAlignment="1">
      <alignment horizontal="center" vertical="center"/>
    </xf>
    <xf numFmtId="9" fontId="49" fillId="13" borderId="43" xfId="1" applyFont="1" applyFill="1" applyBorder="1" applyAlignment="1">
      <alignment horizontal="center" vertical="center"/>
    </xf>
    <xf numFmtId="0" fontId="49" fillId="13" borderId="44" xfId="0" applyFont="1" applyFill="1" applyBorder="1" applyAlignment="1">
      <alignment horizontal="center" vertical="center"/>
    </xf>
    <xf numFmtId="9" fontId="49" fillId="13" borderId="45" xfId="1" applyFont="1" applyFill="1" applyBorder="1" applyAlignment="1">
      <alignment horizontal="center" vertical="center"/>
    </xf>
    <xf numFmtId="0" fontId="49" fillId="13" borderId="9" xfId="0" applyFont="1" applyFill="1" applyBorder="1" applyAlignment="1">
      <alignment horizontal="center" vertical="center"/>
    </xf>
    <xf numFmtId="0" fontId="49" fillId="13" borderId="46" xfId="0" applyFont="1" applyFill="1" applyBorder="1" applyAlignment="1">
      <alignment horizontal="center" vertical="center"/>
    </xf>
    <xf numFmtId="49" fontId="49" fillId="13" borderId="47" xfId="0" applyNumberFormat="1" applyFont="1" applyFill="1" applyBorder="1" applyAlignment="1">
      <alignment horizontal="center" vertical="center"/>
    </xf>
    <xf numFmtId="0" fontId="49" fillId="13" borderId="47" xfId="0" applyFont="1" applyFill="1" applyBorder="1" applyAlignment="1">
      <alignment horizontal="center" vertical="center"/>
    </xf>
    <xf numFmtId="9" fontId="49" fillId="13" borderId="47" xfId="1" applyFont="1" applyFill="1" applyBorder="1" applyAlignment="1">
      <alignment horizontal="center" vertical="center"/>
    </xf>
    <xf numFmtId="9" fontId="49" fillId="13" borderId="48" xfId="1" applyFont="1" applyFill="1" applyBorder="1" applyAlignment="1">
      <alignment horizontal="center" vertical="center"/>
    </xf>
    <xf numFmtId="0" fontId="0" fillId="0" borderId="48" xfId="2" applyNumberFormat="1" applyFont="1" applyBorder="1" applyAlignment="1">
      <alignment horizontal="center" vertical="center" wrapText="1"/>
    </xf>
    <xf numFmtId="0" fontId="0" fillId="0" borderId="56" xfId="0" applyFont="1" applyBorder="1" applyAlignment="1">
      <alignment horizontal="center" vertical="center"/>
    </xf>
    <xf numFmtId="0" fontId="0" fillId="6" borderId="56" xfId="0" applyFont="1" applyFill="1" applyBorder="1" applyAlignment="1">
      <alignment horizontal="center" vertical="center"/>
    </xf>
    <xf numFmtId="0" fontId="0" fillId="6" borderId="45" xfId="0" applyFill="1" applyBorder="1" applyAlignment="1">
      <alignment horizontal="center" vertical="center"/>
    </xf>
    <xf numFmtId="0" fontId="0" fillId="6" borderId="46" xfId="0" applyFont="1" applyFill="1" applyBorder="1" applyAlignment="1">
      <alignment horizontal="center" vertical="center"/>
    </xf>
    <xf numFmtId="1" fontId="0" fillId="6" borderId="47" xfId="0" applyNumberFormat="1"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3" borderId="44"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46" xfId="0" applyFont="1" applyFill="1" applyBorder="1" applyAlignment="1">
      <alignment horizontal="center" vertical="center"/>
    </xf>
    <xf numFmtId="1" fontId="0" fillId="3" borderId="47" xfId="0" applyNumberFormat="1" applyFill="1" applyBorder="1" applyAlignment="1">
      <alignment horizontal="center" vertical="center"/>
    </xf>
    <xf numFmtId="0" fontId="60" fillId="4" borderId="105" xfId="0" applyFont="1" applyFill="1" applyBorder="1" applyAlignment="1">
      <alignment horizontal="center" vertical="center"/>
    </xf>
    <xf numFmtId="0" fontId="60" fillId="4" borderId="58" xfId="0" applyFont="1" applyFill="1" applyBorder="1" applyAlignment="1">
      <alignment horizontal="center" vertical="center" wrapText="1"/>
    </xf>
    <xf numFmtId="164" fontId="60" fillId="4" borderId="58" xfId="0" applyNumberFormat="1" applyFont="1" applyFill="1" applyBorder="1" applyAlignment="1">
      <alignment horizontal="center" vertical="center" wrapText="1"/>
    </xf>
    <xf numFmtId="164" fontId="60" fillId="4" borderId="55" xfId="0" applyNumberFormat="1" applyFont="1" applyFill="1" applyBorder="1" applyAlignment="1">
      <alignment horizontal="center" vertical="center" wrapText="1"/>
    </xf>
    <xf numFmtId="49" fontId="49" fillId="6" borderId="56" xfId="0" applyNumberFormat="1" applyFont="1" applyFill="1" applyBorder="1" applyAlignment="1">
      <alignment horizontal="center" vertical="center"/>
    </xf>
    <xf numFmtId="9" fontId="49" fillId="6" borderId="56" xfId="1" applyFont="1" applyFill="1" applyBorder="1" applyAlignment="1">
      <alignment horizontal="center" vertical="center"/>
    </xf>
    <xf numFmtId="49" fontId="49" fillId="15" borderId="56" xfId="0" applyNumberFormat="1" applyFont="1" applyFill="1" applyBorder="1" applyAlignment="1">
      <alignment horizontal="center" vertical="center"/>
    </xf>
    <xf numFmtId="9" fontId="49" fillId="15" borderId="56" xfId="1" applyFont="1" applyFill="1" applyBorder="1" applyAlignment="1">
      <alignment horizontal="center" vertical="center"/>
    </xf>
    <xf numFmtId="0" fontId="49" fillId="13" borderId="56" xfId="0" applyFont="1" applyFill="1" applyBorder="1" applyAlignment="1">
      <alignment horizontal="center" vertical="center"/>
    </xf>
    <xf numFmtId="49" fontId="49" fillId="13" borderId="56" xfId="0" applyNumberFormat="1" applyFont="1" applyFill="1" applyBorder="1" applyAlignment="1">
      <alignment horizontal="center" vertical="center"/>
    </xf>
    <xf numFmtId="9" fontId="49" fillId="13" borderId="56" xfId="1" applyFont="1" applyFill="1" applyBorder="1" applyAlignment="1">
      <alignment horizontal="center" vertical="center"/>
    </xf>
    <xf numFmtId="9" fontId="49" fillId="15" borderId="45" xfId="1" applyFont="1" applyFill="1" applyBorder="1" applyAlignment="1">
      <alignment horizontal="center" vertical="center"/>
    </xf>
    <xf numFmtId="0" fontId="0" fillId="14" borderId="7" xfId="0" applyFill="1" applyBorder="1" applyAlignment="1">
      <alignment horizontal="center" vertical="center"/>
    </xf>
    <xf numFmtId="1" fontId="0" fillId="6" borderId="56" xfId="0" applyNumberFormat="1" applyFill="1" applyBorder="1" applyAlignment="1">
      <alignment horizontal="center" vertical="center"/>
    </xf>
    <xf numFmtId="0" fontId="0" fillId="6" borderId="56" xfId="0" applyFill="1" applyBorder="1" applyAlignment="1">
      <alignment horizontal="center" vertical="center"/>
    </xf>
    <xf numFmtId="1" fontId="0" fillId="0" borderId="56" xfId="0" applyNumberFormat="1" applyBorder="1" applyAlignment="1">
      <alignment horizontal="center" vertical="center"/>
    </xf>
    <xf numFmtId="0" fontId="0" fillId="0" borderId="56" xfId="0" applyBorder="1" applyAlignment="1">
      <alignment horizontal="center" vertical="center"/>
    </xf>
    <xf numFmtId="1" fontId="0" fillId="3" borderId="56" xfId="0" applyNumberFormat="1" applyFill="1" applyBorder="1" applyAlignment="1">
      <alignment horizontal="center" vertical="center"/>
    </xf>
    <xf numFmtId="0" fontId="0" fillId="3" borderId="56" xfId="0" applyFill="1" applyBorder="1" applyAlignment="1">
      <alignment horizontal="center" vertical="center"/>
    </xf>
    <xf numFmtId="0" fontId="0" fillId="3" borderId="45" xfId="0" applyFill="1" applyBorder="1" applyAlignment="1">
      <alignment horizontal="center" vertical="center"/>
    </xf>
    <xf numFmtId="0" fontId="0" fillId="6" borderId="47" xfId="0" applyFont="1" applyFill="1" applyBorder="1" applyAlignment="1">
      <alignment horizontal="center" vertical="center"/>
    </xf>
    <xf numFmtId="0" fontId="0" fillId="6" borderId="106" xfId="0" applyFont="1" applyFill="1" applyBorder="1" applyAlignment="1">
      <alignment horizontal="center" vertical="center"/>
    </xf>
    <xf numFmtId="1" fontId="0" fillId="6" borderId="9" xfId="0" applyNumberFormat="1" applyFill="1" applyBorder="1" applyAlignment="1">
      <alignment horizontal="center" vertical="center"/>
    </xf>
    <xf numFmtId="0" fontId="0" fillId="6" borderId="9" xfId="0" applyFill="1" applyBorder="1" applyAlignment="1">
      <alignment horizontal="center" vertical="center"/>
    </xf>
    <xf numFmtId="0" fontId="0" fillId="6" borderId="107" xfId="0" applyFill="1" applyBorder="1" applyAlignment="1">
      <alignment horizontal="center" vertical="center"/>
    </xf>
    <xf numFmtId="0" fontId="31" fillId="2" borderId="49" xfId="0" applyFont="1" applyFill="1" applyBorder="1" applyAlignment="1">
      <alignment horizontal="center" vertical="center" wrapText="1"/>
    </xf>
    <xf numFmtId="0" fontId="31" fillId="2" borderId="51" xfId="0" applyFont="1" applyFill="1" applyBorder="1" applyAlignment="1">
      <alignment horizontal="center" vertical="center" wrapText="1"/>
    </xf>
    <xf numFmtId="1" fontId="0" fillId="6" borderId="42" xfId="0" applyNumberFormat="1" applyFill="1" applyBorder="1" applyAlignment="1">
      <alignment horizontal="center" vertical="center"/>
    </xf>
    <xf numFmtId="0" fontId="0" fillId="6" borderId="42" xfId="0" applyFill="1" applyBorder="1" applyAlignment="1">
      <alignment horizontal="center" vertical="center"/>
    </xf>
    <xf numFmtId="0" fontId="0" fillId="6" borderId="43" xfId="0" applyFill="1" applyBorder="1" applyAlignment="1">
      <alignment horizontal="center" vertical="center"/>
    </xf>
    <xf numFmtId="0" fontId="0" fillId="0" borderId="41" xfId="0" applyFont="1" applyBorder="1" applyAlignment="1">
      <alignment horizontal="center" vertical="center"/>
    </xf>
    <xf numFmtId="1" fontId="0" fillId="0" borderId="42" xfId="0" applyNumberFormat="1" applyBorder="1" applyAlignment="1">
      <alignment horizontal="center" vertical="center"/>
    </xf>
    <xf numFmtId="0" fontId="0" fillId="0" borderId="42" xfId="0" applyFont="1"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3" borderId="41" xfId="0" applyFont="1" applyFill="1" applyBorder="1" applyAlignment="1">
      <alignment horizontal="center" vertical="center"/>
    </xf>
    <xf numFmtId="1" fontId="0" fillId="3" borderId="42" xfId="0" applyNumberFormat="1" applyFill="1" applyBorder="1" applyAlignment="1">
      <alignment horizontal="center" vertical="center"/>
    </xf>
    <xf numFmtId="0" fontId="0" fillId="3" borderId="42" xfId="0" applyFont="1" applyFill="1" applyBorder="1" applyAlignment="1">
      <alignment horizontal="center" vertical="center"/>
    </xf>
    <xf numFmtId="0" fontId="0" fillId="3" borderId="42" xfId="0" applyFill="1" applyBorder="1" applyAlignment="1">
      <alignment horizontal="center" vertical="center"/>
    </xf>
    <xf numFmtId="0" fontId="0" fillId="3" borderId="43" xfId="0" applyFill="1" applyBorder="1" applyAlignment="1">
      <alignment horizontal="center" vertical="center"/>
    </xf>
    <xf numFmtId="0" fontId="0" fillId="3" borderId="47" xfId="0" applyFont="1" applyFill="1" applyBorder="1" applyAlignment="1">
      <alignment horizontal="center" vertical="center"/>
    </xf>
    <xf numFmtId="0" fontId="0" fillId="3" borderId="47" xfId="0" applyFill="1" applyBorder="1" applyAlignment="1">
      <alignment horizontal="center" vertical="center"/>
    </xf>
    <xf numFmtId="0" fontId="0" fillId="3" borderId="48" xfId="0" applyFill="1" applyBorder="1" applyAlignment="1">
      <alignment horizontal="center" vertical="center"/>
    </xf>
    <xf numFmtId="0" fontId="49" fillId="13" borderId="106" xfId="0" applyFont="1" applyFill="1" applyBorder="1" applyAlignment="1">
      <alignment horizontal="center" vertical="center"/>
    </xf>
    <xf numFmtId="49" fontId="49" fillId="13" borderId="9" xfId="0" applyNumberFormat="1" applyFont="1" applyFill="1" applyBorder="1" applyAlignment="1">
      <alignment horizontal="center" vertical="center"/>
    </xf>
    <xf numFmtId="9" fontId="49" fillId="13" borderId="9" xfId="1" applyFont="1" applyFill="1" applyBorder="1" applyAlignment="1">
      <alignment horizontal="center" vertical="center"/>
    </xf>
    <xf numFmtId="9" fontId="49" fillId="13" borderId="107" xfId="1" applyFont="1" applyFill="1" applyBorder="1" applyAlignment="1">
      <alignment horizontal="center" vertical="center"/>
    </xf>
    <xf numFmtId="9" fontId="49" fillId="15" borderId="43" xfId="1" applyFont="1" applyFill="1" applyBorder="1" applyAlignment="1">
      <alignment horizontal="center" vertical="center"/>
    </xf>
    <xf numFmtId="0" fontId="49" fillId="15" borderId="46" xfId="0" applyFont="1" applyFill="1" applyBorder="1" applyAlignment="1">
      <alignment horizontal="center" vertical="center"/>
    </xf>
    <xf numFmtId="49" fontId="49" fillId="15" borderId="47" xfId="0" applyNumberFormat="1" applyFont="1" applyFill="1" applyBorder="1" applyAlignment="1">
      <alignment horizontal="center" vertical="center"/>
    </xf>
    <xf numFmtId="9" fontId="49" fillId="15" borderId="47" xfId="1" applyFont="1" applyFill="1" applyBorder="1" applyAlignment="1">
      <alignment horizontal="center" vertical="center"/>
    </xf>
    <xf numFmtId="9" fontId="49" fillId="15" borderId="48" xfId="1" applyFont="1" applyFill="1" applyBorder="1" applyAlignment="1">
      <alignment horizontal="center" vertical="center"/>
    </xf>
    <xf numFmtId="0" fontId="49" fillId="13" borderId="9" xfId="0" applyFont="1" applyFill="1" applyBorder="1" applyAlignment="1">
      <alignment horizontal="left" vertical="center"/>
    </xf>
    <xf numFmtId="0" fontId="0" fillId="0" borderId="0" xfId="0" applyFill="1" applyBorder="1" applyAlignment="1"/>
    <xf numFmtId="0" fontId="0" fillId="0" borderId="0" xfId="0" applyFill="1" applyBorder="1"/>
    <xf numFmtId="0" fontId="0" fillId="0" borderId="82" xfId="0" applyFill="1" applyBorder="1" applyAlignment="1"/>
    <xf numFmtId="0" fontId="73" fillId="0" borderId="108" xfId="0" applyFont="1" applyBorder="1" applyAlignment="1">
      <alignment horizontal="center" vertical="center" wrapText="1"/>
    </xf>
    <xf numFmtId="0" fontId="73" fillId="0" borderId="108" xfId="0" applyFont="1" applyBorder="1" applyAlignment="1">
      <alignment vertical="center"/>
    </xf>
    <xf numFmtId="0" fontId="73" fillId="0" borderId="0" xfId="0" applyFont="1" applyAlignment="1">
      <alignment horizontal="center" vertical="center" wrapText="1"/>
    </xf>
    <xf numFmtId="0" fontId="74" fillId="0" borderId="109" xfId="0" applyFont="1" applyBorder="1" applyAlignment="1">
      <alignment vertical="center"/>
    </xf>
    <xf numFmtId="0" fontId="77" fillId="0" borderId="0" xfId="0" applyFont="1" applyBorder="1" applyAlignment="1">
      <alignment vertical="center"/>
    </xf>
    <xf numFmtId="0" fontId="77" fillId="0" borderId="0" xfId="0" applyFont="1" applyFill="1" applyBorder="1" applyAlignment="1">
      <alignment vertical="center"/>
    </xf>
    <xf numFmtId="0" fontId="78" fillId="0" borderId="0" xfId="0" applyFont="1" applyFill="1" applyBorder="1" applyAlignment="1">
      <alignment vertical="center"/>
    </xf>
    <xf numFmtId="0" fontId="74" fillId="0" borderId="109" xfId="0" applyFont="1" applyFill="1" applyBorder="1" applyAlignment="1">
      <alignment vertical="center"/>
    </xf>
    <xf numFmtId="0" fontId="75" fillId="0" borderId="109" xfId="0" applyFont="1" applyFill="1" applyBorder="1" applyAlignment="1">
      <alignment vertical="center"/>
    </xf>
    <xf numFmtId="0" fontId="76" fillId="0" borderId="109" xfId="0" applyFont="1" applyFill="1" applyBorder="1" applyAlignment="1">
      <alignment vertical="center"/>
    </xf>
    <xf numFmtId="0" fontId="63" fillId="0" borderId="102" xfId="0" applyFont="1" applyFill="1" applyBorder="1" applyAlignment="1">
      <alignment vertical="center"/>
    </xf>
    <xf numFmtId="0" fontId="79" fillId="0" borderId="0" xfId="0" applyFont="1" applyFill="1" applyBorder="1" applyAlignment="1">
      <alignment vertical="center"/>
    </xf>
    <xf numFmtId="0" fontId="80" fillId="0" borderId="0" xfId="0" applyFont="1" applyFill="1" applyBorder="1" applyAlignment="1">
      <alignment vertical="center"/>
    </xf>
    <xf numFmtId="0" fontId="81" fillId="0" borderId="0" xfId="0" applyFont="1" applyFill="1" applyBorder="1" applyAlignment="1">
      <alignment vertical="center"/>
    </xf>
    <xf numFmtId="0" fontId="73" fillId="0" borderId="0" xfId="0" applyFont="1" applyBorder="1" applyAlignment="1">
      <alignment vertical="center"/>
    </xf>
    <xf numFmtId="0" fontId="86" fillId="0" borderId="0" xfId="0" applyFont="1" applyBorder="1" applyAlignment="1">
      <alignment vertical="center"/>
    </xf>
    <xf numFmtId="0" fontId="87" fillId="0" borderId="0" xfId="0" applyFont="1" applyBorder="1" applyAlignment="1">
      <alignment vertical="center"/>
    </xf>
    <xf numFmtId="0" fontId="84" fillId="0" borderId="0" xfId="0" applyFont="1" applyBorder="1" applyAlignment="1">
      <alignment vertical="center" wrapText="1"/>
    </xf>
    <xf numFmtId="0" fontId="88" fillId="0" borderId="0" xfId="0" applyFont="1" applyBorder="1" applyAlignment="1">
      <alignment vertical="center"/>
    </xf>
    <xf numFmtId="0" fontId="82" fillId="0" borderId="0" xfId="0" applyFont="1" applyFill="1" applyBorder="1" applyAlignment="1">
      <alignment horizontal="center" vertical="center"/>
    </xf>
    <xf numFmtId="0" fontId="83" fillId="0" borderId="0" xfId="0" applyFont="1" applyFill="1" applyBorder="1" applyAlignment="1">
      <alignment horizontal="center" vertical="center"/>
    </xf>
    <xf numFmtId="0" fontId="84" fillId="0" borderId="0" xfId="0" applyFont="1" applyFill="1" applyBorder="1" applyAlignment="1">
      <alignment horizontal="center" vertical="center"/>
    </xf>
    <xf numFmtId="0" fontId="85" fillId="0" borderId="0" xfId="0" applyFont="1" applyFill="1" applyBorder="1" applyAlignment="1">
      <alignment horizontal="center" vertical="center"/>
    </xf>
    <xf numFmtId="0" fontId="73" fillId="0" borderId="0" xfId="0" applyFont="1" applyFill="1" applyBorder="1" applyAlignment="1">
      <alignment vertical="center"/>
    </xf>
    <xf numFmtId="0" fontId="89" fillId="0" borderId="0" xfId="0" applyFont="1" applyFill="1" applyBorder="1" applyAlignment="1">
      <alignment vertical="center"/>
    </xf>
    <xf numFmtId="0" fontId="90" fillId="0" borderId="0" xfId="0" applyFont="1" applyFill="1" applyBorder="1" applyAlignment="1">
      <alignment vertical="center"/>
    </xf>
    <xf numFmtId="0" fontId="91" fillId="0" borderId="0" xfId="0" applyFont="1" applyFill="1" applyBorder="1" applyAlignment="1">
      <alignment vertical="center"/>
    </xf>
    <xf numFmtId="0" fontId="92" fillId="0" borderId="0" xfId="0" applyFont="1" applyFill="1" applyBorder="1" applyAlignment="1">
      <alignment vertical="center"/>
    </xf>
    <xf numFmtId="0" fontId="93" fillId="20" borderId="0" xfId="0" applyFont="1" applyFill="1" applyBorder="1" applyAlignment="1">
      <alignment horizontal="left" vertical="center"/>
    </xf>
    <xf numFmtId="0" fontId="93" fillId="20" borderId="0" xfId="0" applyFont="1" applyFill="1" applyBorder="1" applyAlignment="1">
      <alignment horizontal="center" vertical="center"/>
    </xf>
    <xf numFmtId="0" fontId="73" fillId="21" borderId="0" xfId="0" applyFont="1" applyFill="1" applyBorder="1" applyAlignment="1">
      <alignment vertical="center"/>
    </xf>
    <xf numFmtId="0" fontId="94" fillId="21" borderId="0" xfId="0" applyFont="1" applyFill="1" applyBorder="1" applyAlignment="1">
      <alignment vertical="center"/>
    </xf>
    <xf numFmtId="0" fontId="73" fillId="21" borderId="110" xfId="0" applyFont="1" applyFill="1" applyBorder="1" applyAlignment="1">
      <alignment vertical="center"/>
    </xf>
    <xf numFmtId="0" fontId="94" fillId="21" borderId="110" xfId="0" applyFont="1" applyFill="1" applyBorder="1" applyAlignment="1">
      <alignment vertical="center"/>
    </xf>
    <xf numFmtId="0" fontId="73" fillId="0" borderId="110" xfId="0" applyFont="1" applyBorder="1" applyAlignment="1">
      <alignment vertical="center"/>
    </xf>
    <xf numFmtId="0" fontId="93" fillId="20" borderId="111" xfId="0" applyFont="1" applyFill="1" applyBorder="1" applyAlignment="1">
      <alignment horizontal="center" vertical="center"/>
    </xf>
    <xf numFmtId="0" fontId="73" fillId="21" borderId="111" xfId="0" applyFont="1" applyFill="1" applyBorder="1" applyAlignment="1">
      <alignment vertical="center"/>
    </xf>
    <xf numFmtId="0" fontId="73" fillId="21" borderId="112" xfId="0" applyFont="1" applyFill="1" applyBorder="1" applyAlignment="1">
      <alignment vertical="center"/>
    </xf>
    <xf numFmtId="0" fontId="73" fillId="19" borderId="113" xfId="0" applyFont="1" applyFill="1" applyBorder="1" applyAlignment="1">
      <alignment horizontal="center" vertical="center" wrapText="1"/>
    </xf>
    <xf numFmtId="0" fontId="73" fillId="0" borderId="113" xfId="0" applyFont="1" applyFill="1" applyBorder="1" applyAlignment="1">
      <alignment horizontal="center" vertical="center" wrapText="1"/>
    </xf>
    <xf numFmtId="0" fontId="73" fillId="0" borderId="113" xfId="0" applyFont="1" applyFill="1" applyBorder="1" applyAlignment="1">
      <alignment vertical="center"/>
    </xf>
    <xf numFmtId="0" fontId="73" fillId="19" borderId="115" xfId="0" applyFont="1" applyFill="1" applyBorder="1" applyAlignment="1">
      <alignment horizontal="center" vertical="center" wrapText="1"/>
    </xf>
    <xf numFmtId="0" fontId="73" fillId="19" borderId="0" xfId="0" applyFont="1" applyFill="1" applyAlignment="1">
      <alignment vertical="center" wrapText="1"/>
    </xf>
    <xf numFmtId="0" fontId="73" fillId="19" borderId="115" xfId="0" applyFont="1" applyFill="1" applyBorder="1" applyAlignment="1">
      <alignment vertical="center" wrapText="1"/>
    </xf>
    <xf numFmtId="0" fontId="73" fillId="0" borderId="115" xfId="0" applyFont="1" applyBorder="1" applyAlignment="1">
      <alignment horizontal="center" vertical="center" wrapText="1"/>
    </xf>
    <xf numFmtId="0" fontId="95" fillId="0" borderId="0" xfId="0" applyFont="1" applyBorder="1" applyAlignment="1">
      <alignment vertical="center"/>
    </xf>
    <xf numFmtId="0" fontId="73" fillId="0" borderId="113" xfId="0" applyFont="1" applyFill="1" applyBorder="1" applyAlignment="1">
      <alignment horizontal="left" vertical="center"/>
    </xf>
    <xf numFmtId="0" fontId="73" fillId="0" borderId="114" xfId="0" applyFont="1" applyFill="1" applyBorder="1" applyAlignment="1">
      <alignment vertical="center"/>
    </xf>
    <xf numFmtId="0" fontId="73" fillId="0" borderId="113" xfId="0" applyFont="1" applyFill="1" applyBorder="1" applyAlignment="1">
      <alignment vertical="center" wrapText="1"/>
    </xf>
    <xf numFmtId="0" fontId="28" fillId="0" borderId="0" xfId="0" applyFont="1" applyFill="1" applyAlignment="1">
      <alignment vertical="center"/>
    </xf>
    <xf numFmtId="0" fontId="73" fillId="0" borderId="115" xfId="0" applyFont="1" applyFill="1" applyBorder="1" applyAlignment="1">
      <alignment vertical="center"/>
    </xf>
    <xf numFmtId="9" fontId="73" fillId="0" borderId="115" xfId="1" applyFont="1" applyFill="1" applyBorder="1" applyAlignment="1" applyProtection="1">
      <alignment horizontal="center" vertical="center"/>
    </xf>
    <xf numFmtId="0" fontId="73" fillId="0" borderId="115" xfId="0" applyFont="1" applyFill="1" applyBorder="1" applyAlignment="1">
      <alignment horizontal="center" vertical="center"/>
    </xf>
    <xf numFmtId="0" fontId="28" fillId="0" borderId="116" xfId="0" applyFont="1" applyFill="1" applyBorder="1" applyAlignment="1">
      <alignment vertical="center"/>
    </xf>
    <xf numFmtId="0" fontId="15" fillId="0" borderId="0" xfId="0" applyFont="1" applyFill="1" applyAlignment="1">
      <alignment vertical="center"/>
    </xf>
    <xf numFmtId="0" fontId="73" fillId="0" borderId="115" xfId="0" applyFont="1" applyFill="1" applyBorder="1" applyAlignment="1">
      <alignment vertical="center" wrapText="1"/>
    </xf>
    <xf numFmtId="0" fontId="4" fillId="2" borderId="117" xfId="0" applyFont="1" applyFill="1" applyBorder="1" applyAlignment="1">
      <alignment vertical="center"/>
    </xf>
    <xf numFmtId="166" fontId="6" fillId="3" borderId="20" xfId="0" applyNumberFormat="1"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0" xfId="0" applyFont="1" applyFill="1" applyBorder="1" applyAlignment="1">
      <alignment horizontal="center" vertical="center"/>
    </xf>
    <xf numFmtId="1" fontId="6" fillId="3" borderId="66" xfId="0" applyNumberFormat="1" applyFont="1" applyFill="1" applyBorder="1" applyAlignment="1">
      <alignment horizontal="center" vertical="center" wrapText="1"/>
    </xf>
    <xf numFmtId="1" fontId="6" fillId="3" borderId="20" xfId="0" applyNumberFormat="1" applyFont="1" applyFill="1" applyBorder="1" applyAlignment="1">
      <alignment horizontal="center" vertical="center"/>
    </xf>
    <xf numFmtId="166" fontId="6" fillId="3" borderId="20" xfId="0" applyNumberFormat="1" applyFont="1" applyFill="1" applyBorder="1" applyAlignment="1">
      <alignment horizontal="center" vertical="center"/>
    </xf>
    <xf numFmtId="166" fontId="23" fillId="3" borderId="20" xfId="0" applyNumberFormat="1" applyFont="1" applyFill="1" applyBorder="1" applyAlignment="1">
      <alignment horizontal="center" vertical="center"/>
    </xf>
    <xf numFmtId="9" fontId="6" fillId="3" borderId="20" xfId="0" applyNumberFormat="1" applyFont="1" applyFill="1" applyBorder="1" applyAlignment="1">
      <alignment horizontal="center" vertical="center" wrapText="1"/>
    </xf>
    <xf numFmtId="10" fontId="6" fillId="3" borderId="20" xfId="0" applyNumberFormat="1" applyFont="1" applyFill="1" applyBorder="1" applyAlignment="1">
      <alignment horizontal="center" vertical="center" wrapText="1"/>
    </xf>
    <xf numFmtId="0" fontId="41" fillId="2" borderId="0" xfId="0" applyFont="1" applyFill="1" applyAlignment="1">
      <alignment horizontal="center" wrapText="1"/>
    </xf>
    <xf numFmtId="0" fontId="41" fillId="2" borderId="0" xfId="0" applyFont="1" applyFill="1" applyAlignment="1">
      <alignment horizontal="center"/>
    </xf>
    <xf numFmtId="0" fontId="44" fillId="2" borderId="0" xfId="0" applyFont="1" applyFill="1" applyAlignment="1">
      <alignment horizontal="center"/>
    </xf>
    <xf numFmtId="0" fontId="62" fillId="2" borderId="0" xfId="0" applyFont="1" applyFill="1" applyAlignment="1">
      <alignment horizontal="center" wrapText="1"/>
    </xf>
    <xf numFmtId="0" fontId="44" fillId="2" borderId="0" xfId="0" applyFont="1" applyFill="1" applyAlignment="1">
      <alignment horizontal="center" vertical="center"/>
    </xf>
    <xf numFmtId="0" fontId="47" fillId="2" borderId="0" xfId="0" applyFont="1" applyFill="1" applyAlignment="1">
      <alignment horizontal="center" vertical="center" wrapText="1"/>
    </xf>
    <xf numFmtId="0" fontId="38" fillId="2" borderId="0" xfId="0" applyFont="1" applyFill="1" applyAlignment="1">
      <alignment horizontal="center"/>
    </xf>
    <xf numFmtId="1" fontId="6" fillId="3" borderId="0" xfId="0" applyNumberFormat="1" applyFont="1" applyFill="1" applyAlignment="1">
      <alignment horizontal="center" vertical="center"/>
    </xf>
    <xf numFmtId="0" fontId="6" fillId="3" borderId="0" xfId="0" applyFont="1" applyFill="1" applyAlignment="1">
      <alignment horizontal="center" vertical="center"/>
    </xf>
    <xf numFmtId="14" fontId="6" fillId="3" borderId="0" xfId="0" applyNumberFormat="1" applyFont="1" applyFill="1" applyAlignment="1" applyProtection="1">
      <alignment horizontal="center" vertical="center"/>
      <protection locked="0"/>
    </xf>
    <xf numFmtId="0" fontId="4" fillId="2" borderId="0" xfId="0" applyFont="1" applyFill="1" applyAlignment="1">
      <alignment horizontal="right" vertical="center"/>
    </xf>
    <xf numFmtId="0" fontId="54" fillId="3" borderId="0" xfId="9" applyFill="1" applyAlignment="1">
      <alignment horizontal="center" vertical="center"/>
    </xf>
    <xf numFmtId="0" fontId="39" fillId="2" borderId="0" xfId="0" applyFont="1" applyFill="1" applyAlignment="1">
      <alignment horizontal="center" wrapText="1"/>
    </xf>
    <xf numFmtId="0" fontId="46" fillId="2" borderId="0" xfId="0" applyFont="1" applyFill="1" applyAlignment="1">
      <alignment horizontal="center" vertical="center" wrapText="1"/>
    </xf>
    <xf numFmtId="0" fontId="4" fillId="2" borderId="0" xfId="0" applyFont="1" applyFill="1" applyAlignment="1">
      <alignment horizontal="right" vertical="center" wrapText="1"/>
    </xf>
    <xf numFmtId="0" fontId="6" fillId="3" borderId="0" xfId="0" applyFont="1" applyFill="1" applyAlignment="1">
      <alignment horizontal="left" vertical="center" indent="1"/>
    </xf>
    <xf numFmtId="0" fontId="7" fillId="3" borderId="0" xfId="0" applyFont="1" applyFill="1" applyAlignment="1">
      <alignment horizontal="left" vertical="center" indent="1"/>
    </xf>
    <xf numFmtId="0" fontId="9" fillId="2" borderId="118" xfId="0" applyFont="1" applyFill="1" applyBorder="1" applyAlignment="1">
      <alignment vertical="center" wrapText="1"/>
    </xf>
    <xf numFmtId="0" fontId="9" fillId="2" borderId="119" xfId="0" applyFont="1" applyFill="1" applyBorder="1" applyAlignment="1">
      <alignment vertical="center" wrapText="1"/>
    </xf>
    <xf numFmtId="0" fontId="9" fillId="2" borderId="120" xfId="0" applyFont="1" applyFill="1" applyBorder="1" applyAlignment="1">
      <alignment vertical="center" wrapText="1"/>
    </xf>
    <xf numFmtId="0" fontId="70" fillId="11" borderId="29" xfId="0" applyFont="1" applyFill="1" applyBorder="1" applyAlignment="1">
      <alignment horizontal="center" vertical="center"/>
    </xf>
    <xf numFmtId="0" fontId="70" fillId="11" borderId="11" xfId="0" applyFont="1" applyFill="1" applyBorder="1" applyAlignment="1">
      <alignment horizontal="center" vertical="center"/>
    </xf>
    <xf numFmtId="0" fontId="22" fillId="3" borderId="31" xfId="0" applyFont="1" applyFill="1" applyBorder="1" applyAlignment="1">
      <alignment horizontal="center" vertical="center"/>
    </xf>
    <xf numFmtId="0" fontId="22" fillId="3" borderId="32" xfId="0" applyFont="1" applyFill="1" applyBorder="1" applyAlignment="1">
      <alignment horizontal="center" vertical="center"/>
    </xf>
    <xf numFmtId="0" fontId="22" fillId="3" borderId="33" xfId="0" applyFont="1" applyFill="1" applyBorder="1" applyAlignment="1">
      <alignment horizontal="center" vertical="center"/>
    </xf>
    <xf numFmtId="0" fontId="17" fillId="3" borderId="31" xfId="0" applyFont="1" applyFill="1" applyBorder="1" applyAlignment="1">
      <alignment horizontal="center" vertical="center" wrapText="1"/>
    </xf>
    <xf numFmtId="0" fontId="17" fillId="3" borderId="32" xfId="0" applyFont="1" applyFill="1" applyBorder="1" applyAlignment="1">
      <alignment horizontal="center" vertical="center" wrapText="1"/>
    </xf>
    <xf numFmtId="0" fontId="17" fillId="3" borderId="33" xfId="0" applyFont="1" applyFill="1" applyBorder="1" applyAlignment="1">
      <alignment horizontal="center" vertical="center" wrapText="1"/>
    </xf>
    <xf numFmtId="0" fontId="18" fillId="17" borderId="30" xfId="0" applyFont="1" applyFill="1" applyBorder="1" applyAlignment="1">
      <alignment horizontal="center" vertical="center" wrapText="1"/>
    </xf>
    <xf numFmtId="0" fontId="18" fillId="17" borderId="3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4" xfId="0" applyFont="1" applyFill="1" applyBorder="1" applyAlignment="1">
      <alignment horizontal="center" vertical="center"/>
    </xf>
    <xf numFmtId="0" fontId="20" fillId="17" borderId="77" xfId="0" applyFont="1" applyFill="1" applyBorder="1" applyAlignment="1">
      <alignment horizontal="left" vertical="center" indent="1"/>
    </xf>
    <xf numFmtId="0" fontId="20" fillId="17" borderId="15" xfId="0" applyFont="1" applyFill="1" applyBorder="1" applyAlignment="1">
      <alignment horizontal="left" vertical="center" indent="1"/>
    </xf>
    <xf numFmtId="0" fontId="20" fillId="17" borderId="15" xfId="0" applyFont="1" applyFill="1" applyBorder="1" applyAlignment="1">
      <alignment horizontal="left" vertical="center" wrapText="1" indent="1"/>
    </xf>
    <xf numFmtId="0" fontId="20" fillId="17" borderId="36" xfId="0" applyFont="1" applyFill="1" applyBorder="1" applyAlignment="1">
      <alignment horizontal="left" vertical="center" indent="1"/>
    </xf>
    <xf numFmtId="0" fontId="6" fillId="3" borderId="38" xfId="0" applyFont="1" applyFill="1" applyBorder="1" applyAlignment="1">
      <alignment horizontal="justify" vertical="center" wrapText="1"/>
    </xf>
    <xf numFmtId="0" fontId="6" fillId="3" borderId="39" xfId="0" applyFont="1" applyFill="1" applyBorder="1" applyAlignment="1">
      <alignment horizontal="justify" vertical="center" wrapText="1"/>
    </xf>
    <xf numFmtId="0" fontId="6" fillId="3" borderId="37" xfId="0" applyFont="1" applyFill="1" applyBorder="1" applyAlignment="1">
      <alignment horizontal="justify" vertical="center" wrapText="1"/>
    </xf>
    <xf numFmtId="0" fontId="6" fillId="3" borderId="38" xfId="0" applyFont="1" applyFill="1" applyBorder="1" applyAlignment="1">
      <alignment horizontal="justify" vertical="center"/>
    </xf>
    <xf numFmtId="0" fontId="6" fillId="3" borderId="40" xfId="0" applyFont="1" applyFill="1" applyBorder="1" applyAlignment="1">
      <alignment horizontal="justify" vertical="center"/>
    </xf>
    <xf numFmtId="0" fontId="27" fillId="2" borderId="0" xfId="0" applyFont="1" applyFill="1" applyBorder="1" applyAlignment="1">
      <alignment horizontal="center" vertical="center"/>
    </xf>
    <xf numFmtId="0" fontId="69" fillId="11" borderId="28" xfId="0" applyFont="1" applyFill="1" applyBorder="1" applyAlignment="1">
      <alignment horizontal="center" vertical="center"/>
    </xf>
    <xf numFmtId="0" fontId="69" fillId="11" borderId="0" xfId="0" applyFont="1" applyFill="1" applyBorder="1" applyAlignment="1">
      <alignment horizontal="center" vertical="center"/>
    </xf>
    <xf numFmtId="0" fontId="69" fillId="11" borderId="7" xfId="0" applyFont="1" applyFill="1" applyBorder="1" applyAlignment="1">
      <alignment horizontal="center" vertical="center"/>
    </xf>
    <xf numFmtId="0" fontId="17" fillId="3" borderId="60" xfId="0" applyFont="1" applyFill="1" applyBorder="1" applyAlignment="1">
      <alignment horizontal="center" vertical="center" wrapText="1"/>
    </xf>
    <xf numFmtId="0" fontId="17" fillId="3" borderId="61" xfId="0" applyFont="1" applyFill="1" applyBorder="1" applyAlignment="1">
      <alignment horizontal="center" vertical="center" wrapText="1"/>
    </xf>
    <xf numFmtId="0" fontId="6" fillId="3" borderId="65" xfId="0" applyFont="1" applyFill="1" applyBorder="1" applyAlignment="1">
      <alignment horizontal="center" vertical="center" wrapText="1"/>
    </xf>
    <xf numFmtId="0" fontId="6" fillId="3" borderId="66" xfId="0" applyFont="1" applyFill="1" applyBorder="1" applyAlignment="1">
      <alignment horizontal="center" vertical="center" wrapText="1"/>
    </xf>
    <xf numFmtId="0" fontId="23" fillId="3" borderId="60" xfId="0" applyFont="1" applyFill="1" applyBorder="1" applyAlignment="1">
      <alignment horizontal="center" vertical="center"/>
    </xf>
    <xf numFmtId="0" fontId="23" fillId="3" borderId="61" xfId="0" applyFont="1" applyFill="1" applyBorder="1" applyAlignment="1">
      <alignment horizontal="center" vertical="center"/>
    </xf>
    <xf numFmtId="164" fontId="21" fillId="14" borderId="20" xfId="1" applyNumberFormat="1" applyFont="1" applyFill="1" applyBorder="1" applyAlignment="1">
      <alignment horizontal="center" vertical="center" wrapText="1"/>
    </xf>
    <xf numFmtId="0" fontId="24" fillId="3" borderId="25" xfId="0" applyFont="1" applyFill="1" applyBorder="1" applyAlignment="1">
      <alignment horizontal="center" vertical="center" textRotation="90" wrapText="1"/>
    </xf>
    <xf numFmtId="0" fontId="24" fillId="3" borderId="20" xfId="0" applyFont="1" applyFill="1" applyBorder="1" applyAlignment="1">
      <alignment horizontal="center" vertical="center" textRotation="90" wrapText="1"/>
    </xf>
    <xf numFmtId="0" fontId="59" fillId="2" borderId="0" xfId="0" applyFont="1" applyFill="1" applyBorder="1" applyAlignment="1">
      <alignment horizontal="center" vertical="center"/>
    </xf>
    <xf numFmtId="167" fontId="6" fillId="3" borderId="57" xfId="2" applyNumberFormat="1" applyFont="1" applyFill="1" applyBorder="1" applyAlignment="1">
      <alignment horizontal="center" vertical="center" wrapText="1"/>
    </xf>
    <xf numFmtId="0" fontId="17" fillId="3" borderId="65" xfId="0" applyFont="1" applyFill="1" applyBorder="1" applyAlignment="1">
      <alignment horizontal="center" vertical="center" wrapText="1"/>
    </xf>
    <xf numFmtId="0" fontId="17" fillId="3" borderId="66" xfId="0" applyFont="1" applyFill="1" applyBorder="1" applyAlignment="1">
      <alignment horizontal="center" vertical="center" wrapText="1"/>
    </xf>
    <xf numFmtId="0" fontId="30" fillId="17" borderId="16" xfId="0" applyFont="1" applyFill="1" applyBorder="1" applyAlignment="1">
      <alignment horizontal="center" vertical="center"/>
    </xf>
    <xf numFmtId="0" fontId="30" fillId="17" borderId="13"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13" xfId="0" applyFont="1" applyFill="1" applyBorder="1" applyAlignment="1">
      <alignment horizontal="center" vertical="center"/>
    </xf>
    <xf numFmtId="0" fontId="21" fillId="3" borderId="14" xfId="0" applyFont="1" applyFill="1" applyBorder="1" applyAlignment="1">
      <alignment horizontal="center" vertical="center"/>
    </xf>
    <xf numFmtId="0" fontId="17" fillId="2" borderId="0" xfId="0" applyFont="1" applyFill="1" applyBorder="1" applyAlignment="1">
      <alignment horizontal="left" vertical="center" wrapText="1" indent="1"/>
    </xf>
    <xf numFmtId="0" fontId="12" fillId="17" borderId="89" xfId="0" applyFont="1" applyFill="1" applyBorder="1" applyAlignment="1">
      <alignment horizontal="center" vertical="center"/>
    </xf>
    <xf numFmtId="0" fontId="12" fillId="17" borderId="90" xfId="0" applyFont="1" applyFill="1" applyBorder="1" applyAlignment="1">
      <alignment horizontal="center" vertical="center"/>
    </xf>
    <xf numFmtId="0" fontId="12" fillId="17" borderId="89" xfId="0" applyFont="1" applyFill="1" applyBorder="1" applyAlignment="1">
      <alignment horizontal="center" vertical="center" wrapText="1"/>
    </xf>
    <xf numFmtId="0" fontId="12" fillId="17" borderId="90" xfId="0" applyFont="1" applyFill="1" applyBorder="1" applyAlignment="1">
      <alignment horizontal="center" vertical="center" wrapText="1"/>
    </xf>
    <xf numFmtId="0" fontId="14" fillId="17" borderId="89" xfId="0" applyFont="1" applyFill="1" applyBorder="1" applyAlignment="1">
      <alignment horizontal="center" vertical="center" wrapText="1"/>
    </xf>
    <xf numFmtId="0" fontId="14" fillId="17" borderId="90" xfId="0" applyFont="1" applyFill="1" applyBorder="1" applyAlignment="1">
      <alignment horizontal="center" vertical="center" wrapText="1"/>
    </xf>
    <xf numFmtId="0" fontId="12" fillId="11" borderId="21" xfId="0" applyFont="1" applyFill="1" applyBorder="1" applyAlignment="1">
      <alignment horizontal="center" vertical="center" wrapText="1"/>
    </xf>
    <xf numFmtId="0" fontId="12" fillId="11" borderId="22"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12" fillId="11" borderId="20"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14" borderId="20" xfId="0" applyFont="1" applyFill="1" applyBorder="1" applyAlignment="1">
      <alignment horizontal="center" vertical="center" wrapText="1"/>
    </xf>
    <xf numFmtId="0" fontId="10" fillId="14" borderId="25" xfId="0" applyFont="1" applyFill="1" applyBorder="1" applyAlignment="1">
      <alignment horizontal="center" vertical="center" wrapText="1"/>
    </xf>
    <xf numFmtId="0" fontId="52" fillId="14" borderId="20"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23" fillId="3" borderId="65" xfId="0" applyFont="1" applyFill="1" applyBorder="1" applyAlignment="1">
      <alignment horizontal="center" vertical="center"/>
    </xf>
    <xf numFmtId="0" fontId="23" fillId="3" borderId="66" xfId="0" applyFont="1" applyFill="1" applyBorder="1" applyAlignment="1">
      <alignment horizontal="center" vertical="center"/>
    </xf>
    <xf numFmtId="164" fontId="21" fillId="14" borderId="65" xfId="1" applyNumberFormat="1" applyFont="1" applyFill="1" applyBorder="1" applyAlignment="1">
      <alignment horizontal="center" vertical="center" wrapText="1"/>
    </xf>
    <xf numFmtId="164" fontId="21" fillId="14" borderId="66" xfId="1" applyNumberFormat="1" applyFont="1" applyFill="1" applyBorder="1" applyAlignment="1">
      <alignment horizontal="center" vertical="center" wrapText="1"/>
    </xf>
    <xf numFmtId="0" fontId="24" fillId="3" borderId="71" xfId="0" applyFont="1" applyFill="1" applyBorder="1" applyAlignment="1">
      <alignment horizontal="center" vertical="center" textRotation="90" wrapText="1"/>
    </xf>
    <xf numFmtId="0" fontId="24" fillId="3" borderId="72" xfId="0" applyFont="1" applyFill="1" applyBorder="1" applyAlignment="1">
      <alignment horizontal="center" vertical="center" textRotation="90" wrapText="1"/>
    </xf>
    <xf numFmtId="0" fontId="24" fillId="3" borderId="65" xfId="0" applyFont="1" applyFill="1" applyBorder="1" applyAlignment="1">
      <alignment horizontal="center" vertical="center" textRotation="90" wrapText="1"/>
    </xf>
    <xf numFmtId="0" fontId="24" fillId="3" borderId="66" xfId="0" applyFont="1" applyFill="1" applyBorder="1" applyAlignment="1">
      <alignment horizontal="center" vertical="center" textRotation="90" wrapText="1"/>
    </xf>
    <xf numFmtId="0" fontId="6" fillId="3" borderId="92" xfId="2" applyNumberFormat="1" applyFont="1" applyFill="1" applyBorder="1" applyAlignment="1">
      <alignment horizontal="center" vertical="center" wrapText="1"/>
    </xf>
    <xf numFmtId="0" fontId="6" fillId="3" borderId="93" xfId="2" applyNumberFormat="1" applyFont="1" applyFill="1" applyBorder="1" applyAlignment="1">
      <alignment horizontal="center" vertical="center" wrapText="1"/>
    </xf>
    <xf numFmtId="2" fontId="6" fillId="3" borderId="57" xfId="0" applyNumberFormat="1" applyFont="1" applyFill="1" applyBorder="1" applyAlignment="1">
      <alignment horizontal="center" vertical="center" wrapText="1"/>
    </xf>
    <xf numFmtId="0" fontId="6" fillId="3" borderId="123" xfId="0" applyFont="1" applyFill="1" applyBorder="1" applyAlignment="1">
      <alignment horizontal="center" vertical="center" wrapText="1"/>
    </xf>
    <xf numFmtId="0" fontId="6" fillId="3" borderId="57" xfId="2" applyNumberFormat="1" applyFont="1" applyFill="1" applyBorder="1" applyAlignment="1">
      <alignment horizontal="center" vertical="center" wrapText="1"/>
    </xf>
    <xf numFmtId="0" fontId="57" fillId="2" borderId="0" xfId="0" applyFont="1" applyFill="1" applyBorder="1" applyAlignment="1">
      <alignment horizontal="center" vertical="center"/>
    </xf>
    <xf numFmtId="0" fontId="6" fillId="3" borderId="40" xfId="0" applyFont="1" applyFill="1" applyBorder="1" applyAlignment="1">
      <alignment horizontal="justify" vertical="center" wrapText="1"/>
    </xf>
    <xf numFmtId="0" fontId="6" fillId="3" borderId="57" xfId="0" applyFont="1" applyFill="1" applyBorder="1" applyAlignment="1">
      <alignment horizontal="center" vertical="center" wrapText="1"/>
    </xf>
    <xf numFmtId="0" fontId="6" fillId="3" borderId="59" xfId="0" applyFont="1" applyFill="1" applyBorder="1" applyAlignment="1">
      <alignment horizontal="center" vertical="center" wrapText="1"/>
    </xf>
    <xf numFmtId="0" fontId="6" fillId="3" borderId="63" xfId="0" applyFont="1" applyFill="1" applyBorder="1" applyAlignment="1">
      <alignment horizontal="center" vertical="center" wrapText="1"/>
    </xf>
    <xf numFmtId="166" fontId="23" fillId="3" borderId="57" xfId="0" applyNumberFormat="1" applyFont="1" applyFill="1" applyBorder="1" applyAlignment="1">
      <alignment horizontal="center" vertical="center"/>
    </xf>
    <xf numFmtId="0" fontId="23" fillId="3" borderId="57" xfId="0" applyFont="1" applyFill="1" applyBorder="1" applyAlignment="1">
      <alignment horizontal="center" vertical="center"/>
    </xf>
    <xf numFmtId="0" fontId="6" fillId="0" borderId="57" xfId="0" applyFont="1" applyFill="1" applyBorder="1" applyAlignment="1">
      <alignment horizontal="center" vertical="center" wrapText="1"/>
    </xf>
    <xf numFmtId="164" fontId="21" fillId="14" borderId="27" xfId="1" applyNumberFormat="1" applyFont="1" applyFill="1" applyBorder="1" applyAlignment="1">
      <alignment horizontal="center" vertical="center" wrapText="1"/>
    </xf>
    <xf numFmtId="167" fontId="6" fillId="3" borderId="59" xfId="2" applyNumberFormat="1" applyFont="1" applyFill="1" applyBorder="1" applyAlignment="1">
      <alignment horizontal="center" vertical="center" wrapText="1"/>
    </xf>
    <xf numFmtId="167" fontId="6" fillId="3" borderId="63" xfId="2" applyNumberFormat="1" applyFont="1" applyFill="1" applyBorder="1" applyAlignment="1">
      <alignment horizontal="center" vertical="center" wrapText="1"/>
    </xf>
    <xf numFmtId="0" fontId="58" fillId="3" borderId="57" xfId="0" applyFont="1" applyFill="1" applyBorder="1" applyAlignment="1">
      <alignment horizontal="center" vertical="center" wrapText="1"/>
    </xf>
    <xf numFmtId="0" fontId="17" fillId="3" borderId="59" xfId="0" applyFont="1" applyFill="1" applyBorder="1" applyAlignment="1">
      <alignment horizontal="center" vertical="center" wrapText="1"/>
    </xf>
    <xf numFmtId="0" fontId="17" fillId="3" borderId="63" xfId="0" applyFont="1" applyFill="1" applyBorder="1" applyAlignment="1">
      <alignment horizontal="center" vertical="center" wrapText="1"/>
    </xf>
    <xf numFmtId="0" fontId="6" fillId="3" borderId="88" xfId="0" applyFont="1" applyFill="1" applyBorder="1" applyAlignment="1">
      <alignment horizontal="center" vertical="center" wrapText="1"/>
    </xf>
    <xf numFmtId="0" fontId="28" fillId="3" borderId="88" xfId="0" applyFont="1" applyFill="1" applyBorder="1" applyAlignment="1">
      <alignment horizontal="center" vertical="center" wrapText="1"/>
    </xf>
    <xf numFmtId="0" fontId="58" fillId="3" borderId="88" xfId="0" applyFont="1" applyFill="1" applyBorder="1" applyAlignment="1">
      <alignment horizontal="center" vertical="center" wrapText="1"/>
    </xf>
    <xf numFmtId="166" fontId="23" fillId="3" borderId="88" xfId="0" applyNumberFormat="1" applyFont="1" applyFill="1" applyBorder="1" applyAlignment="1">
      <alignment horizontal="center" vertical="center"/>
    </xf>
    <xf numFmtId="0" fontId="23" fillId="3" borderId="88" xfId="0" applyFont="1" applyFill="1" applyBorder="1" applyAlignment="1">
      <alignment horizontal="center" vertical="center"/>
    </xf>
    <xf numFmtId="0" fontId="6" fillId="3" borderId="121" xfId="2" applyNumberFormat="1" applyFont="1" applyFill="1" applyBorder="1" applyAlignment="1">
      <alignment horizontal="center" vertical="center" wrapText="1"/>
    </xf>
    <xf numFmtId="0" fontId="6" fillId="3" borderId="122" xfId="2" applyNumberFormat="1" applyFont="1" applyFill="1" applyBorder="1" applyAlignment="1">
      <alignment horizontal="center" vertical="center" wrapText="1"/>
    </xf>
    <xf numFmtId="2" fontId="6" fillId="3" borderId="88" xfId="0" applyNumberFormat="1" applyFont="1" applyFill="1" applyBorder="1" applyAlignment="1">
      <alignment horizontal="center" vertical="center" wrapText="1"/>
    </xf>
    <xf numFmtId="167" fontId="6" fillId="3" borderId="88" xfId="2" applyNumberFormat="1" applyFont="1" applyFill="1" applyBorder="1" applyAlignment="1">
      <alignment horizontal="center" vertical="center" wrapText="1"/>
    </xf>
    <xf numFmtId="0" fontId="23" fillId="3" borderId="62" xfId="0" applyFont="1" applyFill="1" applyBorder="1" applyAlignment="1">
      <alignment horizontal="center" vertical="center"/>
    </xf>
    <xf numFmtId="0" fontId="23" fillId="3" borderId="64" xfId="0" applyFont="1" applyFill="1" applyBorder="1" applyAlignment="1">
      <alignment horizontal="center" vertical="center"/>
    </xf>
    <xf numFmtId="0" fontId="29" fillId="18" borderId="17" xfId="0" applyFont="1" applyFill="1" applyBorder="1" applyAlignment="1">
      <alignment horizontal="center" vertical="center"/>
    </xf>
    <xf numFmtId="0" fontId="29" fillId="18" borderId="4" xfId="0" applyFont="1" applyFill="1" applyBorder="1" applyAlignment="1">
      <alignment horizontal="center" vertical="center"/>
    </xf>
    <xf numFmtId="0" fontId="29" fillId="18" borderId="18" xfId="0" applyFont="1" applyFill="1" applyBorder="1" applyAlignment="1">
      <alignment horizontal="center" vertical="center"/>
    </xf>
    <xf numFmtId="0" fontId="20" fillId="18" borderId="17" xfId="0" applyFont="1" applyFill="1" applyBorder="1" applyAlignment="1">
      <alignment horizontal="center" vertical="center" wrapText="1"/>
    </xf>
    <xf numFmtId="0" fontId="20" fillId="18" borderId="4" xfId="0" applyFont="1" applyFill="1" applyBorder="1" applyAlignment="1">
      <alignment horizontal="center" vertical="center" wrapText="1"/>
    </xf>
    <xf numFmtId="0" fontId="20" fillId="18" borderId="18"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25" fillId="3" borderId="0" xfId="0" applyFont="1" applyFill="1" applyAlignment="1">
      <alignment horizontal="center" vertical="center" wrapText="1"/>
    </xf>
    <xf numFmtId="0" fontId="18" fillId="17" borderId="31" xfId="0" applyFont="1" applyFill="1" applyBorder="1" applyAlignment="1">
      <alignment horizontal="center" vertical="center" wrapText="1"/>
    </xf>
    <xf numFmtId="0" fontId="18" fillId="17" borderId="33" xfId="0" applyFont="1" applyFill="1" applyBorder="1" applyAlignment="1">
      <alignment horizontal="center" vertical="center" wrapText="1"/>
    </xf>
    <xf numFmtId="0" fontId="20" fillId="17" borderId="75" xfId="0" applyFont="1" applyFill="1" applyBorder="1" applyAlignment="1">
      <alignment horizontal="left" vertical="center" indent="1"/>
    </xf>
    <xf numFmtId="0" fontId="20" fillId="17" borderId="74" xfId="0" applyFont="1" applyFill="1" applyBorder="1" applyAlignment="1">
      <alignment horizontal="left" vertical="center" wrapText="1" indent="1"/>
    </xf>
    <xf numFmtId="0" fontId="20" fillId="17" borderId="75" xfId="0" applyFont="1" applyFill="1" applyBorder="1" applyAlignment="1">
      <alignment horizontal="left" vertical="center" wrapText="1" indent="1"/>
    </xf>
    <xf numFmtId="0" fontId="20" fillId="17" borderId="76" xfId="0" applyFont="1" applyFill="1" applyBorder="1" applyAlignment="1">
      <alignment horizontal="left" vertical="center" wrapText="1" indent="1"/>
    </xf>
    <xf numFmtId="0" fontId="20" fillId="18" borderId="17" xfId="0" applyFont="1" applyFill="1" applyBorder="1" applyAlignment="1">
      <alignment horizontal="center" vertical="center"/>
    </xf>
    <xf numFmtId="0" fontId="20" fillId="18" borderId="4" xfId="0" applyFont="1" applyFill="1" applyBorder="1" applyAlignment="1">
      <alignment horizontal="center" vertical="center"/>
    </xf>
    <xf numFmtId="0" fontId="10" fillId="3" borderId="57" xfId="0" applyFont="1" applyFill="1" applyBorder="1" applyAlignment="1">
      <alignment horizontal="center" vertical="center" wrapText="1"/>
    </xf>
    <xf numFmtId="0" fontId="10" fillId="14" borderId="57" xfId="0" applyFont="1" applyFill="1" applyBorder="1" applyAlignment="1">
      <alignment horizontal="center" vertical="center" wrapText="1"/>
    </xf>
    <xf numFmtId="0" fontId="5"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0" fontId="5" fillId="3" borderId="5" xfId="0" applyFont="1" applyFill="1" applyBorder="1" applyAlignment="1">
      <alignment horizontal="left" vertical="center" wrapText="1" indent="1"/>
    </xf>
    <xf numFmtId="164" fontId="21" fillId="14" borderId="73" xfId="1" applyNumberFormat="1" applyFont="1" applyFill="1" applyBorder="1" applyAlignment="1">
      <alignment horizontal="center" vertical="center" wrapText="1"/>
    </xf>
    <xf numFmtId="0" fontId="61" fillId="2" borderId="0" xfId="0" applyFont="1" applyFill="1" applyBorder="1" applyAlignment="1">
      <alignment horizontal="center" vertical="center"/>
    </xf>
    <xf numFmtId="0" fontId="6" fillId="3" borderId="91" xfId="0" applyFont="1" applyFill="1" applyBorder="1" applyAlignment="1">
      <alignment horizontal="center" vertical="center" wrapText="1"/>
    </xf>
    <xf numFmtId="0" fontId="72" fillId="3" borderId="83" xfId="0" applyFont="1" applyFill="1" applyBorder="1" applyAlignment="1">
      <alignment horizontal="center" vertical="center" wrapText="1"/>
    </xf>
    <xf numFmtId="0" fontId="72" fillId="3" borderId="84" xfId="0" applyFont="1" applyFill="1" applyBorder="1" applyAlignment="1">
      <alignment horizontal="center" vertical="center" wrapText="1"/>
    </xf>
    <xf numFmtId="0" fontId="72" fillId="3" borderId="85" xfId="0" applyFont="1" applyFill="1" applyBorder="1" applyAlignment="1">
      <alignment horizontal="center" vertical="center" wrapText="1"/>
    </xf>
    <xf numFmtId="0" fontId="28" fillId="12" borderId="116" xfId="0" applyFont="1" applyFill="1" applyBorder="1" applyAlignment="1">
      <alignment horizontal="center" vertical="center"/>
    </xf>
    <xf numFmtId="0" fontId="15" fillId="17" borderId="0" xfId="0" applyFont="1" applyFill="1" applyAlignment="1">
      <alignment horizontal="center" vertical="center"/>
    </xf>
    <xf numFmtId="0" fontId="12" fillId="16" borderId="0" xfId="0" applyFont="1" applyFill="1" applyAlignment="1">
      <alignment horizontal="center" vertical="center"/>
    </xf>
    <xf numFmtId="0" fontId="10" fillId="13" borderId="0" xfId="0" applyFont="1" applyFill="1" applyAlignment="1">
      <alignment horizontal="center" vertical="center"/>
    </xf>
    <xf numFmtId="0" fontId="29" fillId="17" borderId="0" xfId="0" applyFont="1" applyFill="1" applyAlignment="1">
      <alignment horizontal="center" vertical="center"/>
    </xf>
    <xf numFmtId="0" fontId="9" fillId="13" borderId="68" xfId="0" applyFont="1" applyFill="1" applyBorder="1" applyAlignment="1">
      <alignment horizontal="center" vertical="center" wrapText="1"/>
    </xf>
    <xf numFmtId="0" fontId="9" fillId="13" borderId="69"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15" fillId="17" borderId="56" xfId="0" applyFont="1" applyFill="1" applyBorder="1" applyAlignment="1">
      <alignment horizontal="center" vertical="center"/>
    </xf>
    <xf numFmtId="0" fontId="15" fillId="17" borderId="67" xfId="0" applyFont="1" applyFill="1" applyBorder="1" applyAlignment="1">
      <alignment horizontal="center" vertical="center"/>
    </xf>
    <xf numFmtId="0" fontId="9" fillId="13" borderId="67" xfId="0" applyFont="1" applyFill="1" applyBorder="1" applyAlignment="1">
      <alignment horizontal="center" vertical="center"/>
    </xf>
    <xf numFmtId="0" fontId="64" fillId="13" borderId="0" xfId="0" applyFont="1" applyFill="1" applyAlignment="1">
      <alignment horizontal="center" vertical="center"/>
    </xf>
    <xf numFmtId="0" fontId="4" fillId="13" borderId="0" xfId="0" applyFont="1" applyFill="1" applyBorder="1" applyAlignment="1">
      <alignment horizontal="center" vertical="center" textRotation="90"/>
    </xf>
    <xf numFmtId="0" fontId="4" fillId="13" borderId="7" xfId="0" applyFont="1" applyFill="1" applyBorder="1" applyAlignment="1">
      <alignment horizontal="center" vertical="center" textRotation="90"/>
    </xf>
    <xf numFmtId="0" fontId="15" fillId="4" borderId="10"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0" fillId="6" borderId="19" xfId="0" applyFont="1" applyFill="1" applyBorder="1" applyAlignment="1">
      <alignment horizontal="center" vertical="center"/>
    </xf>
    <xf numFmtId="0" fontId="10" fillId="5" borderId="52" xfId="0" applyFont="1" applyFill="1" applyBorder="1" applyAlignment="1">
      <alignment horizontal="center" vertical="center"/>
    </xf>
    <xf numFmtId="0" fontId="10" fillId="5" borderId="53" xfId="0" applyFont="1" applyFill="1" applyBorder="1" applyAlignment="1">
      <alignment horizontal="center" vertical="center"/>
    </xf>
    <xf numFmtId="0" fontId="29" fillId="5"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10" fillId="5" borderId="54" xfId="0" applyFont="1" applyFill="1" applyBorder="1" applyAlignment="1">
      <alignment horizontal="center" vertical="center"/>
    </xf>
    <xf numFmtId="0" fontId="60" fillId="4" borderId="0" xfId="0" applyFont="1" applyFill="1" applyBorder="1" applyAlignment="1">
      <alignment horizontal="center" vertical="center"/>
    </xf>
    <xf numFmtId="0" fontId="33" fillId="12" borderId="52" xfId="0" applyFont="1" applyFill="1" applyBorder="1" applyAlignment="1">
      <alignment horizontal="center" vertical="center"/>
    </xf>
    <xf numFmtId="0" fontId="33" fillId="12" borderId="53" xfId="0" applyFont="1" applyFill="1" applyBorder="1" applyAlignment="1">
      <alignment horizontal="center" vertical="center"/>
    </xf>
    <xf numFmtId="0" fontId="33" fillId="12" borderId="54" xfId="0" applyFont="1" applyFill="1" applyBorder="1" applyAlignment="1">
      <alignment horizontal="center" vertical="center"/>
    </xf>
    <xf numFmtId="0" fontId="32" fillId="12" borderId="49" xfId="0" applyFont="1" applyFill="1" applyBorder="1" applyAlignment="1">
      <alignment horizontal="center" vertical="center"/>
    </xf>
    <xf numFmtId="0" fontId="32" fillId="12" borderId="50" xfId="0" applyFont="1" applyFill="1" applyBorder="1" applyAlignment="1">
      <alignment horizontal="center" vertical="center"/>
    </xf>
    <xf numFmtId="0" fontId="32" fillId="12" borderId="51" xfId="0" applyFont="1" applyFill="1" applyBorder="1" applyAlignment="1">
      <alignment horizontal="center" vertical="center"/>
    </xf>
    <xf numFmtId="0" fontId="33" fillId="12" borderId="0" xfId="0" applyFont="1" applyFill="1" applyAlignment="1">
      <alignment horizontal="center" vertical="center"/>
    </xf>
    <xf numFmtId="0" fontId="31" fillId="2" borderId="0" xfId="0" applyFont="1" applyFill="1" applyAlignment="1">
      <alignment horizontal="center" vertical="center"/>
    </xf>
    <xf numFmtId="0" fontId="71" fillId="4" borderId="49" xfId="0" applyFont="1" applyFill="1" applyBorder="1" applyAlignment="1">
      <alignment horizontal="center" vertical="center"/>
    </xf>
    <xf numFmtId="0" fontId="71" fillId="4" borderId="50" xfId="0" applyFont="1" applyFill="1" applyBorder="1" applyAlignment="1">
      <alignment horizontal="center" vertical="center"/>
    </xf>
    <xf numFmtId="0" fontId="71" fillId="4" borderId="51" xfId="0" applyFont="1" applyFill="1" applyBorder="1" applyAlignment="1">
      <alignment horizontal="center" vertical="center"/>
    </xf>
    <xf numFmtId="0" fontId="66" fillId="0" borderId="0" xfId="0" applyFont="1" applyAlignment="1">
      <alignment horizontal="center" vertical="center" wrapText="1"/>
    </xf>
    <xf numFmtId="0" fontId="0" fillId="0" borderId="86" xfId="0" applyBorder="1" applyAlignment="1">
      <alignment horizontal="center"/>
    </xf>
    <xf numFmtId="0" fontId="0" fillId="0" borderId="79" xfId="0" applyBorder="1" applyAlignment="1">
      <alignment horizontal="center"/>
    </xf>
    <xf numFmtId="0" fontId="0" fillId="0" borderId="87" xfId="0" applyBorder="1" applyAlignment="1">
      <alignment horizontal="center"/>
    </xf>
    <xf numFmtId="0" fontId="31" fillId="0" borderId="81" xfId="0" applyFont="1" applyBorder="1" applyAlignment="1">
      <alignment horizontal="left" vertical="center" wrapText="1"/>
    </xf>
    <xf numFmtId="0" fontId="31" fillId="0" borderId="0" xfId="0" applyFont="1" applyBorder="1" applyAlignment="1">
      <alignment horizontal="left" vertical="center" wrapText="1"/>
    </xf>
    <xf numFmtId="0" fontId="31" fillId="0" borderId="28" xfId="0" applyFont="1" applyBorder="1" applyAlignment="1">
      <alignment horizontal="right" vertical="center" textRotation="90"/>
    </xf>
    <xf numFmtId="0" fontId="31" fillId="0" borderId="0" xfId="0" applyFont="1" applyBorder="1" applyAlignment="1">
      <alignment horizontal="right" vertical="center" textRotation="90"/>
    </xf>
  </cellXfs>
  <cellStyles count="10">
    <cellStyle name="Hipervínculo" xfId="3" builtinId="8" hidden="1"/>
    <cellStyle name="Hipervínculo" xfId="5" builtinId="8" hidden="1"/>
    <cellStyle name="Hipervínculo" xfId="7" builtinId="8" hidden="1"/>
    <cellStyle name="Hipervínculo" xfId="9" builtinId="8"/>
    <cellStyle name="Hipervínculo visitado" xfId="4" builtinId="9" hidden="1"/>
    <cellStyle name="Hipervínculo visitado" xfId="6" builtinId="9" hidden="1"/>
    <cellStyle name="Hipervínculo visitado" xfId="8" builtinId="9" hidden="1"/>
    <cellStyle name="Millares" xfId="2" builtinId="3"/>
    <cellStyle name="Normal" xfId="0" builtinId="0"/>
    <cellStyle name="Porcentaje" xfId="1" builtinId="5"/>
  </cellStyles>
  <dxfs count="82">
    <dxf>
      <alignment vertical="center" readingOrder="0"/>
    </dxf>
    <dxf>
      <alignment horizontal="center" readingOrder="0"/>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0000"/>
        </patternFill>
      </fill>
    </dxf>
    <dxf>
      <font>
        <b/>
        <i val="0"/>
        <color rgb="FFC00000"/>
      </font>
    </dxf>
  </dxfs>
  <tableStyles count="0" defaultTableStyle="TableStyleMedium2" defaultPivotStyle="PivotStyleLight16"/>
  <colors>
    <mruColors>
      <color rgb="FFFF7C5D"/>
      <color rgb="FFFF6600"/>
      <color rgb="FFFFFF99"/>
      <color rgb="FF000000"/>
      <color rgb="FFFF3300"/>
      <color rgb="FFFF714F"/>
      <color rgb="FFF7783F"/>
      <color rgb="FFFF9966"/>
      <color rgb="FFFFFF66"/>
      <color rgb="FFFF57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val>
            <c:numRef>
              <c:f>'BD-resultados'!$Z$10:$AB$10</c:f>
              <c:numCache>
                <c:formatCode>0.0%</c:formatCode>
                <c:ptCount val="3"/>
                <c:pt idx="0">
                  <c:v>0</c:v>
                </c:pt>
                <c:pt idx="1">
                  <c:v>0.40111462695089461</c:v>
                </c:pt>
                <c:pt idx="2">
                  <c:v>1</c:v>
                </c:pt>
              </c:numCache>
            </c:numRef>
          </c:val>
          <c:extLst xmlns:c16r2="http://schemas.microsoft.com/office/drawing/2015/06/chart">
            <c:ext xmlns:c16="http://schemas.microsoft.com/office/drawing/2014/chart" uri="{C3380CC4-5D6E-409C-BE32-E72D297353CC}">
              <c16:uniqueId val="{00000000-41DE-47CC-8CCA-B351F8F3A773}"/>
            </c:ext>
          </c:extLst>
        </c:ser>
        <c:dLbls>
          <c:showLegendKey val="0"/>
          <c:showVal val="0"/>
          <c:showCatName val="0"/>
          <c:showSerName val="0"/>
          <c:showPercent val="0"/>
          <c:showBubbleSize val="0"/>
        </c:dLbls>
        <c:gapWidth val="150"/>
        <c:axId val="136256512"/>
        <c:axId val="136278784"/>
      </c:barChart>
      <c:catAx>
        <c:axId val="136256512"/>
        <c:scaling>
          <c:orientation val="minMax"/>
        </c:scaling>
        <c:delete val="0"/>
        <c:axPos val="b"/>
        <c:majorTickMark val="out"/>
        <c:minorTickMark val="none"/>
        <c:tickLblPos val="nextTo"/>
        <c:txPr>
          <a:bodyPr/>
          <a:lstStyle/>
          <a:p>
            <a:pPr>
              <a:defRPr lang="es-ES"/>
            </a:pPr>
            <a:endParaRPr lang="es-CO"/>
          </a:p>
        </c:txPr>
        <c:crossAx val="136278784"/>
        <c:crosses val="autoZero"/>
        <c:auto val="1"/>
        <c:lblAlgn val="ctr"/>
        <c:lblOffset val="100"/>
        <c:noMultiLvlLbl val="0"/>
      </c:catAx>
      <c:valAx>
        <c:axId val="136278784"/>
        <c:scaling>
          <c:orientation val="minMax"/>
        </c:scaling>
        <c:delete val="0"/>
        <c:axPos val="l"/>
        <c:majorGridlines/>
        <c:numFmt formatCode="0.0%" sourceLinked="1"/>
        <c:majorTickMark val="out"/>
        <c:minorTickMark val="none"/>
        <c:tickLblPos val="nextTo"/>
        <c:txPr>
          <a:bodyPr/>
          <a:lstStyle/>
          <a:p>
            <a:pPr>
              <a:defRPr lang="es-ES"/>
            </a:pPr>
            <a:endParaRPr lang="es-CO"/>
          </a:p>
        </c:txPr>
        <c:crossAx val="136256512"/>
        <c:crosses val="autoZero"/>
        <c:crossBetween val="between"/>
      </c:valAx>
    </c:plotArea>
    <c:legend>
      <c:legendPos val="r"/>
      <c:overlay val="0"/>
      <c:txPr>
        <a:bodyPr/>
        <a:lstStyle/>
        <a:p>
          <a:pPr>
            <a:defRPr lang="es-ES"/>
          </a:pPr>
          <a:endParaRPr lang="es-CO"/>
        </a:p>
      </c:txPr>
    </c:legend>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6176063250232"/>
          <c:y val="5.5948667627171322E-2"/>
          <c:w val="0.85447419051862261"/>
          <c:h val="0.70190575917892362"/>
        </c:manualLayout>
      </c:layout>
      <c:barChart>
        <c:barDir val="col"/>
        <c:grouping val="clustered"/>
        <c:varyColors val="0"/>
        <c:ser>
          <c:idx val="0"/>
          <c:order val="0"/>
          <c:tx>
            <c:strRef>
              <c:f>'BD-resultados'!$Z$8:$AB$8</c:f>
              <c:strCache>
                <c:ptCount val="1"/>
                <c:pt idx="0">
                  <c:v>GESTIÓN TOTAL PROMEDIO</c:v>
                </c:pt>
              </c:strCache>
            </c:strRef>
          </c:tx>
          <c:spPr>
            <a:solidFill>
              <a:srgbClr val="000000">
                <a:alpha val="36078"/>
              </a:srgbClr>
            </a:solidFill>
          </c:spPr>
          <c:invertIfNegative val="0"/>
          <c:dLbls>
            <c:dLbl>
              <c:idx val="1"/>
              <c:layout>
                <c:manualLayout>
                  <c:x val="2.4177466803292588E-3"/>
                  <c:y val="5.9897736054662131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CC-423E-A612-FEB5483ADD3A}"/>
                </c:ext>
                <c:ext xmlns:c15="http://schemas.microsoft.com/office/drawing/2012/chart" uri="{CE6537A1-D6FC-4f65-9D91-7224C49458BB}"/>
              </c:extLst>
            </c:dLbl>
            <c:spPr>
              <a:noFill/>
              <a:ln>
                <a:noFill/>
              </a:ln>
              <a:effectLst/>
            </c:spPr>
            <c:txPr>
              <a:bodyPr/>
              <a:lstStyle/>
              <a:p>
                <a:pPr>
                  <a:defRPr lang="es-ES" sz="1050"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'BD-resultados'!$Z$10:$Z$12</c:f>
              <c:strCache>
                <c:ptCount val="3"/>
                <c:pt idx="0">
                  <c:v>GESTIÓN CONTRACTUAL + PROG / EJEC</c:v>
                </c:pt>
                <c:pt idx="1">
                  <c:v>GESTIÓN PRESUPUESTAL</c:v>
                </c:pt>
                <c:pt idx="2">
                  <c:v>GESTIÓN FÍSICA</c:v>
                </c:pt>
              </c:strCache>
            </c:strRef>
          </c:cat>
          <c:val>
            <c:numRef>
              <c:f>'BD-resultados'!$AA$10:$AA$12</c:f>
              <c:numCache>
                <c:formatCode>0.0%</c:formatCode>
                <c:ptCount val="3"/>
                <c:pt idx="0">
                  <c:v>0.40111462695089461</c:v>
                </c:pt>
                <c:pt idx="1">
                  <c:v>0.32157729971470222</c:v>
                </c:pt>
                <c:pt idx="2">
                  <c:v>0.36639576248676187</c:v>
                </c:pt>
              </c:numCache>
            </c:numRef>
          </c:val>
          <c:extLst xmlns:c16r2="http://schemas.microsoft.com/office/drawing/2015/06/chart">
            <c:ext xmlns:c16="http://schemas.microsoft.com/office/drawing/2014/chart" uri="{C3380CC4-5D6E-409C-BE32-E72D297353CC}">
              <c16:uniqueId val="{00000001-2CCC-423E-A612-FEB5483ADD3A}"/>
            </c:ext>
          </c:extLst>
        </c:ser>
        <c:dLbls>
          <c:showLegendKey val="0"/>
          <c:showVal val="0"/>
          <c:showCatName val="0"/>
          <c:showSerName val="0"/>
          <c:showPercent val="0"/>
          <c:showBubbleSize val="0"/>
        </c:dLbls>
        <c:gapWidth val="150"/>
        <c:axId val="136307456"/>
        <c:axId val="136308992"/>
      </c:barChart>
      <c:lineChart>
        <c:grouping val="standard"/>
        <c:varyColors val="0"/>
        <c:ser>
          <c:idx val="1"/>
          <c:order val="1"/>
          <c:tx>
            <c:strRef>
              <c:f>'BD-resultados'!$AB$9</c:f>
              <c:strCache>
                <c:ptCount val="1"/>
                <c:pt idx="0">
                  <c:v>GESTION ESPERADA</c:v>
                </c:pt>
              </c:strCache>
            </c:strRef>
          </c:tx>
          <c:spPr>
            <a:ln w="38100">
              <a:solidFill>
                <a:srgbClr val="00B0F0"/>
              </a:solidFill>
            </a:ln>
            <a:effectLst>
              <a:outerShdw blurRad="50800" dist="38100" dir="2700000" algn="tl" rotWithShape="0">
                <a:prstClr val="black">
                  <a:alpha val="40000"/>
                </a:prstClr>
              </a:outerShdw>
            </a:effectLst>
          </c:spPr>
          <c:marker>
            <c:symbol val="circle"/>
            <c:size val="8"/>
            <c:spPr>
              <a:solidFill>
                <a:schemeClr val="bg1"/>
              </a:solidFill>
              <a:ln w="38100">
                <a:solidFill>
                  <a:srgbClr val="00B0F0"/>
                </a:solidFill>
              </a:ln>
              <a:effectLst>
                <a:outerShdw blurRad="50800" dist="38100" dir="2700000" algn="tl" rotWithShape="0">
                  <a:prstClr val="black">
                    <a:alpha val="40000"/>
                  </a:prstClr>
                </a:outerShdw>
              </a:effectLst>
            </c:spPr>
          </c:marker>
          <c:dLbls>
            <c:dLbl>
              <c:idx val="0"/>
              <c:delete val="1"/>
              <c:extLst xmlns:c16r2="http://schemas.microsoft.com/office/drawing/2015/06/chart">
                <c:ext xmlns:c16="http://schemas.microsoft.com/office/drawing/2014/chart" uri="{C3380CC4-5D6E-409C-BE32-E72D297353CC}">
                  <c16:uniqueId val="{00000002-2CCC-423E-A612-FEB5483ADD3A}"/>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3-2CCC-423E-A612-FEB5483ADD3A}"/>
                </c:ext>
                <c:ext xmlns:c15="http://schemas.microsoft.com/office/drawing/2012/chart" uri="{CE6537A1-D6FC-4f65-9D91-7224C49458BB}"/>
              </c:extLst>
            </c:dLbl>
            <c:spPr>
              <a:noFill/>
              <a:ln>
                <a:noFill/>
              </a:ln>
              <a:effectLst/>
            </c:spPr>
            <c:txPr>
              <a:bodyPr/>
              <a:lstStyle/>
              <a:p>
                <a:pPr>
                  <a:defRPr lang="es-ES" sz="1100" b="1"/>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'BD-resultados'!$AB$10:$AB$12</c:f>
              <c:numCache>
                <c:formatCode>0.0%</c:formatCode>
                <c:ptCount val="3"/>
                <c:pt idx="0">
                  <c:v>1</c:v>
                </c:pt>
                <c:pt idx="1">
                  <c:v>1</c:v>
                </c:pt>
                <c:pt idx="2">
                  <c:v>1</c:v>
                </c:pt>
              </c:numCache>
            </c:numRef>
          </c:val>
          <c:smooth val="0"/>
          <c:extLst xmlns:c16r2="http://schemas.microsoft.com/office/drawing/2015/06/chart">
            <c:ext xmlns:c16="http://schemas.microsoft.com/office/drawing/2014/chart" uri="{C3380CC4-5D6E-409C-BE32-E72D297353CC}">
              <c16:uniqueId val="{00000004-2CCC-423E-A612-FEB5483ADD3A}"/>
            </c:ext>
          </c:extLst>
        </c:ser>
        <c:dLbls>
          <c:showLegendKey val="0"/>
          <c:showVal val="0"/>
          <c:showCatName val="0"/>
          <c:showSerName val="0"/>
          <c:showPercent val="0"/>
          <c:showBubbleSize val="0"/>
        </c:dLbls>
        <c:marker val="1"/>
        <c:smooth val="0"/>
        <c:axId val="136307456"/>
        <c:axId val="136308992"/>
      </c:lineChart>
      <c:catAx>
        <c:axId val="136307456"/>
        <c:scaling>
          <c:orientation val="minMax"/>
        </c:scaling>
        <c:delete val="0"/>
        <c:axPos val="b"/>
        <c:numFmt formatCode="General" sourceLinked="0"/>
        <c:majorTickMark val="out"/>
        <c:minorTickMark val="none"/>
        <c:tickLblPos val="nextTo"/>
        <c:txPr>
          <a:bodyPr/>
          <a:lstStyle/>
          <a:p>
            <a:pPr>
              <a:defRPr lang="es-ES" sz="900" b="1"/>
            </a:pPr>
            <a:endParaRPr lang="es-CO"/>
          </a:p>
        </c:txPr>
        <c:crossAx val="136308992"/>
        <c:crosses val="autoZero"/>
        <c:auto val="1"/>
        <c:lblAlgn val="ctr"/>
        <c:lblOffset val="100"/>
        <c:noMultiLvlLbl val="0"/>
      </c:catAx>
      <c:valAx>
        <c:axId val="136308992"/>
        <c:scaling>
          <c:orientation val="minMax"/>
        </c:scaling>
        <c:delete val="0"/>
        <c:axPos val="l"/>
        <c:majorGridlines>
          <c:spPr>
            <a:ln>
              <a:prstDash val="sysDash"/>
            </a:ln>
          </c:spPr>
        </c:majorGridlines>
        <c:numFmt formatCode="0.0%" sourceLinked="1"/>
        <c:majorTickMark val="out"/>
        <c:minorTickMark val="none"/>
        <c:tickLblPos val="nextTo"/>
        <c:txPr>
          <a:bodyPr/>
          <a:lstStyle/>
          <a:p>
            <a:pPr>
              <a:defRPr lang="es-ES" sz="900" b="1" i="1"/>
            </a:pPr>
            <a:endParaRPr lang="es-CO"/>
          </a:p>
        </c:txPr>
        <c:crossAx val="136307456"/>
        <c:crosses val="autoZero"/>
        <c:crossBetween val="between"/>
      </c:valAx>
    </c:plotArea>
    <c:legend>
      <c:legendPos val="r"/>
      <c:layout>
        <c:manualLayout>
          <c:xMode val="edge"/>
          <c:yMode val="edge"/>
          <c:x val="0.15336862973884272"/>
          <c:y val="0.89835074517224056"/>
          <c:w val="0.7962609959735808"/>
          <c:h val="7.4047476771221199E-2"/>
        </c:manualLayout>
      </c:layout>
      <c:overlay val="0"/>
      <c:txPr>
        <a:bodyPr/>
        <a:lstStyle/>
        <a:p>
          <a:pPr>
            <a:defRPr lang="es-ES"/>
          </a:pPr>
          <a:endParaRPr lang="es-CO"/>
        </a:p>
      </c:txPr>
    </c:legend>
    <c:plotVisOnly val="1"/>
    <c:dispBlanksAs val="gap"/>
    <c:showDLblsOverMax val="0"/>
  </c:chart>
  <c:spPr>
    <a:ln>
      <a:noFill/>
    </a:ln>
  </c:spPr>
  <c:printSettings>
    <c:headerFooter/>
    <c:pageMargins b="0.75000000000000078" l="0.70000000000000062" r="0.70000000000000062" t="0.75000000000000078" header="0.30000000000000032" footer="0.30000000000000032"/>
    <c:pageSetup/>
  </c:printSettings>
</c:chartSpace>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3.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2.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chart" Target="../charts/chart2.xml"/><Relationship Id="rId5" Type="http://schemas.openxmlformats.org/officeDocument/2006/relationships/image" Target="../media/image7.png"/><Relationship Id="rId10" Type="http://schemas.openxmlformats.org/officeDocument/2006/relationships/chart" Target="../charts/chart1.xml"/><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5.png"/></Relationships>
</file>

<file path=xl/drawings/drawing1.xml><?xml version="1.0" encoding="utf-8"?>
<xdr:wsDr xmlns:xdr="http://schemas.openxmlformats.org/drawingml/2006/spreadsheetDrawing" xmlns:a="http://schemas.openxmlformats.org/drawingml/2006/main">
  <xdr:twoCellAnchor>
    <xdr:from>
      <xdr:col>6</xdr:col>
      <xdr:colOff>329518</xdr:colOff>
      <xdr:row>13</xdr:row>
      <xdr:rowOff>21332</xdr:rowOff>
    </xdr:from>
    <xdr:to>
      <xdr:col>13</xdr:col>
      <xdr:colOff>200025</xdr:colOff>
      <xdr:row>16</xdr:row>
      <xdr:rowOff>132070</xdr:rowOff>
    </xdr:to>
    <xdr:sp macro="" textlink="">
      <xdr:nvSpPr>
        <xdr:cNvPr id="15" name="28 CuadroTexto"/>
        <xdr:cNvSpPr txBox="1"/>
      </xdr:nvSpPr>
      <xdr:spPr>
        <a:xfrm>
          <a:off x="2672668" y="3212207"/>
          <a:ext cx="2604182" cy="682238"/>
        </a:xfrm>
        <a:prstGeom prst="rect">
          <a:avLst/>
        </a:prstGeom>
        <a:solidFill>
          <a:schemeClr val="accent1">
            <a:lumMod val="60000"/>
            <a:lumOff val="40000"/>
          </a:schemeClr>
        </a:solidFill>
        <a:effectLst>
          <a:outerShdw blurRad="50800" dist="38100" dir="2700000" algn="tl" rotWithShape="0">
            <a:prstClr val="black">
              <a:alpha val="40000"/>
            </a:prstClr>
          </a:outerShdw>
        </a:effectLst>
      </xdr:spPr>
      <xdr:txBody>
        <a:bodyPr vertOverflow="clip" horzOverflow="clip" wrap="square" lIns="540000" rtlCol="0" anchor="ctr" anchorCtr="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CO" sz="1000" b="1">
              <a:latin typeface="Arial" pitchFamily="34" charset="0"/>
              <a:cs typeface="Arial" pitchFamily="34" charset="0"/>
            </a:rPr>
            <a:t>Relación de causas que impactan  el cumplimiento de las metas del Plan de Desarrollo </a:t>
          </a:r>
        </a:p>
      </xdr:txBody>
    </xdr:sp>
    <xdr:clientData/>
  </xdr:twoCellAnchor>
  <xdr:twoCellAnchor>
    <xdr:from>
      <xdr:col>6</xdr:col>
      <xdr:colOff>317281</xdr:colOff>
      <xdr:row>18</xdr:row>
      <xdr:rowOff>68956</xdr:rowOff>
    </xdr:from>
    <xdr:to>
      <xdr:col>13</xdr:col>
      <xdr:colOff>228599</xdr:colOff>
      <xdr:row>21</xdr:row>
      <xdr:rowOff>179694</xdr:rowOff>
    </xdr:to>
    <xdr:sp macro="" textlink="">
      <xdr:nvSpPr>
        <xdr:cNvPr id="17" name="33 CuadroTexto"/>
        <xdr:cNvSpPr txBox="1"/>
      </xdr:nvSpPr>
      <xdr:spPr>
        <a:xfrm>
          <a:off x="2660431" y="4212331"/>
          <a:ext cx="2644993" cy="682238"/>
        </a:xfrm>
        <a:prstGeom prst="rect">
          <a:avLst/>
        </a:prstGeom>
        <a:solidFill>
          <a:schemeClr val="accent1">
            <a:lumMod val="60000"/>
            <a:lumOff val="40000"/>
          </a:schemeClr>
        </a:solidFill>
        <a:effectLst>
          <a:outerShdw blurRad="50800" dist="38100" dir="2700000" algn="tl" rotWithShape="0">
            <a:prstClr val="black">
              <a:alpha val="40000"/>
            </a:prstClr>
          </a:outerShdw>
        </a:effectLst>
      </xdr:spPr>
      <xdr:txBody>
        <a:bodyPr vertOverflow="clip" horzOverflow="clip" wrap="square" lIns="540000" rtlCol="0" anchor="ctr" anchorCtr="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just" defTabSz="914400" rtl="0" eaLnBrk="1" latinLnBrk="0" hangingPunct="1"/>
          <a:r>
            <a:rPr lang="es-CO" sz="1000" b="1" kern="1200">
              <a:solidFill>
                <a:schemeClr val="tx1"/>
              </a:solidFill>
              <a:latin typeface="Arial" pitchFamily="34" charset="0"/>
              <a:ea typeface="+mn-ea"/>
              <a:cs typeface="Arial" pitchFamily="34" charset="0"/>
            </a:rPr>
            <a:t>Mapa de Riesgos que afectan el cumplimiento de los compromisos del Plan de Desarrollo</a:t>
          </a:r>
        </a:p>
      </xdr:txBody>
    </xdr:sp>
    <xdr:clientData/>
  </xdr:twoCellAnchor>
  <xdr:twoCellAnchor>
    <xdr:from>
      <xdr:col>6</xdr:col>
      <xdr:colOff>314325</xdr:colOff>
      <xdr:row>23</xdr:row>
      <xdr:rowOff>130670</xdr:rowOff>
    </xdr:from>
    <xdr:to>
      <xdr:col>13</xdr:col>
      <xdr:colOff>266699</xdr:colOff>
      <xdr:row>27</xdr:row>
      <xdr:rowOff>47625</xdr:rowOff>
    </xdr:to>
    <xdr:sp macro="" textlink="">
      <xdr:nvSpPr>
        <xdr:cNvPr id="19" name="35 CuadroTexto"/>
        <xdr:cNvSpPr txBox="1"/>
      </xdr:nvSpPr>
      <xdr:spPr>
        <a:xfrm>
          <a:off x="2657475" y="5226545"/>
          <a:ext cx="2686049" cy="678955"/>
        </a:xfrm>
        <a:prstGeom prst="rect">
          <a:avLst/>
        </a:prstGeom>
        <a:solidFill>
          <a:schemeClr val="accent1">
            <a:lumMod val="60000"/>
            <a:lumOff val="40000"/>
          </a:schemeClr>
        </a:solidFill>
        <a:effectLst>
          <a:outerShdw blurRad="50800" dist="38100" dir="2700000" algn="tl" rotWithShape="0">
            <a:prstClr val="black">
              <a:alpha val="40000"/>
            </a:prstClr>
          </a:outerShdw>
        </a:effectLst>
      </xdr:spPr>
      <xdr:txBody>
        <a:bodyPr vertOverflow="clip" horzOverflow="clip" wrap="square" lIns="540000" rtlCol="0" anchor="ctr" anchorCtr="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just" defTabSz="914400" rtl="0" eaLnBrk="1" latinLnBrk="0" hangingPunct="1"/>
          <a:r>
            <a:rPr lang="es-CO" sz="1000" b="1" kern="1200">
              <a:solidFill>
                <a:schemeClr val="tx1"/>
              </a:solidFill>
              <a:latin typeface="Arial" pitchFamily="34" charset="0"/>
              <a:ea typeface="+mn-ea"/>
              <a:cs typeface="Arial" pitchFamily="34" charset="0"/>
            </a:rPr>
            <a:t>Relación de informes presentados y publicados</a:t>
          </a:r>
        </a:p>
      </xdr:txBody>
    </xdr:sp>
    <xdr:clientData/>
  </xdr:twoCellAnchor>
  <xdr:twoCellAnchor editAs="oneCell">
    <xdr:from>
      <xdr:col>16</xdr:col>
      <xdr:colOff>177800</xdr:colOff>
      <xdr:row>28</xdr:row>
      <xdr:rowOff>50800</xdr:rowOff>
    </xdr:from>
    <xdr:to>
      <xdr:col>19</xdr:col>
      <xdr:colOff>127000</xdr:colOff>
      <xdr:row>29</xdr:row>
      <xdr:rowOff>139700</xdr:rowOff>
    </xdr:to>
    <xdr:sp macro="" textlink="">
      <xdr:nvSpPr>
        <xdr:cNvPr id="2062" name="salir" hidden="1">
          <a:extLst>
            <a:ext uri="{63B3BB69-23CF-44E3-9099-C40C66FF867C}">
              <a14:compatExt xmlns:a14="http://schemas.microsoft.com/office/drawing/2010/main" spid="_x0000_s2062"/>
            </a:ext>
          </a:extLst>
        </xdr:cNvPr>
        <xdr:cNvSpPr/>
      </xdr:nvSpPr>
      <xdr:spPr>
        <a:xfrm>
          <a:off x="0" y="0"/>
          <a:ext cx="0" cy="0"/>
        </a:xfrm>
        <a:prstGeom prst="rect">
          <a:avLst/>
        </a:prstGeom>
      </xdr:spPr>
    </xdr:sp>
    <xdr:clientData/>
  </xdr:twoCellAnchor>
  <xdr:twoCellAnchor editAs="oneCell">
    <xdr:from>
      <xdr:col>16</xdr:col>
      <xdr:colOff>177800</xdr:colOff>
      <xdr:row>28</xdr:row>
      <xdr:rowOff>50800</xdr:rowOff>
    </xdr:from>
    <xdr:to>
      <xdr:col>19</xdr:col>
      <xdr:colOff>127000</xdr:colOff>
      <xdr:row>29</xdr:row>
      <xdr:rowOff>139700</xdr:rowOff>
    </xdr:to>
    <xdr:pic>
      <xdr:nvPicPr>
        <xdr:cNvPr id="2" name="sali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89800" y="5892800"/>
          <a:ext cx="12827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6</xdr:col>
          <xdr:colOff>238125</xdr:colOff>
          <xdr:row>5</xdr:row>
          <xdr:rowOff>142875</xdr:rowOff>
        </xdr:from>
        <xdr:to>
          <xdr:col>13</xdr:col>
          <xdr:colOff>190500</xdr:colOff>
          <xdr:row>7</xdr:row>
          <xdr:rowOff>85725</xdr:rowOff>
        </xdr:to>
        <xdr:sp macro="" textlink="">
          <xdr:nvSpPr>
            <xdr:cNvPr id="2058" name="Button 10" hidden="1">
              <a:extLst>
                <a:ext uri="{63B3BB69-23CF-44E3-9099-C40C66FF867C}">
                  <a14:compatExt spid="_x0000_s205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CO" sz="1600" b="1" i="0" u="none" strike="noStrike" baseline="0">
                  <a:solidFill>
                    <a:srgbClr val="000000"/>
                  </a:solidFill>
                  <a:latin typeface="Calibri"/>
                </a:rPr>
                <a:t>  ACTUALIZACIÓN DE DATOS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85725</xdr:colOff>
          <xdr:row>13</xdr:row>
          <xdr:rowOff>161925</xdr:rowOff>
        </xdr:from>
        <xdr:to>
          <xdr:col>7</xdr:col>
          <xdr:colOff>342900</xdr:colOff>
          <xdr:row>15</xdr:row>
          <xdr:rowOff>180975</xdr:rowOff>
        </xdr:to>
        <xdr:sp macro="" textlink="">
          <xdr:nvSpPr>
            <xdr:cNvPr id="2063" name="Button 15" hidden="1">
              <a:extLst>
                <a:ext uri="{63B3BB69-23CF-44E3-9099-C40C66FF867C}">
                  <a14:compatExt spid="_x0000_s206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CO" sz="2000" b="1" i="0" u="none" strike="noStrike" baseline="0">
                  <a:solidFill>
                    <a:srgbClr val="000000"/>
                  </a:solidFill>
                  <a:latin typeface="Arial"/>
                  <a:cs typeface="Arial"/>
                </a:rPr>
                <a:t>1</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xdr:colOff>
          <xdr:row>19</xdr:row>
          <xdr:rowOff>28575</xdr:rowOff>
        </xdr:from>
        <xdr:to>
          <xdr:col>7</xdr:col>
          <xdr:colOff>333375</xdr:colOff>
          <xdr:row>21</xdr:row>
          <xdr:rowOff>28575</xdr:rowOff>
        </xdr:to>
        <xdr:sp macro="" textlink="">
          <xdr:nvSpPr>
            <xdr:cNvPr id="2064" name="Button 16" hidden="1">
              <a:extLst>
                <a:ext uri="{63B3BB69-23CF-44E3-9099-C40C66FF867C}">
                  <a14:compatExt spid="_x0000_s2064"/>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CO" sz="2000" b="1" i="0" u="none" strike="noStrike" baseline="0">
                  <a:solidFill>
                    <a:srgbClr val="000000"/>
                  </a:solidFill>
                  <a:latin typeface="Arial"/>
                  <a:cs typeface="Arial"/>
                </a:rPr>
                <a:t>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xdr:colOff>
          <xdr:row>24</xdr:row>
          <xdr:rowOff>85725</xdr:rowOff>
        </xdr:from>
        <xdr:to>
          <xdr:col>7</xdr:col>
          <xdr:colOff>314325</xdr:colOff>
          <xdr:row>26</xdr:row>
          <xdr:rowOff>104775</xdr:rowOff>
        </xdr:to>
        <xdr:sp macro="" textlink="">
          <xdr:nvSpPr>
            <xdr:cNvPr id="2066" name="Button 18" hidden="1">
              <a:extLst>
                <a:ext uri="{63B3BB69-23CF-44E3-9099-C40C66FF867C}">
                  <a14:compatExt spid="_x0000_s2066"/>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CO" sz="2000" b="1" i="0" u="none" strike="noStrike" baseline="0">
                  <a:solidFill>
                    <a:srgbClr val="000000"/>
                  </a:solidFill>
                  <a:latin typeface="Arial"/>
                  <a:cs typeface="Arial"/>
                </a:rPr>
                <a:t>3</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9</xdr:col>
      <xdr:colOff>304800</xdr:colOff>
      <xdr:row>27</xdr:row>
      <xdr:rowOff>177800</xdr:rowOff>
    </xdr:from>
    <xdr:to>
      <xdr:col>11</xdr:col>
      <xdr:colOff>355600</xdr:colOff>
      <xdr:row>29</xdr:row>
      <xdr:rowOff>63500</xdr:rowOff>
    </xdr:to>
    <xdr:sp macro="" textlink="">
      <xdr:nvSpPr>
        <xdr:cNvPr id="3080" name="GUADARACTUALIZAR" hidden="1">
          <a:extLst>
            <a:ext uri="{63B3BB69-23CF-44E3-9099-C40C66FF867C}">
              <a14:compatExt xmlns:a14="http://schemas.microsoft.com/office/drawing/2010/main" spid="_x0000_s3080"/>
            </a:ext>
          </a:extLst>
        </xdr:cNvPr>
        <xdr:cNvSpPr/>
      </xdr:nvSpPr>
      <xdr:spPr>
        <a:xfrm>
          <a:off x="0" y="0"/>
          <a:ext cx="0" cy="0"/>
        </a:xfrm>
        <a:prstGeom prst="rect">
          <a:avLst/>
        </a:prstGeom>
      </xdr:spPr>
    </xdr:sp>
    <xdr:clientData/>
  </xdr:twoCellAnchor>
  <xdr:twoCellAnchor editAs="oneCell">
    <xdr:from>
      <xdr:col>9</xdr:col>
      <xdr:colOff>304800</xdr:colOff>
      <xdr:row>27</xdr:row>
      <xdr:rowOff>177800</xdr:rowOff>
    </xdr:from>
    <xdr:to>
      <xdr:col>11</xdr:col>
      <xdr:colOff>355600</xdr:colOff>
      <xdr:row>29</xdr:row>
      <xdr:rowOff>63500</xdr:rowOff>
    </xdr:to>
    <xdr:pic macro="[0]!Grabar">
      <xdr:nvPicPr>
        <xdr:cNvPr id="2" name="GUADARACTUALIZA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05300" y="5803900"/>
          <a:ext cx="939800" cy="2413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16</xdr:col>
          <xdr:colOff>276225</xdr:colOff>
          <xdr:row>29</xdr:row>
          <xdr:rowOff>9525</xdr:rowOff>
        </xdr:from>
        <xdr:to>
          <xdr:col>19</xdr:col>
          <xdr:colOff>219075</xdr:colOff>
          <xdr:row>30</xdr:row>
          <xdr:rowOff>123825</xdr:rowOff>
        </xdr:to>
        <xdr:sp macro="" textlink="">
          <xdr:nvSpPr>
            <xdr:cNvPr id="3073" name="Button 1" hidden="1">
              <a:extLst>
                <a:ext uri="{63B3BB69-23CF-44E3-9099-C40C66FF867C}">
                  <a14:compatExt spid="_x0000_s3073"/>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200" b="1" i="0" u="none" strike="noStrike" baseline="0">
                  <a:solidFill>
                    <a:srgbClr val="000000"/>
                  </a:solidFill>
                  <a:latin typeface="Calibri"/>
                </a:rPr>
                <a:t>Volver al Menú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238125</xdr:colOff>
          <xdr:row>5</xdr:row>
          <xdr:rowOff>85725</xdr:rowOff>
        </xdr:from>
        <xdr:to>
          <xdr:col>13</xdr:col>
          <xdr:colOff>190500</xdr:colOff>
          <xdr:row>7</xdr:row>
          <xdr:rowOff>38100</xdr:rowOff>
        </xdr:to>
        <xdr:sp macro="" textlink="">
          <xdr:nvSpPr>
            <xdr:cNvPr id="3081" name="Button 9" hidden="1">
              <a:extLst>
                <a:ext uri="{63B3BB69-23CF-44E3-9099-C40C66FF867C}">
                  <a14:compatExt spid="_x0000_s308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CO" sz="1600" b="1" i="0" u="none" strike="noStrike" baseline="0">
                  <a:solidFill>
                    <a:srgbClr val="000000"/>
                  </a:solidFill>
                  <a:latin typeface="Calibri"/>
                </a:rPr>
                <a:t>  ACTUALIZACIÓN DE DATOS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14941</xdr:colOff>
      <xdr:row>1083</xdr:row>
      <xdr:rowOff>164351</xdr:rowOff>
    </xdr:from>
    <xdr:to>
      <xdr:col>3</xdr:col>
      <xdr:colOff>195719</xdr:colOff>
      <xdr:row>1083</xdr:row>
      <xdr:rowOff>723151</xdr:rowOff>
    </xdr:to>
    <xdr:sp macro="" textlink="">
      <xdr:nvSpPr>
        <xdr:cNvPr id="86" name="Rectángulo redondeado 85"/>
        <xdr:cNvSpPr/>
      </xdr:nvSpPr>
      <xdr:spPr>
        <a:xfrm>
          <a:off x="523811" y="156948461"/>
          <a:ext cx="1824819"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18</xdr:col>
      <xdr:colOff>549087</xdr:colOff>
      <xdr:row>5</xdr:row>
      <xdr:rowOff>8217</xdr:rowOff>
    </xdr:from>
    <xdr:to>
      <xdr:col>21</xdr:col>
      <xdr:colOff>96410</xdr:colOff>
      <xdr:row>5</xdr:row>
      <xdr:rowOff>567017</xdr:rowOff>
    </xdr:to>
    <xdr:sp macro="" textlink="">
      <xdr:nvSpPr>
        <xdr:cNvPr id="52" name="Rectángulo redondeado 11"/>
        <xdr:cNvSpPr/>
      </xdr:nvSpPr>
      <xdr:spPr>
        <a:xfrm>
          <a:off x="11149852" y="2047688"/>
          <a:ext cx="1441117"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16</xdr:col>
      <xdr:colOff>1</xdr:colOff>
      <xdr:row>0</xdr:row>
      <xdr:rowOff>478873</xdr:rowOff>
    </xdr:from>
    <xdr:to>
      <xdr:col>23</xdr:col>
      <xdr:colOff>11213</xdr:colOff>
      <xdr:row>0</xdr:row>
      <xdr:rowOff>1037673</xdr:rowOff>
    </xdr:to>
    <xdr:sp macro="" textlink="">
      <xdr:nvSpPr>
        <xdr:cNvPr id="40" name="Rectángulo redondeado 11"/>
        <xdr:cNvSpPr/>
      </xdr:nvSpPr>
      <xdr:spPr>
        <a:xfrm>
          <a:off x="10264589" y="478873"/>
          <a:ext cx="2543742" cy="558800"/>
        </a:xfrm>
        <a:prstGeom prst="roundRect">
          <a:avLst>
            <a:gd name="adj" fmla="val 10651"/>
          </a:avLst>
        </a:prstGeom>
        <a:solidFill>
          <a:schemeClr val="bg1"/>
        </a:solidFill>
        <a:ln w="19050">
          <a:solidFill>
            <a:schemeClr val="bg1">
              <a:lumMod val="85000"/>
            </a:schemeClr>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156880</xdr:colOff>
      <xdr:row>5</xdr:row>
      <xdr:rowOff>12700</xdr:rowOff>
    </xdr:from>
    <xdr:to>
      <xdr:col>3</xdr:col>
      <xdr:colOff>1378322</xdr:colOff>
      <xdr:row>5</xdr:row>
      <xdr:rowOff>571500</xdr:rowOff>
    </xdr:to>
    <xdr:sp macro="" textlink="">
      <xdr:nvSpPr>
        <xdr:cNvPr id="12" name="Rectángulo redondeado 11"/>
        <xdr:cNvSpPr/>
      </xdr:nvSpPr>
      <xdr:spPr>
        <a:xfrm>
          <a:off x="481851" y="2052171"/>
          <a:ext cx="3036795"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0</xdr:colOff>
      <xdr:row>6</xdr:row>
      <xdr:rowOff>9525</xdr:rowOff>
    </xdr:from>
    <xdr:to>
      <xdr:col>2</xdr:col>
      <xdr:colOff>923925</xdr:colOff>
      <xdr:row>7</xdr:row>
      <xdr:rowOff>342900</xdr:rowOff>
    </xdr:to>
    <xdr:sp macro="" textlink="">
      <xdr:nvSpPr>
        <xdr:cNvPr id="3" name="ayuda1" hidden="1"/>
        <xdr:cNvSpPr txBox="1"/>
      </xdr:nvSpPr>
      <xdr:spPr>
        <a:xfrm>
          <a:off x="504825" y="2171700"/>
          <a:ext cx="923925"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5</xdr:col>
      <xdr:colOff>25400</xdr:colOff>
      <xdr:row>5</xdr:row>
      <xdr:rowOff>219075</xdr:rowOff>
    </xdr:from>
    <xdr:to>
      <xdr:col>6</xdr:col>
      <xdr:colOff>0</xdr:colOff>
      <xdr:row>7</xdr:row>
      <xdr:rowOff>103593</xdr:rowOff>
    </xdr:to>
    <xdr:sp macro="" textlink="">
      <xdr:nvSpPr>
        <xdr:cNvPr id="6" name="CuadroTexto 5" hidden="1"/>
        <xdr:cNvSpPr txBox="1"/>
      </xdr:nvSpPr>
      <xdr:spPr>
        <a:xfrm>
          <a:off x="5683250" y="2247900"/>
          <a:ext cx="2355850" cy="113229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editAs="oneCell">
    <xdr:from>
      <xdr:col>16</xdr:col>
      <xdr:colOff>89641</xdr:colOff>
      <xdr:row>0</xdr:row>
      <xdr:rowOff>571508</xdr:rowOff>
    </xdr:from>
    <xdr:to>
      <xdr:col>18</xdr:col>
      <xdr:colOff>113464</xdr:colOff>
      <xdr:row>0</xdr:row>
      <xdr:rowOff>913508</xdr:rowOff>
    </xdr:to>
    <xdr:pic macro="[0]!MENU">
      <xdr:nvPicPr>
        <xdr:cNvPr id="17" name="16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54229" y="571508"/>
          <a:ext cx="360000" cy="342000"/>
        </a:xfrm>
        <a:prstGeom prst="rect">
          <a:avLst/>
        </a:prstGeom>
      </xdr:spPr>
    </xdr:pic>
    <xdr:clientData/>
  </xdr:twoCellAnchor>
  <xdr:twoCellAnchor editAs="oneCell">
    <xdr:from>
      <xdr:col>18</xdr:col>
      <xdr:colOff>425817</xdr:colOff>
      <xdr:row>0</xdr:row>
      <xdr:rowOff>604282</xdr:rowOff>
    </xdr:from>
    <xdr:to>
      <xdr:col>18</xdr:col>
      <xdr:colOff>739583</xdr:colOff>
      <xdr:row>0</xdr:row>
      <xdr:rowOff>902741</xdr:rowOff>
    </xdr:to>
    <xdr:pic macro="[0]!Grabar">
      <xdr:nvPicPr>
        <xdr:cNvPr id="20" name="19 Imagen"/>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026582" y="604282"/>
          <a:ext cx="313766" cy="298459"/>
        </a:xfrm>
        <a:prstGeom prst="rect">
          <a:avLst/>
        </a:prstGeom>
      </xdr:spPr>
    </xdr:pic>
    <xdr:clientData/>
  </xdr:twoCellAnchor>
  <xdr:twoCellAnchor>
    <xdr:from>
      <xdr:col>1</xdr:col>
      <xdr:colOff>134470</xdr:colOff>
      <xdr:row>5</xdr:row>
      <xdr:rowOff>336177</xdr:rowOff>
    </xdr:from>
    <xdr:to>
      <xdr:col>2</xdr:col>
      <xdr:colOff>874058</xdr:colOff>
      <xdr:row>5</xdr:row>
      <xdr:rowOff>571500</xdr:rowOff>
    </xdr:to>
    <xdr:sp macro="" textlink="">
      <xdr:nvSpPr>
        <xdr:cNvPr id="38" name="CuadroTexto 14"/>
        <xdr:cNvSpPr txBox="1"/>
      </xdr:nvSpPr>
      <xdr:spPr>
        <a:xfrm>
          <a:off x="507999" y="2353236"/>
          <a:ext cx="948765"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editAs="oneCell">
    <xdr:from>
      <xdr:col>2</xdr:col>
      <xdr:colOff>268941</xdr:colOff>
      <xdr:row>5</xdr:row>
      <xdr:rowOff>54512</xdr:rowOff>
    </xdr:from>
    <xdr:to>
      <xdr:col>2</xdr:col>
      <xdr:colOff>593912</xdr:colOff>
      <xdr:row>5</xdr:row>
      <xdr:rowOff>387220</xdr:rowOff>
    </xdr:to>
    <xdr:pic macro="[0]!MOSTRAR">
      <xdr:nvPicPr>
        <xdr:cNvPr id="21"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73206" y="2217247"/>
          <a:ext cx="324971" cy="332708"/>
        </a:xfrm>
        <a:prstGeom prst="rect">
          <a:avLst/>
        </a:prstGeom>
      </xdr:spPr>
    </xdr:pic>
    <xdr:clientData/>
  </xdr:twoCellAnchor>
  <xdr:twoCellAnchor>
    <xdr:from>
      <xdr:col>15</xdr:col>
      <xdr:colOff>246513</xdr:colOff>
      <xdr:row>0</xdr:row>
      <xdr:rowOff>840446</xdr:rowOff>
    </xdr:from>
    <xdr:to>
      <xdr:col>18</xdr:col>
      <xdr:colOff>248007</xdr:colOff>
      <xdr:row>0</xdr:row>
      <xdr:rowOff>1062696</xdr:rowOff>
    </xdr:to>
    <xdr:sp macro="" textlink="">
      <xdr:nvSpPr>
        <xdr:cNvPr id="41" name="CuadroTexto 14"/>
        <xdr:cNvSpPr txBox="1"/>
      </xdr:nvSpPr>
      <xdr:spPr>
        <a:xfrm>
          <a:off x="10264572" y="840446"/>
          <a:ext cx="584200"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Menú</a:t>
          </a:r>
        </a:p>
      </xdr:txBody>
    </xdr:sp>
    <xdr:clientData/>
  </xdr:twoCellAnchor>
  <xdr:twoCellAnchor>
    <xdr:from>
      <xdr:col>18</xdr:col>
      <xdr:colOff>298073</xdr:colOff>
      <xdr:row>0</xdr:row>
      <xdr:rowOff>848667</xdr:rowOff>
    </xdr:from>
    <xdr:to>
      <xdr:col>18</xdr:col>
      <xdr:colOff>882273</xdr:colOff>
      <xdr:row>0</xdr:row>
      <xdr:rowOff>1070917</xdr:rowOff>
    </xdr:to>
    <xdr:sp macro="" textlink="">
      <xdr:nvSpPr>
        <xdr:cNvPr id="42" name="CuadroTexto 14"/>
        <xdr:cNvSpPr txBox="1"/>
      </xdr:nvSpPr>
      <xdr:spPr>
        <a:xfrm>
          <a:off x="10898838" y="848667"/>
          <a:ext cx="584200"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Guardar</a:t>
          </a:r>
        </a:p>
      </xdr:txBody>
    </xdr:sp>
    <xdr:clientData/>
  </xdr:twoCellAnchor>
  <xdr:twoCellAnchor editAs="oneCell">
    <xdr:from>
      <xdr:col>2</xdr:col>
      <xdr:colOff>1224973</xdr:colOff>
      <xdr:row>5</xdr:row>
      <xdr:rowOff>15451</xdr:rowOff>
    </xdr:from>
    <xdr:to>
      <xdr:col>2</xdr:col>
      <xdr:colOff>1566572</xdr:colOff>
      <xdr:row>5</xdr:row>
      <xdr:rowOff>351627</xdr:rowOff>
    </xdr:to>
    <xdr:pic macro="[0]!inser_CAUSA">
      <xdr:nvPicPr>
        <xdr:cNvPr id="31"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729798" y="2044276"/>
          <a:ext cx="341599" cy="336176"/>
        </a:xfrm>
        <a:prstGeom prst="rect">
          <a:avLst/>
        </a:prstGeom>
      </xdr:spPr>
    </xdr:pic>
    <xdr:clientData/>
  </xdr:twoCellAnchor>
  <xdr:twoCellAnchor editAs="oneCell">
    <xdr:from>
      <xdr:col>3</xdr:col>
      <xdr:colOff>593295</xdr:colOff>
      <xdr:row>5</xdr:row>
      <xdr:rowOff>73322</xdr:rowOff>
    </xdr:from>
    <xdr:to>
      <xdr:col>3</xdr:col>
      <xdr:colOff>940678</xdr:colOff>
      <xdr:row>5</xdr:row>
      <xdr:rowOff>420705</xdr:rowOff>
    </xdr:to>
    <xdr:pic macro="[0]!AGREGAR_EJE">
      <xdr:nvPicPr>
        <xdr:cNvPr id="27" name="26 Imagen"/>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733619" y="2112793"/>
          <a:ext cx="347383" cy="347383"/>
        </a:xfrm>
        <a:prstGeom prst="rect">
          <a:avLst/>
        </a:prstGeom>
      </xdr:spPr>
    </xdr:pic>
    <xdr:clientData/>
  </xdr:twoCellAnchor>
  <xdr:twoCellAnchor>
    <xdr:from>
      <xdr:col>2</xdr:col>
      <xdr:colOff>840441</xdr:colOff>
      <xdr:row>5</xdr:row>
      <xdr:rowOff>229532</xdr:rowOff>
    </xdr:from>
    <xdr:to>
      <xdr:col>3</xdr:col>
      <xdr:colOff>260959</xdr:colOff>
      <xdr:row>5</xdr:row>
      <xdr:rowOff>628650</xdr:rowOff>
    </xdr:to>
    <xdr:sp macro="" textlink="">
      <xdr:nvSpPr>
        <xdr:cNvPr id="46" name="CuadroTexto 14"/>
        <xdr:cNvSpPr txBox="1"/>
      </xdr:nvSpPr>
      <xdr:spPr>
        <a:xfrm>
          <a:off x="1345266" y="2258357"/>
          <a:ext cx="1058818" cy="399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Causa</a:t>
          </a:r>
        </a:p>
      </xdr:txBody>
    </xdr:sp>
    <xdr:clientData/>
  </xdr:twoCellAnchor>
  <xdr:twoCellAnchor>
    <xdr:from>
      <xdr:col>2</xdr:col>
      <xdr:colOff>867162</xdr:colOff>
      <xdr:row>5</xdr:row>
      <xdr:rowOff>95250</xdr:rowOff>
    </xdr:from>
    <xdr:to>
      <xdr:col>2</xdr:col>
      <xdr:colOff>867162</xdr:colOff>
      <xdr:row>5</xdr:row>
      <xdr:rowOff>490904</xdr:rowOff>
    </xdr:to>
    <xdr:cxnSp macro="">
      <xdr:nvCxnSpPr>
        <xdr:cNvPr id="34" name="33 Conector recto"/>
        <xdr:cNvCxnSpPr/>
      </xdr:nvCxnSpPr>
      <xdr:spPr>
        <a:xfrm>
          <a:off x="1371427" y="2257985"/>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220095</xdr:colOff>
      <xdr:row>5</xdr:row>
      <xdr:rowOff>94589</xdr:rowOff>
    </xdr:from>
    <xdr:to>
      <xdr:col>3</xdr:col>
      <xdr:colOff>220095</xdr:colOff>
      <xdr:row>5</xdr:row>
      <xdr:rowOff>490243</xdr:rowOff>
    </xdr:to>
    <xdr:cxnSp macro="">
      <xdr:nvCxnSpPr>
        <xdr:cNvPr id="49" name="48 Conector recto"/>
        <xdr:cNvCxnSpPr/>
      </xdr:nvCxnSpPr>
      <xdr:spPr>
        <a:xfrm>
          <a:off x="2373006" y="2117021"/>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761998</xdr:colOff>
      <xdr:row>2</xdr:row>
      <xdr:rowOff>0</xdr:rowOff>
    </xdr:from>
    <xdr:to>
      <xdr:col>14</xdr:col>
      <xdr:colOff>179294</xdr:colOff>
      <xdr:row>2</xdr:row>
      <xdr:rowOff>194236</xdr:rowOff>
    </xdr:to>
    <xdr:sp macro="" textlink="">
      <xdr:nvSpPr>
        <xdr:cNvPr id="45" name="44 Flecha derecha"/>
        <xdr:cNvSpPr/>
      </xdr:nvSpPr>
      <xdr:spPr>
        <a:xfrm rot="10800000">
          <a:off x="10503645" y="1299882"/>
          <a:ext cx="268943" cy="194236"/>
        </a:xfrm>
        <a:prstGeom prst="rightArrow">
          <a:avLst/>
        </a:prstGeom>
        <a:solidFill>
          <a:schemeClr val="bg1">
            <a:lumMod val="5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19</xdr:col>
      <xdr:colOff>527863</xdr:colOff>
      <xdr:row>5</xdr:row>
      <xdr:rowOff>57212</xdr:rowOff>
    </xdr:from>
    <xdr:to>
      <xdr:col>21</xdr:col>
      <xdr:colOff>44821</xdr:colOff>
      <xdr:row>5</xdr:row>
      <xdr:rowOff>549084</xdr:rowOff>
    </xdr:to>
    <xdr:pic macro="[0]!GRAFICAR_1">
      <xdr:nvPicPr>
        <xdr:cNvPr id="25" name="24 Imagen"/>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2047510" y="2096683"/>
          <a:ext cx="491872" cy="491872"/>
        </a:xfrm>
        <a:prstGeom prst="rect">
          <a:avLst/>
        </a:prstGeom>
      </xdr:spPr>
    </xdr:pic>
    <xdr:clientData/>
  </xdr:twoCellAnchor>
  <xdr:twoCellAnchor>
    <xdr:from>
      <xdr:col>3</xdr:col>
      <xdr:colOff>866775</xdr:colOff>
      <xdr:row>0</xdr:row>
      <xdr:rowOff>400050</xdr:rowOff>
    </xdr:from>
    <xdr:to>
      <xdr:col>14</xdr:col>
      <xdr:colOff>352424</xdr:colOff>
      <xdr:row>0</xdr:row>
      <xdr:rowOff>1074644</xdr:rowOff>
    </xdr:to>
    <xdr:sp macro="" textlink="">
      <xdr:nvSpPr>
        <xdr:cNvPr id="29" name="28 CuadroTexto"/>
        <xdr:cNvSpPr txBox="1"/>
      </xdr:nvSpPr>
      <xdr:spPr>
        <a:xfrm>
          <a:off x="3009900" y="400050"/>
          <a:ext cx="8686799" cy="674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600" b="1" i="1">
              <a:solidFill>
                <a:schemeClr val="dk1"/>
              </a:solidFill>
              <a:effectLst/>
              <a:latin typeface="+mn-lt"/>
              <a:ea typeface="+mn-ea"/>
              <a:cs typeface="+mn-cs"/>
            </a:rPr>
            <a:t>Informe de seguimiento y recomendaciones orientadas al cumplimiento de las metas del Plan de Desarrollo a cargo de la entidad</a:t>
          </a:r>
          <a:endParaRPr lang="es-CO" sz="2400" b="1" i="1"/>
        </a:p>
      </xdr:txBody>
    </xdr:sp>
    <xdr:clientData/>
  </xdr:twoCellAnchor>
  <xdr:twoCellAnchor>
    <xdr:from>
      <xdr:col>18</xdr:col>
      <xdr:colOff>224116</xdr:colOff>
      <xdr:row>0</xdr:row>
      <xdr:rowOff>575153</xdr:rowOff>
    </xdr:from>
    <xdr:to>
      <xdr:col>18</xdr:col>
      <xdr:colOff>224116</xdr:colOff>
      <xdr:row>0</xdr:row>
      <xdr:rowOff>970807</xdr:rowOff>
    </xdr:to>
    <xdr:cxnSp macro="">
      <xdr:nvCxnSpPr>
        <xdr:cNvPr id="53" name="52 Conector recto"/>
        <xdr:cNvCxnSpPr/>
      </xdr:nvCxnSpPr>
      <xdr:spPr>
        <a:xfrm>
          <a:off x="10824881" y="575153"/>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560292</xdr:colOff>
      <xdr:row>5</xdr:row>
      <xdr:rowOff>11206</xdr:rowOff>
    </xdr:from>
    <xdr:to>
      <xdr:col>19</xdr:col>
      <xdr:colOff>515470</xdr:colOff>
      <xdr:row>5</xdr:row>
      <xdr:rowOff>571500</xdr:rowOff>
    </xdr:to>
    <xdr:sp macro="" textlink="">
      <xdr:nvSpPr>
        <xdr:cNvPr id="54" name="CuadroTexto 14"/>
        <xdr:cNvSpPr txBox="1"/>
      </xdr:nvSpPr>
      <xdr:spPr>
        <a:xfrm>
          <a:off x="11161057" y="2050677"/>
          <a:ext cx="874060" cy="560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b="1" i="1"/>
            <a:t>Resultados de la Gestión</a:t>
          </a:r>
        </a:p>
      </xdr:txBody>
    </xdr:sp>
    <xdr:clientData/>
  </xdr:twoCellAnchor>
  <xdr:twoCellAnchor>
    <xdr:from>
      <xdr:col>21</xdr:col>
      <xdr:colOff>47811</xdr:colOff>
      <xdr:row>1</xdr:row>
      <xdr:rowOff>208429</xdr:rowOff>
    </xdr:from>
    <xdr:to>
      <xdr:col>22</xdr:col>
      <xdr:colOff>126252</xdr:colOff>
      <xdr:row>2</xdr:row>
      <xdr:rowOff>197222</xdr:rowOff>
    </xdr:to>
    <xdr:sp macro="" textlink="">
      <xdr:nvSpPr>
        <xdr:cNvPr id="63" name="62 Flecha derecha"/>
        <xdr:cNvSpPr/>
      </xdr:nvSpPr>
      <xdr:spPr>
        <a:xfrm rot="10800000">
          <a:off x="14361458" y="1299135"/>
          <a:ext cx="212912" cy="197969"/>
        </a:xfrm>
        <a:prstGeom prst="rightArrow">
          <a:avLst/>
        </a:prstGeom>
        <a:solidFill>
          <a:schemeClr val="bg1">
            <a:lumMod val="5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1</xdr:col>
      <xdr:colOff>0</xdr:colOff>
      <xdr:row>1</xdr:row>
      <xdr:rowOff>100853</xdr:rowOff>
    </xdr:from>
    <xdr:to>
      <xdr:col>23</xdr:col>
      <xdr:colOff>22412</xdr:colOff>
      <xdr:row>3</xdr:row>
      <xdr:rowOff>100853</xdr:rowOff>
    </xdr:to>
    <xdr:sp macro="" textlink="">
      <xdr:nvSpPr>
        <xdr:cNvPr id="37" name="36 Rectángulo redondeado"/>
        <xdr:cNvSpPr/>
      </xdr:nvSpPr>
      <xdr:spPr>
        <a:xfrm>
          <a:off x="373529" y="1191559"/>
          <a:ext cx="14306177" cy="612588"/>
        </a:xfrm>
        <a:prstGeom prst="roundRect">
          <a:avLst>
            <a:gd name="adj" fmla="val 7738"/>
          </a:avLst>
        </a:prstGeom>
        <a:noFill/>
        <a:ln w="2857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1365431</xdr:colOff>
      <xdr:row>8</xdr:row>
      <xdr:rowOff>70867</xdr:rowOff>
    </xdr:from>
    <xdr:to>
      <xdr:col>3</xdr:col>
      <xdr:colOff>1578341</xdr:colOff>
      <xdr:row>8</xdr:row>
      <xdr:rowOff>272039</xdr:rowOff>
    </xdr:to>
    <xdr:pic macro="[0]!Botondeayuda_2">
      <xdr:nvPicPr>
        <xdr:cNvPr id="4" name="Imagen 3"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18342" y="3450285"/>
          <a:ext cx="212910" cy="201172"/>
        </a:xfrm>
        <a:prstGeom prst="rect">
          <a:avLst/>
        </a:prstGeom>
      </xdr:spPr>
    </xdr:pic>
    <xdr:clientData/>
  </xdr:twoCellAnchor>
  <xdr:twoCellAnchor>
    <xdr:from>
      <xdr:col>4</xdr:col>
      <xdr:colOff>1562661</xdr:colOff>
      <xdr:row>8</xdr:row>
      <xdr:rowOff>67980</xdr:rowOff>
    </xdr:from>
    <xdr:to>
      <xdr:col>4</xdr:col>
      <xdr:colOff>1749759</xdr:colOff>
      <xdr:row>8</xdr:row>
      <xdr:rowOff>262217</xdr:rowOff>
    </xdr:to>
    <xdr:pic macro="[0]!Botondeayuda_3">
      <xdr:nvPicPr>
        <xdr:cNvPr id="65" name="Imagen 64"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5382186" y="3458880"/>
          <a:ext cx="187098" cy="194237"/>
        </a:xfrm>
        <a:prstGeom prst="rect">
          <a:avLst/>
        </a:prstGeom>
      </xdr:spPr>
    </xdr:pic>
    <xdr:clientData/>
  </xdr:twoCellAnchor>
  <xdr:twoCellAnchor>
    <xdr:from>
      <xdr:col>5</xdr:col>
      <xdr:colOff>2117912</xdr:colOff>
      <xdr:row>8</xdr:row>
      <xdr:rowOff>41088</xdr:rowOff>
    </xdr:from>
    <xdr:to>
      <xdr:col>5</xdr:col>
      <xdr:colOff>2306521</xdr:colOff>
      <xdr:row>8</xdr:row>
      <xdr:rowOff>222907</xdr:rowOff>
    </xdr:to>
    <xdr:pic macro="[0]!Botondeayuda_4">
      <xdr:nvPicPr>
        <xdr:cNvPr id="66" name="Imagen 65"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5715000" y="3436470"/>
          <a:ext cx="188609" cy="181819"/>
        </a:xfrm>
        <a:prstGeom prst="rect">
          <a:avLst/>
        </a:prstGeom>
      </xdr:spPr>
    </xdr:pic>
    <xdr:clientData/>
  </xdr:twoCellAnchor>
  <xdr:twoCellAnchor>
    <xdr:from>
      <xdr:col>4</xdr:col>
      <xdr:colOff>28575</xdr:colOff>
      <xdr:row>5</xdr:row>
      <xdr:rowOff>371474</xdr:rowOff>
    </xdr:from>
    <xdr:to>
      <xdr:col>4</xdr:col>
      <xdr:colOff>1819275</xdr:colOff>
      <xdr:row>8</xdr:row>
      <xdr:rowOff>5292</xdr:rowOff>
    </xdr:to>
    <xdr:sp macro="" textlink="">
      <xdr:nvSpPr>
        <xdr:cNvPr id="5" name="CuadroTexto 4" hidden="1"/>
        <xdr:cNvSpPr txBox="1"/>
      </xdr:nvSpPr>
      <xdr:spPr>
        <a:xfrm>
          <a:off x="3848100" y="2400299"/>
          <a:ext cx="1790700" cy="99589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solidFill>
                <a:schemeClr val="dk1"/>
              </a:solidFill>
              <a:effectLst/>
              <a:latin typeface="+mn-lt"/>
              <a:ea typeface="+mn-ea"/>
              <a:cs typeface="+mn-cs"/>
            </a:rPr>
            <a:t>Meta Proyecto de Inversión:</a:t>
          </a:r>
          <a:endParaRPr lang="es-CO">
            <a:effectLst/>
          </a:endParaRPr>
        </a:p>
        <a:p>
          <a:r>
            <a:rPr lang="es-ES" sz="1100">
              <a:solidFill>
                <a:schemeClr val="dk1"/>
              </a:solidFill>
              <a:effectLst/>
              <a:latin typeface="+mn-lt"/>
              <a:ea typeface="+mn-ea"/>
              <a:cs typeface="+mn-cs"/>
            </a:rPr>
            <a:t>Registre el nombre de la Meta del Proyecto de Inversión</a:t>
          </a:r>
          <a:r>
            <a:rPr lang="es-ES" sz="1100" baseline="0">
              <a:solidFill>
                <a:schemeClr val="dk1"/>
              </a:solidFill>
              <a:effectLst/>
              <a:latin typeface="+mn-lt"/>
              <a:ea typeface="+mn-ea"/>
              <a:cs typeface="+mn-cs"/>
            </a:rPr>
            <a:t> a reportar</a:t>
          </a:r>
          <a:endParaRPr lang="es-CO">
            <a:effectLst/>
          </a:endParaRPr>
        </a:p>
      </xdr:txBody>
    </xdr:sp>
    <xdr:clientData/>
  </xdr:twoCellAnchor>
  <xdr:twoCellAnchor>
    <xdr:from>
      <xdr:col>10</xdr:col>
      <xdr:colOff>22411</xdr:colOff>
      <xdr:row>8</xdr:row>
      <xdr:rowOff>26146</xdr:rowOff>
    </xdr:from>
    <xdr:to>
      <xdr:col>10</xdr:col>
      <xdr:colOff>223071</xdr:colOff>
      <xdr:row>8</xdr:row>
      <xdr:rowOff>212912</xdr:rowOff>
    </xdr:to>
    <xdr:pic macro="[0]!Botondeayuda_5">
      <xdr:nvPicPr>
        <xdr:cNvPr id="67" name="Imagen 66"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7832911" y="3421528"/>
          <a:ext cx="200660" cy="186766"/>
        </a:xfrm>
        <a:prstGeom prst="rect">
          <a:avLst/>
        </a:prstGeom>
      </xdr:spPr>
    </xdr:pic>
    <xdr:clientData/>
  </xdr:twoCellAnchor>
  <xdr:twoCellAnchor>
    <xdr:from>
      <xdr:col>3</xdr:col>
      <xdr:colOff>1365430</xdr:colOff>
      <xdr:row>6</xdr:row>
      <xdr:rowOff>55979</xdr:rowOff>
    </xdr:from>
    <xdr:to>
      <xdr:col>3</xdr:col>
      <xdr:colOff>1555929</xdr:colOff>
      <xdr:row>6</xdr:row>
      <xdr:rowOff>245834</xdr:rowOff>
    </xdr:to>
    <xdr:pic macro="[0]!Botondeayuda_8">
      <xdr:nvPicPr>
        <xdr:cNvPr id="68" name="Imagen 67" descr="Ayuda_def.png"/>
        <xdr:cNvPicPr>
          <a:picLocks noChangeAspect="1"/>
        </xdr:cNvPicPr>
      </xdr:nvPicPr>
      <xdr:blipFill>
        <a:blip xmlns:r="http://schemas.openxmlformats.org/officeDocument/2006/relationships" r:embed="rId8">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18341" y="2809095"/>
          <a:ext cx="190499" cy="189855"/>
        </a:xfrm>
        <a:prstGeom prst="rect">
          <a:avLst/>
        </a:prstGeom>
      </xdr:spPr>
    </xdr:pic>
    <xdr:clientData/>
  </xdr:twoCellAnchor>
  <xdr:twoCellAnchor>
    <xdr:from>
      <xdr:col>15</xdr:col>
      <xdr:colOff>22412</xdr:colOff>
      <xdr:row>8</xdr:row>
      <xdr:rowOff>26146</xdr:rowOff>
    </xdr:from>
    <xdr:to>
      <xdr:col>15</xdr:col>
      <xdr:colOff>229531</xdr:colOff>
      <xdr:row>8</xdr:row>
      <xdr:rowOff>212912</xdr:rowOff>
    </xdr:to>
    <xdr:pic macro="[0]!Botondeayuda_6">
      <xdr:nvPicPr>
        <xdr:cNvPr id="69" name="Imagen 68"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10040471" y="3421528"/>
          <a:ext cx="207119" cy="186766"/>
        </a:xfrm>
        <a:prstGeom prst="rect">
          <a:avLst/>
        </a:prstGeom>
      </xdr:spPr>
    </xdr:pic>
    <xdr:clientData/>
  </xdr:twoCellAnchor>
  <xdr:twoCellAnchor>
    <xdr:from>
      <xdr:col>2</xdr:col>
      <xdr:colOff>1363587</xdr:colOff>
      <xdr:row>8</xdr:row>
      <xdr:rowOff>110011</xdr:rowOff>
    </xdr:from>
    <xdr:to>
      <xdr:col>2</xdr:col>
      <xdr:colOff>1550288</xdr:colOff>
      <xdr:row>8</xdr:row>
      <xdr:rowOff>293041</xdr:rowOff>
    </xdr:to>
    <xdr:pic macro="[0]!Botondeayuda_9">
      <xdr:nvPicPr>
        <xdr:cNvPr id="70" name="Imagen 69"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1872457" y="3489429"/>
          <a:ext cx="186701" cy="183030"/>
        </a:xfrm>
        <a:prstGeom prst="rect">
          <a:avLst/>
        </a:prstGeom>
      </xdr:spPr>
    </xdr:pic>
    <xdr:clientData/>
  </xdr:twoCellAnchor>
  <xdr:twoCellAnchor>
    <xdr:from>
      <xdr:col>20</xdr:col>
      <xdr:colOff>11206</xdr:colOff>
      <xdr:row>8</xdr:row>
      <xdr:rowOff>33618</xdr:rowOff>
    </xdr:from>
    <xdr:to>
      <xdr:col>20</xdr:col>
      <xdr:colOff>222687</xdr:colOff>
      <xdr:row>8</xdr:row>
      <xdr:rowOff>235324</xdr:rowOff>
    </xdr:to>
    <xdr:pic macro="[0]!Botondeayuda_7">
      <xdr:nvPicPr>
        <xdr:cNvPr id="71" name="Imagen 70" descr="Ayuda_def.png"/>
        <xdr:cNvPicPr>
          <a:picLocks noChangeAspect="1"/>
        </xdr:cNvPicPr>
      </xdr:nvPicPr>
      <xdr:blipFill>
        <a:blip xmlns:r="http://schemas.openxmlformats.org/officeDocument/2006/relationships" r:embed="rId7">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12259235" y="3429000"/>
          <a:ext cx="211481" cy="201706"/>
        </a:xfrm>
        <a:prstGeom prst="rect">
          <a:avLst/>
        </a:prstGeom>
      </xdr:spPr>
    </xdr:pic>
    <xdr:clientData/>
  </xdr:twoCellAnchor>
  <xdr:twoCellAnchor>
    <xdr:from>
      <xdr:col>12</xdr:col>
      <xdr:colOff>0</xdr:colOff>
      <xdr:row>0</xdr:row>
      <xdr:rowOff>195719</xdr:rowOff>
    </xdr:from>
    <xdr:to>
      <xdr:col>16</xdr:col>
      <xdr:colOff>16933</xdr:colOff>
      <xdr:row>7</xdr:row>
      <xdr:rowOff>67235</xdr:rowOff>
    </xdr:to>
    <xdr:sp macro="" textlink="">
      <xdr:nvSpPr>
        <xdr:cNvPr id="8" name="CuadroTexto 7" hidden="1"/>
        <xdr:cNvSpPr txBox="1"/>
      </xdr:nvSpPr>
      <xdr:spPr>
        <a:xfrm>
          <a:off x="9812055" y="195719"/>
          <a:ext cx="2143748" cy="3133502"/>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000" b="1">
              <a:solidFill>
                <a:schemeClr val="dk1"/>
              </a:solidFill>
              <a:effectLst/>
              <a:latin typeface="+mn-lt"/>
              <a:ea typeface="+mn-ea"/>
              <a:cs typeface="+mn-cs"/>
            </a:rPr>
            <a:t>Gestión Presupuestal: </a:t>
          </a:r>
          <a:r>
            <a:rPr lang="es-CO" sz="1000" b="0">
              <a:solidFill>
                <a:schemeClr val="dk1"/>
              </a:solidFill>
              <a:effectLst/>
              <a:latin typeface="+mn-lt"/>
              <a:ea typeface="+mn-ea"/>
              <a:cs typeface="+mn-cs"/>
            </a:rPr>
            <a:t>Hace referencia a la verificación que permite establecer la relación de la ejecución y la programación presupuestal, es decir, comparar el presupuesto comprometido respecto a la proyección de recursos que se ejecutarán en una fecha establecida. De este modo, se determinarán posibles atrasos y facilitará identificar las causas que aclaran el estado de la gestión del bimestre evaluado.</a:t>
          </a:r>
        </a:p>
        <a:p>
          <a:r>
            <a:rPr lang="es-CO" sz="1000" b="0">
              <a:solidFill>
                <a:schemeClr val="dk1"/>
              </a:solidFill>
              <a:effectLst/>
              <a:latin typeface="+mn-lt"/>
              <a:ea typeface="+mn-ea"/>
              <a:cs typeface="+mn-cs"/>
            </a:rPr>
            <a:t>Así mismo, debe compararse el presupuesto girado respecto a la proyección de giros (descrito en el Programa anual mensualizado de caja - PAC), en el que también se identificarán posibles causas que exponen el estado de la gestión.</a:t>
          </a:r>
        </a:p>
      </xdr:txBody>
    </xdr:sp>
    <xdr:clientData/>
  </xdr:twoCellAnchor>
  <xdr:twoCellAnchor>
    <xdr:from>
      <xdr:col>2</xdr:col>
      <xdr:colOff>0</xdr:colOff>
      <xdr:row>363</xdr:row>
      <xdr:rowOff>179294</xdr:rowOff>
    </xdr:from>
    <xdr:to>
      <xdr:col>3</xdr:col>
      <xdr:colOff>926404</xdr:colOff>
      <xdr:row>363</xdr:row>
      <xdr:rowOff>738094</xdr:rowOff>
    </xdr:to>
    <xdr:sp macro="" textlink="">
      <xdr:nvSpPr>
        <xdr:cNvPr id="72" name="Rectángulo redondeado 71"/>
        <xdr:cNvSpPr/>
      </xdr:nvSpPr>
      <xdr:spPr>
        <a:xfrm>
          <a:off x="505239" y="156066272"/>
          <a:ext cx="2566361"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298820</xdr:colOff>
      <xdr:row>363</xdr:row>
      <xdr:rowOff>253999</xdr:rowOff>
    </xdr:from>
    <xdr:to>
      <xdr:col>2</xdr:col>
      <xdr:colOff>623791</xdr:colOff>
      <xdr:row>363</xdr:row>
      <xdr:rowOff>586707</xdr:rowOff>
    </xdr:to>
    <xdr:pic macro="[0]!mostrar3">
      <xdr:nvPicPr>
        <xdr:cNvPr id="73"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81526" y="4900705"/>
          <a:ext cx="324971" cy="332708"/>
        </a:xfrm>
        <a:prstGeom prst="rect">
          <a:avLst/>
        </a:prstGeom>
      </xdr:spPr>
    </xdr:pic>
    <xdr:clientData/>
  </xdr:twoCellAnchor>
  <xdr:twoCellAnchor>
    <xdr:from>
      <xdr:col>3</xdr:col>
      <xdr:colOff>357739</xdr:colOff>
      <xdr:row>363</xdr:row>
      <xdr:rowOff>242469</xdr:rowOff>
    </xdr:from>
    <xdr:to>
      <xdr:col>3</xdr:col>
      <xdr:colOff>705122</xdr:colOff>
      <xdr:row>363</xdr:row>
      <xdr:rowOff>589852</xdr:rowOff>
    </xdr:to>
    <xdr:pic macro="[0]!AGREGAR_EJE_3">
      <xdr:nvPicPr>
        <xdr:cNvPr id="74" name="26 Imagen"/>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510650" y="79378257"/>
          <a:ext cx="347383" cy="347383"/>
        </a:xfrm>
        <a:prstGeom prst="rect">
          <a:avLst/>
        </a:prstGeom>
      </xdr:spPr>
    </xdr:pic>
    <xdr:clientData/>
  </xdr:twoCellAnchor>
  <xdr:twoCellAnchor>
    <xdr:from>
      <xdr:col>2</xdr:col>
      <xdr:colOff>1161671</xdr:colOff>
      <xdr:row>363</xdr:row>
      <xdr:rowOff>152822</xdr:rowOff>
    </xdr:from>
    <xdr:to>
      <xdr:col>2</xdr:col>
      <xdr:colOff>1503270</xdr:colOff>
      <xdr:row>363</xdr:row>
      <xdr:rowOff>488998</xdr:rowOff>
    </xdr:to>
    <xdr:pic macro="[0]!inser_CAUSA3">
      <xdr:nvPicPr>
        <xdr:cNvPr id="75"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665936" y="15762616"/>
          <a:ext cx="341599" cy="336176"/>
        </a:xfrm>
        <a:prstGeom prst="rect">
          <a:avLst/>
        </a:prstGeom>
      </xdr:spPr>
    </xdr:pic>
    <xdr:clientData/>
  </xdr:twoCellAnchor>
  <xdr:twoCellAnchor>
    <xdr:from>
      <xdr:col>3</xdr:col>
      <xdr:colOff>149549</xdr:colOff>
      <xdr:row>363</xdr:row>
      <xdr:rowOff>539747</xdr:rowOff>
    </xdr:from>
    <xdr:to>
      <xdr:col>3</xdr:col>
      <xdr:colOff>909309</xdr:colOff>
      <xdr:row>363</xdr:row>
      <xdr:rowOff>738091</xdr:rowOff>
    </xdr:to>
    <xdr:sp macro="" textlink="">
      <xdr:nvSpPr>
        <xdr:cNvPr id="76" name="CuadroTexto 75"/>
        <xdr:cNvSpPr txBox="1"/>
      </xdr:nvSpPr>
      <xdr:spPr>
        <a:xfrm>
          <a:off x="2302460" y="79675535"/>
          <a:ext cx="759760" cy="198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Eje</a:t>
          </a:r>
        </a:p>
      </xdr:txBody>
    </xdr:sp>
    <xdr:clientData/>
  </xdr:twoCellAnchor>
  <xdr:twoCellAnchor>
    <xdr:from>
      <xdr:col>1</xdr:col>
      <xdr:colOff>164354</xdr:colOff>
      <xdr:row>363</xdr:row>
      <xdr:rowOff>513974</xdr:rowOff>
    </xdr:from>
    <xdr:to>
      <xdr:col>2</xdr:col>
      <xdr:colOff>903942</xdr:colOff>
      <xdr:row>363</xdr:row>
      <xdr:rowOff>749297</xdr:rowOff>
    </xdr:to>
    <xdr:sp macro="" textlink="">
      <xdr:nvSpPr>
        <xdr:cNvPr id="77" name="CuadroTexto 14"/>
        <xdr:cNvSpPr txBox="1"/>
      </xdr:nvSpPr>
      <xdr:spPr>
        <a:xfrm>
          <a:off x="537883" y="5160680"/>
          <a:ext cx="948765"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859119</xdr:colOff>
      <xdr:row>363</xdr:row>
      <xdr:rowOff>347383</xdr:rowOff>
    </xdr:from>
    <xdr:to>
      <xdr:col>3</xdr:col>
      <xdr:colOff>119273</xdr:colOff>
      <xdr:row>363</xdr:row>
      <xdr:rowOff>801604</xdr:rowOff>
    </xdr:to>
    <xdr:sp macro="" textlink="">
      <xdr:nvSpPr>
        <xdr:cNvPr id="78" name="CuadroTexto 14"/>
        <xdr:cNvSpPr txBox="1"/>
      </xdr:nvSpPr>
      <xdr:spPr>
        <a:xfrm>
          <a:off x="1363384" y="15957177"/>
          <a:ext cx="896213" cy="454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2</xdr:col>
      <xdr:colOff>863426</xdr:colOff>
      <xdr:row>363</xdr:row>
      <xdr:rowOff>283876</xdr:rowOff>
    </xdr:from>
    <xdr:to>
      <xdr:col>2</xdr:col>
      <xdr:colOff>863426</xdr:colOff>
      <xdr:row>363</xdr:row>
      <xdr:rowOff>672342</xdr:rowOff>
    </xdr:to>
    <xdr:cxnSp macro="">
      <xdr:nvCxnSpPr>
        <xdr:cNvPr id="79" name="33 Conector recto"/>
        <xdr:cNvCxnSpPr/>
      </xdr:nvCxnSpPr>
      <xdr:spPr>
        <a:xfrm>
          <a:off x="1446132" y="4930582"/>
          <a:ext cx="0" cy="388466"/>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180347</xdr:colOff>
      <xdr:row>363</xdr:row>
      <xdr:rowOff>268935</xdr:rowOff>
    </xdr:from>
    <xdr:to>
      <xdr:col>3</xdr:col>
      <xdr:colOff>180347</xdr:colOff>
      <xdr:row>363</xdr:row>
      <xdr:rowOff>672342</xdr:rowOff>
    </xdr:to>
    <xdr:cxnSp macro="">
      <xdr:nvCxnSpPr>
        <xdr:cNvPr id="80" name="48 Conector recto"/>
        <xdr:cNvCxnSpPr/>
      </xdr:nvCxnSpPr>
      <xdr:spPr>
        <a:xfrm>
          <a:off x="2333258" y="79404723"/>
          <a:ext cx="0" cy="403407"/>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164354</xdr:colOff>
      <xdr:row>1083</xdr:row>
      <xdr:rowOff>484090</xdr:rowOff>
    </xdr:from>
    <xdr:to>
      <xdr:col>2</xdr:col>
      <xdr:colOff>903942</xdr:colOff>
      <xdr:row>1083</xdr:row>
      <xdr:rowOff>719413</xdr:rowOff>
    </xdr:to>
    <xdr:sp macro="" textlink="">
      <xdr:nvSpPr>
        <xdr:cNvPr id="84" name="CuadroTexto 14"/>
        <xdr:cNvSpPr txBox="1"/>
      </xdr:nvSpPr>
      <xdr:spPr>
        <a:xfrm>
          <a:off x="537883" y="5130796"/>
          <a:ext cx="948765"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298823</xdr:colOff>
      <xdr:row>1083</xdr:row>
      <xdr:rowOff>209174</xdr:rowOff>
    </xdr:from>
    <xdr:to>
      <xdr:col>2</xdr:col>
      <xdr:colOff>623794</xdr:colOff>
      <xdr:row>1083</xdr:row>
      <xdr:rowOff>541882</xdr:rowOff>
    </xdr:to>
    <xdr:pic macro="[0]!mostrar7">
      <xdr:nvPicPr>
        <xdr:cNvPr id="87"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81529" y="4855880"/>
          <a:ext cx="324971" cy="332708"/>
        </a:xfrm>
        <a:prstGeom prst="rect">
          <a:avLst/>
        </a:prstGeom>
      </xdr:spPr>
    </xdr:pic>
    <xdr:clientData/>
  </xdr:twoCellAnchor>
  <xdr:twoCellAnchor>
    <xdr:from>
      <xdr:col>2</xdr:col>
      <xdr:colOff>1126100</xdr:colOff>
      <xdr:row>1083</xdr:row>
      <xdr:rowOff>145623</xdr:rowOff>
    </xdr:from>
    <xdr:to>
      <xdr:col>2</xdr:col>
      <xdr:colOff>1467699</xdr:colOff>
      <xdr:row>1083</xdr:row>
      <xdr:rowOff>481799</xdr:rowOff>
    </xdr:to>
    <xdr:pic macro="[0]!inser_CAUSA7">
      <xdr:nvPicPr>
        <xdr:cNvPr id="89"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630365" y="40083388"/>
          <a:ext cx="341599" cy="336176"/>
        </a:xfrm>
        <a:prstGeom prst="rect">
          <a:avLst/>
        </a:prstGeom>
      </xdr:spPr>
    </xdr:pic>
    <xdr:clientData/>
  </xdr:twoCellAnchor>
  <xdr:twoCellAnchor>
    <xdr:from>
      <xdr:col>2</xdr:col>
      <xdr:colOff>863426</xdr:colOff>
      <xdr:row>1083</xdr:row>
      <xdr:rowOff>268935</xdr:rowOff>
    </xdr:from>
    <xdr:to>
      <xdr:col>2</xdr:col>
      <xdr:colOff>863426</xdr:colOff>
      <xdr:row>1083</xdr:row>
      <xdr:rowOff>657401</xdr:rowOff>
    </xdr:to>
    <xdr:cxnSp macro="">
      <xdr:nvCxnSpPr>
        <xdr:cNvPr id="90" name="33 Conector recto"/>
        <xdr:cNvCxnSpPr/>
      </xdr:nvCxnSpPr>
      <xdr:spPr>
        <a:xfrm>
          <a:off x="1446132" y="4915641"/>
          <a:ext cx="0" cy="388466"/>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914404</xdr:colOff>
      <xdr:row>0</xdr:row>
      <xdr:rowOff>570669</xdr:rowOff>
    </xdr:from>
    <xdr:to>
      <xdr:col>18</xdr:col>
      <xdr:colOff>914404</xdr:colOff>
      <xdr:row>0</xdr:row>
      <xdr:rowOff>966323</xdr:rowOff>
    </xdr:to>
    <xdr:cxnSp macro="">
      <xdr:nvCxnSpPr>
        <xdr:cNvPr id="81" name="80 Conector recto"/>
        <xdr:cNvCxnSpPr/>
      </xdr:nvCxnSpPr>
      <xdr:spPr>
        <a:xfrm>
          <a:off x="11515169" y="570669"/>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19</xdr:col>
      <xdr:colOff>201701</xdr:colOff>
      <xdr:row>0</xdr:row>
      <xdr:rowOff>593912</xdr:rowOff>
    </xdr:from>
    <xdr:to>
      <xdr:col>19</xdr:col>
      <xdr:colOff>481847</xdr:colOff>
      <xdr:row>0</xdr:row>
      <xdr:rowOff>874112</xdr:rowOff>
    </xdr:to>
    <xdr:pic macro="[0]!Imprimir_informe">
      <xdr:nvPicPr>
        <xdr:cNvPr id="2" name="1 Imagen"/>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721348" y="593912"/>
          <a:ext cx="280146" cy="280200"/>
        </a:xfrm>
        <a:prstGeom prst="rect">
          <a:avLst/>
        </a:prstGeom>
      </xdr:spPr>
    </xdr:pic>
    <xdr:clientData/>
  </xdr:twoCellAnchor>
  <xdr:twoCellAnchor>
    <xdr:from>
      <xdr:col>19</xdr:col>
      <xdr:colOff>69473</xdr:colOff>
      <xdr:row>0</xdr:row>
      <xdr:rowOff>832979</xdr:rowOff>
    </xdr:from>
    <xdr:to>
      <xdr:col>19</xdr:col>
      <xdr:colOff>653673</xdr:colOff>
      <xdr:row>0</xdr:row>
      <xdr:rowOff>1055229</xdr:rowOff>
    </xdr:to>
    <xdr:sp macro="" textlink="">
      <xdr:nvSpPr>
        <xdr:cNvPr id="82" name="CuadroTexto 14"/>
        <xdr:cNvSpPr txBox="1"/>
      </xdr:nvSpPr>
      <xdr:spPr>
        <a:xfrm>
          <a:off x="11589120" y="832979"/>
          <a:ext cx="584200"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Imprimir</a:t>
          </a:r>
        </a:p>
      </xdr:txBody>
    </xdr:sp>
    <xdr:clientData/>
  </xdr:twoCellAnchor>
  <xdr:twoCellAnchor>
    <xdr:from>
      <xdr:col>16384</xdr:col>
      <xdr:colOff>6091198</xdr:colOff>
      <xdr:row>8</xdr:row>
      <xdr:rowOff>383321</xdr:rowOff>
    </xdr:from>
    <xdr:to>
      <xdr:col>16384</xdr:col>
      <xdr:colOff>10663198</xdr:colOff>
      <xdr:row>73</xdr:row>
      <xdr:rowOff>179374</xdr:rowOff>
    </xdr:to>
    <xdr:graphicFrame macro="">
      <xdr:nvGraphicFramePr>
        <xdr:cNvPr id="13"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71156</xdr:colOff>
      <xdr:row>1260</xdr:row>
      <xdr:rowOff>108137</xdr:rowOff>
    </xdr:from>
    <xdr:to>
      <xdr:col>13</xdr:col>
      <xdr:colOff>468964</xdr:colOff>
      <xdr:row>1260</xdr:row>
      <xdr:rowOff>3143811</xdr:rowOff>
    </xdr:to>
    <xdr:graphicFrame macro="">
      <xdr:nvGraphicFramePr>
        <xdr:cNvPr id="18" name="1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19</xdr:col>
      <xdr:colOff>685810</xdr:colOff>
      <xdr:row>0</xdr:row>
      <xdr:rowOff>588597</xdr:rowOff>
    </xdr:from>
    <xdr:to>
      <xdr:col>19</xdr:col>
      <xdr:colOff>685810</xdr:colOff>
      <xdr:row>0</xdr:row>
      <xdr:rowOff>984251</xdr:rowOff>
    </xdr:to>
    <xdr:cxnSp macro="">
      <xdr:nvCxnSpPr>
        <xdr:cNvPr id="83" name="82 Conector recto"/>
        <xdr:cNvCxnSpPr/>
      </xdr:nvCxnSpPr>
      <xdr:spPr>
        <a:xfrm>
          <a:off x="12205457" y="588597"/>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20</xdr:col>
      <xdr:colOff>89468</xdr:colOff>
      <xdr:row>0</xdr:row>
      <xdr:rowOff>571500</xdr:rowOff>
    </xdr:from>
    <xdr:to>
      <xdr:col>22</xdr:col>
      <xdr:colOff>56795</xdr:colOff>
      <xdr:row>0</xdr:row>
      <xdr:rowOff>963706</xdr:rowOff>
    </xdr:to>
    <xdr:pic macro="[0]!PDF">
      <xdr:nvPicPr>
        <xdr:cNvPr id="16" name="15 Imagen"/>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2337497" y="571500"/>
          <a:ext cx="337121" cy="392206"/>
        </a:xfrm>
        <a:prstGeom prst="rect">
          <a:avLst/>
        </a:prstGeom>
      </xdr:spPr>
    </xdr:pic>
    <xdr:clientData/>
  </xdr:twoCellAnchor>
  <xdr:twoCellAnchor>
    <xdr:from>
      <xdr:col>6</xdr:col>
      <xdr:colOff>39144</xdr:colOff>
      <xdr:row>0</xdr:row>
      <xdr:rowOff>169623</xdr:rowOff>
    </xdr:from>
    <xdr:to>
      <xdr:col>11</xdr:col>
      <xdr:colOff>52192</xdr:colOff>
      <xdr:row>7</xdr:row>
      <xdr:rowOff>89644</xdr:rowOff>
    </xdr:to>
    <xdr:sp macro="" textlink="">
      <xdr:nvSpPr>
        <xdr:cNvPr id="7" name="CuadroTexto 6" hidden="1"/>
        <xdr:cNvSpPr txBox="1"/>
      </xdr:nvSpPr>
      <xdr:spPr>
        <a:xfrm>
          <a:off x="7633048" y="169623"/>
          <a:ext cx="2139863" cy="318200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000" b="1">
              <a:solidFill>
                <a:schemeClr val="dk1"/>
              </a:solidFill>
              <a:effectLst/>
              <a:latin typeface="+mn-lt"/>
              <a:ea typeface="+mn-ea"/>
              <a:cs typeface="+mn-cs"/>
            </a:rPr>
            <a:t>Gestión Contractual: </a:t>
          </a:r>
          <a:r>
            <a:rPr lang="es-CO" sz="1000" b="0">
              <a:solidFill>
                <a:schemeClr val="dk1"/>
              </a:solidFill>
              <a:effectLst/>
              <a:latin typeface="+mn-lt"/>
              <a:ea typeface="+mn-ea"/>
              <a:cs typeface="+mn-cs"/>
            </a:rPr>
            <a:t>Consiste en la verificación del cumplimiento a la ejecución del Plan Anual de Adquisiciones teniendo en cuenta los objetos y valores contractuales, las fechas previstas de inicio, posibles modificaciones al Plan, entre otros criterios, respecto de las metas Plan de Desarrollo que la entidad u organismo distrital al cual pertenece.</a:t>
          </a:r>
        </a:p>
        <a:p>
          <a:r>
            <a:rPr lang="es-CO" sz="1000" b="0">
              <a:solidFill>
                <a:schemeClr val="dk1"/>
              </a:solidFill>
              <a:effectLst/>
              <a:latin typeface="+mn-lt"/>
              <a:ea typeface="+mn-ea"/>
              <a:cs typeface="+mn-cs"/>
            </a:rPr>
            <a:t>Para la enunciada verificación, se cuantificará el número de objetos contractuales previstos para la respectiva vigencia fiscal, y se determinará de acuerdo con la fecha de corte, asimismo, el número de objetos programados a iniciar frente a los que efectivamente iniciaron.</a:t>
          </a:r>
        </a:p>
      </xdr:txBody>
    </xdr:sp>
    <xdr:clientData/>
  </xdr:twoCellAnchor>
  <xdr:twoCellAnchor>
    <xdr:from>
      <xdr:col>17</xdr:col>
      <xdr:colOff>0</xdr:colOff>
      <xdr:row>2</xdr:row>
      <xdr:rowOff>169623</xdr:rowOff>
    </xdr:from>
    <xdr:to>
      <xdr:col>21</xdr:col>
      <xdr:colOff>8466</xdr:colOff>
      <xdr:row>7</xdr:row>
      <xdr:rowOff>67236</xdr:rowOff>
    </xdr:to>
    <xdr:sp macro="" textlink="">
      <xdr:nvSpPr>
        <xdr:cNvPr id="9" name="CuadroTexto 8" hidden="1"/>
        <xdr:cNvSpPr txBox="1"/>
      </xdr:nvSpPr>
      <xdr:spPr>
        <a:xfrm>
          <a:off x="12030205" y="1474418"/>
          <a:ext cx="2135282" cy="185480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000" b="1">
              <a:solidFill>
                <a:schemeClr val="dk1"/>
              </a:solidFill>
              <a:effectLst/>
              <a:latin typeface="+mn-lt"/>
              <a:ea typeface="+mn-ea"/>
              <a:cs typeface="+mn-cs"/>
            </a:rPr>
            <a:t>Gestión Física: </a:t>
          </a:r>
          <a:r>
            <a:rPr lang="es-CO" sz="1000" b="0">
              <a:solidFill>
                <a:schemeClr val="dk1"/>
              </a:solidFill>
              <a:effectLst/>
              <a:latin typeface="+mn-lt"/>
              <a:ea typeface="+mn-ea"/>
              <a:cs typeface="+mn-cs"/>
            </a:rPr>
            <a:t>Conforme con la magnitud establecida para cada meta del Plan de Desarrollo, se verificará su proyección y programación con respecto a una fecha de corte establecida, y este modo se comparará con los resultados obtenidos de la verificación efectuada en relación con la ejecución física alcanzada por la Entidad.</a:t>
          </a:r>
        </a:p>
      </xdr:txBody>
    </xdr:sp>
    <xdr:clientData/>
  </xdr:twoCellAnchor>
  <xdr:twoCellAnchor>
    <xdr:from>
      <xdr:col>3</xdr:col>
      <xdr:colOff>28575</xdr:colOff>
      <xdr:row>5</xdr:row>
      <xdr:rowOff>647700</xdr:rowOff>
    </xdr:from>
    <xdr:to>
      <xdr:col>4</xdr:col>
      <xdr:colOff>11205</xdr:colOff>
      <xdr:row>7</xdr:row>
      <xdr:rowOff>87656</xdr:rowOff>
    </xdr:to>
    <xdr:sp macro="" textlink="">
      <xdr:nvSpPr>
        <xdr:cNvPr id="88" name="ayuda2" hidden="1"/>
        <xdr:cNvSpPr txBox="1"/>
      </xdr:nvSpPr>
      <xdr:spPr>
        <a:xfrm>
          <a:off x="2171700" y="2676525"/>
          <a:ext cx="1659030" cy="68773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5</xdr:row>
      <xdr:rowOff>359816</xdr:rowOff>
    </xdr:from>
    <xdr:to>
      <xdr:col>2</xdr:col>
      <xdr:colOff>1630993</xdr:colOff>
      <xdr:row>7</xdr:row>
      <xdr:rowOff>108007</xdr:rowOff>
    </xdr:to>
    <xdr:sp macro="" textlink="">
      <xdr:nvSpPr>
        <xdr:cNvPr id="11" name="CuadroTexto 10" hidden="1"/>
        <xdr:cNvSpPr txBox="1"/>
      </xdr:nvSpPr>
      <xdr:spPr>
        <a:xfrm>
          <a:off x="493233" y="2382248"/>
          <a:ext cx="1646630" cy="98774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7</xdr:col>
      <xdr:colOff>231930</xdr:colOff>
      <xdr:row>74</xdr:row>
      <xdr:rowOff>143197</xdr:rowOff>
    </xdr:from>
    <xdr:to>
      <xdr:col>8</xdr:col>
      <xdr:colOff>167540</xdr:colOff>
      <xdr:row>74</xdr:row>
      <xdr:rowOff>325016</xdr:rowOff>
    </xdr:to>
    <xdr:pic macro="[0]!Botondeayuda_Causa">
      <xdr:nvPicPr>
        <xdr:cNvPr id="91"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8366280" y="34918972"/>
          <a:ext cx="183260" cy="181819"/>
        </a:xfrm>
        <a:prstGeom prst="rect">
          <a:avLst/>
        </a:prstGeom>
      </xdr:spPr>
    </xdr:pic>
    <xdr:clientData/>
  </xdr:twoCellAnchor>
  <xdr:twoCellAnchor>
    <xdr:from>
      <xdr:col>13</xdr:col>
      <xdr:colOff>336178</xdr:colOff>
      <xdr:row>73</xdr:row>
      <xdr:rowOff>33619</xdr:rowOff>
    </xdr:from>
    <xdr:to>
      <xdr:col>20</xdr:col>
      <xdr:colOff>179295</xdr:colOff>
      <xdr:row>74</xdr:row>
      <xdr:rowOff>459441</xdr:rowOff>
    </xdr:to>
    <xdr:sp macro="" textlink="">
      <xdr:nvSpPr>
        <xdr:cNvPr id="92" name="ayuda_Causa" hidden="1"/>
        <xdr:cNvSpPr txBox="1"/>
      </xdr:nvSpPr>
      <xdr:spPr>
        <a:xfrm>
          <a:off x="8830237" y="6376148"/>
          <a:ext cx="3597087" cy="616322"/>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causa, porfavor especifique en el campo DESCRIPCIÓN, la causa identificada y su relación con el ciclo PHVA (Planear, Hacer, Verificar y Actuar)</a:t>
          </a:r>
          <a:endParaRPr lang="es-ES" sz="1100"/>
        </a:p>
      </xdr:txBody>
    </xdr:sp>
    <xdr:clientData/>
  </xdr:twoCellAnchor>
  <xdr:twoCellAnchor>
    <xdr:from>
      <xdr:col>9</xdr:col>
      <xdr:colOff>320827</xdr:colOff>
      <xdr:row>433</xdr:row>
      <xdr:rowOff>285673</xdr:rowOff>
    </xdr:from>
    <xdr:to>
      <xdr:col>9</xdr:col>
      <xdr:colOff>509436</xdr:colOff>
      <xdr:row>433</xdr:row>
      <xdr:rowOff>467492</xdr:rowOff>
    </xdr:to>
    <xdr:pic macro="[0]!Botondeayuda_Causa_2">
      <xdr:nvPicPr>
        <xdr:cNvPr id="93"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8997711" y="112302283"/>
          <a:ext cx="188609" cy="181819"/>
        </a:xfrm>
        <a:prstGeom prst="rect">
          <a:avLst/>
        </a:prstGeom>
      </xdr:spPr>
    </xdr:pic>
    <xdr:clientData/>
  </xdr:twoCellAnchor>
  <xdr:twoCellAnchor>
    <xdr:from>
      <xdr:col>13</xdr:col>
      <xdr:colOff>100853</xdr:colOff>
      <xdr:row>433</xdr:row>
      <xdr:rowOff>100853</xdr:rowOff>
    </xdr:from>
    <xdr:to>
      <xdr:col>19</xdr:col>
      <xdr:colOff>22410</xdr:colOff>
      <xdr:row>433</xdr:row>
      <xdr:rowOff>571500</xdr:rowOff>
    </xdr:to>
    <xdr:sp macro="" textlink="">
      <xdr:nvSpPr>
        <xdr:cNvPr id="94" name="ayuda_Causa_2" hidden="1"/>
        <xdr:cNvSpPr txBox="1"/>
      </xdr:nvSpPr>
      <xdr:spPr>
        <a:xfrm>
          <a:off x="8594912" y="10903324"/>
          <a:ext cx="2947145" cy="47064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porfavor especifique en el campo DESCRIPCIÓN, la causa identificada</a:t>
          </a:r>
          <a:endParaRPr lang="es-ES" sz="1100"/>
        </a:p>
      </xdr:txBody>
    </xdr:sp>
    <xdr:clientData/>
  </xdr:twoCellAnchor>
  <xdr:twoCellAnchor>
    <xdr:from>
      <xdr:col>9</xdr:col>
      <xdr:colOff>345081</xdr:colOff>
      <xdr:row>1151</xdr:row>
      <xdr:rowOff>328655</xdr:rowOff>
    </xdr:from>
    <xdr:to>
      <xdr:col>9</xdr:col>
      <xdr:colOff>533690</xdr:colOff>
      <xdr:row>1151</xdr:row>
      <xdr:rowOff>510474</xdr:rowOff>
    </xdr:to>
    <xdr:pic macro="[0]!Botondeayuda_Causa_3">
      <xdr:nvPicPr>
        <xdr:cNvPr id="95"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021965" y="189563004"/>
          <a:ext cx="188609" cy="181819"/>
        </a:xfrm>
        <a:prstGeom prst="rect">
          <a:avLst/>
        </a:prstGeom>
      </xdr:spPr>
    </xdr:pic>
    <xdr:clientData/>
  </xdr:twoCellAnchor>
  <xdr:twoCellAnchor>
    <xdr:from>
      <xdr:col>13</xdr:col>
      <xdr:colOff>134470</xdr:colOff>
      <xdr:row>1151</xdr:row>
      <xdr:rowOff>134471</xdr:rowOff>
    </xdr:from>
    <xdr:to>
      <xdr:col>19</xdr:col>
      <xdr:colOff>56027</xdr:colOff>
      <xdr:row>1151</xdr:row>
      <xdr:rowOff>605118</xdr:rowOff>
    </xdr:to>
    <xdr:sp macro="" textlink="">
      <xdr:nvSpPr>
        <xdr:cNvPr id="96" name="ayuda_Causa_3" hidden="1"/>
        <xdr:cNvSpPr txBox="1"/>
      </xdr:nvSpPr>
      <xdr:spPr>
        <a:xfrm>
          <a:off x="8628529" y="16595912"/>
          <a:ext cx="2947145" cy="47064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porfavor especifique en el campo DESCRIPCIÓN, la causa identificada</a:t>
          </a:r>
          <a:endParaRPr lang="es-ES" sz="1100"/>
        </a:p>
      </xdr:txBody>
    </xdr:sp>
    <xdr:clientData/>
  </xdr:twoCellAnchor>
  <xdr:twoCellAnchor>
    <xdr:from>
      <xdr:col>5</xdr:col>
      <xdr:colOff>571501</xdr:colOff>
      <xdr:row>78</xdr:row>
      <xdr:rowOff>168088</xdr:rowOff>
    </xdr:from>
    <xdr:to>
      <xdr:col>8</xdr:col>
      <xdr:colOff>392207</xdr:colOff>
      <xdr:row>78</xdr:row>
      <xdr:rowOff>840441</xdr:rowOff>
    </xdr:to>
    <xdr:sp macro="" textlink="">
      <xdr:nvSpPr>
        <xdr:cNvPr id="14" name="ayuda_descripcion" hidden="1"/>
        <xdr:cNvSpPr txBox="1"/>
      </xdr:nvSpPr>
      <xdr:spPr>
        <a:xfrm>
          <a:off x="4168589" y="8370794"/>
          <a:ext cx="2498912"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4</xdr:col>
      <xdr:colOff>1219292</xdr:colOff>
      <xdr:row>77</xdr:row>
      <xdr:rowOff>56029</xdr:rowOff>
    </xdr:from>
    <xdr:to>
      <xdr:col>4</xdr:col>
      <xdr:colOff>1407901</xdr:colOff>
      <xdr:row>77</xdr:row>
      <xdr:rowOff>237848</xdr:rowOff>
    </xdr:to>
    <xdr:pic macro="[0]!Botondeayuda_Descripcion">
      <xdr:nvPicPr>
        <xdr:cNvPr id="97"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398299" y="7010584"/>
          <a:ext cx="188609" cy="181819"/>
        </a:xfrm>
        <a:prstGeom prst="rect">
          <a:avLst/>
        </a:prstGeom>
      </xdr:spPr>
    </xdr:pic>
    <xdr:clientData/>
  </xdr:twoCellAnchor>
  <xdr:twoCellAnchor>
    <xdr:from>
      <xdr:col>12</xdr:col>
      <xdr:colOff>268940</xdr:colOff>
      <xdr:row>78</xdr:row>
      <xdr:rowOff>257733</xdr:rowOff>
    </xdr:from>
    <xdr:to>
      <xdr:col>19</xdr:col>
      <xdr:colOff>661147</xdr:colOff>
      <xdr:row>78</xdr:row>
      <xdr:rowOff>750792</xdr:rowOff>
    </xdr:to>
    <xdr:sp macro="" textlink="">
      <xdr:nvSpPr>
        <xdr:cNvPr id="19" name="ayuda_acciones" hidden="1"/>
        <xdr:cNvSpPr txBox="1"/>
      </xdr:nvSpPr>
      <xdr:spPr>
        <a:xfrm>
          <a:off x="8415616" y="8460439"/>
          <a:ext cx="3765178"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15</xdr:col>
      <xdr:colOff>133241</xdr:colOff>
      <xdr:row>77</xdr:row>
      <xdr:rowOff>65393</xdr:rowOff>
    </xdr:from>
    <xdr:to>
      <xdr:col>16</xdr:col>
      <xdr:colOff>73939</xdr:colOff>
      <xdr:row>77</xdr:row>
      <xdr:rowOff>247212</xdr:rowOff>
    </xdr:to>
    <xdr:pic macro="[0]!Botondeayuda_Acciones">
      <xdr:nvPicPr>
        <xdr:cNvPr id="98"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0180159" y="7019948"/>
          <a:ext cx="188609" cy="181819"/>
        </a:xfrm>
        <a:prstGeom prst="rect">
          <a:avLst/>
        </a:prstGeom>
      </xdr:spPr>
    </xdr:pic>
    <xdr:clientData/>
  </xdr:twoCellAnchor>
  <xdr:twoCellAnchor>
    <xdr:from>
      <xdr:col>2</xdr:col>
      <xdr:colOff>780679</xdr:colOff>
      <xdr:row>1083</xdr:row>
      <xdr:rowOff>336177</xdr:rowOff>
    </xdr:from>
    <xdr:to>
      <xdr:col>3</xdr:col>
      <xdr:colOff>182671</xdr:colOff>
      <xdr:row>1083</xdr:row>
      <xdr:rowOff>796078</xdr:rowOff>
    </xdr:to>
    <xdr:sp macro="" textlink="">
      <xdr:nvSpPr>
        <xdr:cNvPr id="85" name="CuadroTexto 14"/>
        <xdr:cNvSpPr txBox="1"/>
      </xdr:nvSpPr>
      <xdr:spPr>
        <a:xfrm>
          <a:off x="1284944" y="40273942"/>
          <a:ext cx="1038051" cy="459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5</xdr:col>
      <xdr:colOff>571501</xdr:colOff>
      <xdr:row>437</xdr:row>
      <xdr:rowOff>168088</xdr:rowOff>
    </xdr:from>
    <xdr:to>
      <xdr:col>8</xdr:col>
      <xdr:colOff>392207</xdr:colOff>
      <xdr:row>437</xdr:row>
      <xdr:rowOff>840441</xdr:rowOff>
    </xdr:to>
    <xdr:sp macro="" textlink="">
      <xdr:nvSpPr>
        <xdr:cNvPr id="99" name="ayuda_descripcion" hidden="1"/>
        <xdr:cNvSpPr txBox="1"/>
      </xdr:nvSpPr>
      <xdr:spPr>
        <a:xfrm>
          <a:off x="5827060" y="9793941"/>
          <a:ext cx="2498912"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3</xdr:col>
      <xdr:colOff>239244</xdr:colOff>
      <xdr:row>5</xdr:row>
      <xdr:rowOff>369794</xdr:rowOff>
    </xdr:from>
    <xdr:to>
      <xdr:col>3</xdr:col>
      <xdr:colOff>1333499</xdr:colOff>
      <xdr:row>5</xdr:row>
      <xdr:rowOff>571500</xdr:rowOff>
    </xdr:to>
    <xdr:sp macro="" textlink="">
      <xdr:nvSpPr>
        <xdr:cNvPr id="15" name="CuadroTexto 14"/>
        <xdr:cNvSpPr txBox="1"/>
      </xdr:nvSpPr>
      <xdr:spPr>
        <a:xfrm>
          <a:off x="2379568" y="2409265"/>
          <a:ext cx="1094255" cy="20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Pilar / Eje</a:t>
          </a:r>
        </a:p>
      </xdr:txBody>
    </xdr:sp>
    <xdr:clientData/>
  </xdr:twoCellAnchor>
  <xdr:twoCellAnchor>
    <xdr:from>
      <xdr:col>2</xdr:col>
      <xdr:colOff>0</xdr:colOff>
      <xdr:row>185</xdr:row>
      <xdr:rowOff>9525</xdr:rowOff>
    </xdr:from>
    <xdr:to>
      <xdr:col>2</xdr:col>
      <xdr:colOff>923925</xdr:colOff>
      <xdr:row>186</xdr:row>
      <xdr:rowOff>342900</xdr:rowOff>
    </xdr:to>
    <xdr:sp macro="" textlink="">
      <xdr:nvSpPr>
        <xdr:cNvPr id="100" name="ayuda1" hidden="1"/>
        <xdr:cNvSpPr txBox="1"/>
      </xdr:nvSpPr>
      <xdr:spPr>
        <a:xfrm>
          <a:off x="502227" y="2763116"/>
          <a:ext cx="923925" cy="624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5</xdr:col>
      <xdr:colOff>25400</xdr:colOff>
      <xdr:row>183</xdr:row>
      <xdr:rowOff>717176</xdr:rowOff>
    </xdr:from>
    <xdr:to>
      <xdr:col>6</xdr:col>
      <xdr:colOff>0</xdr:colOff>
      <xdr:row>186</xdr:row>
      <xdr:rowOff>103593</xdr:rowOff>
    </xdr:to>
    <xdr:sp macro="" textlink="">
      <xdr:nvSpPr>
        <xdr:cNvPr id="101" name="CuadroTexto 5" hidden="1"/>
        <xdr:cNvSpPr txBox="1"/>
      </xdr:nvSpPr>
      <xdr:spPr>
        <a:xfrm>
          <a:off x="5290127" y="2743403"/>
          <a:ext cx="2312555" cy="63332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Meta Proyecto de Inversión:</a:t>
          </a:r>
        </a:p>
        <a:p>
          <a:r>
            <a:rPr lang="es-ES" sz="1100"/>
            <a:t>Registre el nombre de la Meta del Proyecto de Inversión</a:t>
          </a:r>
          <a:r>
            <a:rPr lang="es-ES" sz="1100" baseline="0"/>
            <a:t> a reportar</a:t>
          </a:r>
          <a:endParaRPr lang="es-ES" sz="1100"/>
        </a:p>
      </xdr:txBody>
    </xdr:sp>
    <xdr:clientData/>
  </xdr:twoCellAnchor>
  <xdr:twoCellAnchor>
    <xdr:from>
      <xdr:col>1</xdr:col>
      <xdr:colOff>167034</xdr:colOff>
      <xdr:row>183</xdr:row>
      <xdr:rowOff>359816</xdr:rowOff>
    </xdr:from>
    <xdr:to>
      <xdr:col>2</xdr:col>
      <xdr:colOff>1630993</xdr:colOff>
      <xdr:row>186</xdr:row>
      <xdr:rowOff>108007</xdr:rowOff>
    </xdr:to>
    <xdr:sp macro="" textlink="">
      <xdr:nvSpPr>
        <xdr:cNvPr id="111" name="CuadroTexto 10" hidden="1"/>
        <xdr:cNvSpPr txBox="1"/>
      </xdr:nvSpPr>
      <xdr:spPr>
        <a:xfrm>
          <a:off x="496079" y="2386043"/>
          <a:ext cx="1637141" cy="995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9</xdr:col>
      <xdr:colOff>631980</xdr:colOff>
      <xdr:row>253</xdr:row>
      <xdr:rowOff>171772</xdr:rowOff>
    </xdr:from>
    <xdr:to>
      <xdr:col>10</xdr:col>
      <xdr:colOff>24665</xdr:colOff>
      <xdr:row>253</xdr:row>
      <xdr:rowOff>353591</xdr:rowOff>
    </xdr:to>
    <xdr:pic macro="[0]!Botondeayuda_Causa">
      <xdr:nvPicPr>
        <xdr:cNvPr id="112"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325707" y="35500863"/>
          <a:ext cx="189322" cy="181819"/>
        </a:xfrm>
        <a:prstGeom prst="rect">
          <a:avLst/>
        </a:prstGeom>
      </xdr:spPr>
    </xdr:pic>
    <xdr:clientData/>
  </xdr:twoCellAnchor>
  <xdr:twoCellAnchor>
    <xdr:from>
      <xdr:col>13</xdr:col>
      <xdr:colOff>336178</xdr:colOff>
      <xdr:row>252</xdr:row>
      <xdr:rowOff>33619</xdr:rowOff>
    </xdr:from>
    <xdr:to>
      <xdr:col>20</xdr:col>
      <xdr:colOff>179295</xdr:colOff>
      <xdr:row>253</xdr:row>
      <xdr:rowOff>459441</xdr:rowOff>
    </xdr:to>
    <xdr:sp macro="" textlink="">
      <xdr:nvSpPr>
        <xdr:cNvPr id="113" name="ayuda_Causa" hidden="1"/>
        <xdr:cNvSpPr txBox="1"/>
      </xdr:nvSpPr>
      <xdr:spPr>
        <a:xfrm>
          <a:off x="10501951" y="35172210"/>
          <a:ext cx="3583844" cy="616322"/>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causa, porfavor especifique en el campo DESCRIPCIÓN, la causa identificada y su relación con el ciclo PHVA (Planear, Hacer, Verificar y Actuar)</a:t>
          </a:r>
          <a:endParaRPr lang="es-ES" sz="1100"/>
        </a:p>
      </xdr:txBody>
    </xdr:sp>
    <xdr:clientData/>
  </xdr:twoCellAnchor>
  <xdr:twoCellAnchor>
    <xdr:from>
      <xdr:col>5</xdr:col>
      <xdr:colOff>571501</xdr:colOff>
      <xdr:row>257</xdr:row>
      <xdr:rowOff>168088</xdr:rowOff>
    </xdr:from>
    <xdr:to>
      <xdr:col>8</xdr:col>
      <xdr:colOff>392207</xdr:colOff>
      <xdr:row>257</xdr:row>
      <xdr:rowOff>840441</xdr:rowOff>
    </xdr:to>
    <xdr:sp macro="" textlink="">
      <xdr:nvSpPr>
        <xdr:cNvPr id="114" name="ayuda_descripcion" hidden="1"/>
        <xdr:cNvSpPr txBox="1"/>
      </xdr:nvSpPr>
      <xdr:spPr>
        <a:xfrm>
          <a:off x="5836228" y="37177043"/>
          <a:ext cx="2505024"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4</xdr:col>
      <xdr:colOff>1219292</xdr:colOff>
      <xdr:row>256</xdr:row>
      <xdr:rowOff>56029</xdr:rowOff>
    </xdr:from>
    <xdr:to>
      <xdr:col>4</xdr:col>
      <xdr:colOff>1407901</xdr:colOff>
      <xdr:row>256</xdr:row>
      <xdr:rowOff>237848</xdr:rowOff>
    </xdr:to>
    <xdr:pic macro="[0]!Botondeayuda_Descripcion">
      <xdr:nvPicPr>
        <xdr:cNvPr id="115"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046610" y="36787893"/>
          <a:ext cx="188609" cy="181819"/>
        </a:xfrm>
        <a:prstGeom prst="rect">
          <a:avLst/>
        </a:prstGeom>
      </xdr:spPr>
    </xdr:pic>
    <xdr:clientData/>
  </xdr:twoCellAnchor>
  <xdr:twoCellAnchor>
    <xdr:from>
      <xdr:col>12</xdr:col>
      <xdr:colOff>268940</xdr:colOff>
      <xdr:row>257</xdr:row>
      <xdr:rowOff>257733</xdr:rowOff>
    </xdr:from>
    <xdr:to>
      <xdr:col>19</xdr:col>
      <xdr:colOff>661147</xdr:colOff>
      <xdr:row>257</xdr:row>
      <xdr:rowOff>750792</xdr:rowOff>
    </xdr:to>
    <xdr:sp macro="" textlink="">
      <xdr:nvSpPr>
        <xdr:cNvPr id="116" name="ayuda_acciones" hidden="1"/>
        <xdr:cNvSpPr txBox="1"/>
      </xdr:nvSpPr>
      <xdr:spPr>
        <a:xfrm>
          <a:off x="10088349" y="37266688"/>
          <a:ext cx="3751934"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15</xdr:col>
      <xdr:colOff>133241</xdr:colOff>
      <xdr:row>256</xdr:row>
      <xdr:rowOff>65393</xdr:rowOff>
    </xdr:from>
    <xdr:to>
      <xdr:col>16</xdr:col>
      <xdr:colOff>73939</xdr:colOff>
      <xdr:row>256</xdr:row>
      <xdr:rowOff>247212</xdr:rowOff>
    </xdr:to>
    <xdr:pic macro="[0]!Botondeayuda_Acciones">
      <xdr:nvPicPr>
        <xdr:cNvPr id="117"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823014" y="36797257"/>
          <a:ext cx="183152" cy="181819"/>
        </a:xfrm>
        <a:prstGeom prst="rect">
          <a:avLst/>
        </a:prstGeom>
      </xdr:spPr>
    </xdr:pic>
    <xdr:clientData/>
  </xdr:twoCellAnchor>
  <xdr:twoCellAnchor>
    <xdr:from>
      <xdr:col>2</xdr:col>
      <xdr:colOff>0</xdr:colOff>
      <xdr:row>543</xdr:row>
      <xdr:rowOff>179294</xdr:rowOff>
    </xdr:from>
    <xdr:to>
      <xdr:col>3</xdr:col>
      <xdr:colOff>926404</xdr:colOff>
      <xdr:row>543</xdr:row>
      <xdr:rowOff>738094</xdr:rowOff>
    </xdr:to>
    <xdr:sp macro="" textlink="">
      <xdr:nvSpPr>
        <xdr:cNvPr id="118" name="Rectángulo redondeado 71"/>
        <xdr:cNvSpPr/>
      </xdr:nvSpPr>
      <xdr:spPr>
        <a:xfrm>
          <a:off x="502227" y="157307158"/>
          <a:ext cx="2571632"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298820</xdr:colOff>
      <xdr:row>543</xdr:row>
      <xdr:rowOff>253999</xdr:rowOff>
    </xdr:from>
    <xdr:to>
      <xdr:col>2</xdr:col>
      <xdr:colOff>623791</xdr:colOff>
      <xdr:row>543</xdr:row>
      <xdr:rowOff>586707</xdr:rowOff>
    </xdr:to>
    <xdr:pic macro="[0]!mostrar4">
      <xdr:nvPicPr>
        <xdr:cNvPr id="119"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01047" y="157381863"/>
          <a:ext cx="324971" cy="332708"/>
        </a:xfrm>
        <a:prstGeom prst="rect">
          <a:avLst/>
        </a:prstGeom>
      </xdr:spPr>
    </xdr:pic>
    <xdr:clientData/>
  </xdr:twoCellAnchor>
  <xdr:twoCellAnchor>
    <xdr:from>
      <xdr:col>3</xdr:col>
      <xdr:colOff>357739</xdr:colOff>
      <xdr:row>543</xdr:row>
      <xdr:rowOff>242469</xdr:rowOff>
    </xdr:from>
    <xdr:to>
      <xdr:col>3</xdr:col>
      <xdr:colOff>705122</xdr:colOff>
      <xdr:row>543</xdr:row>
      <xdr:rowOff>589852</xdr:rowOff>
    </xdr:to>
    <xdr:pic macro="[0]!AGREGAR_EJE_4">
      <xdr:nvPicPr>
        <xdr:cNvPr id="120" name="26 Imagen"/>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505194" y="157370333"/>
          <a:ext cx="347383" cy="347383"/>
        </a:xfrm>
        <a:prstGeom prst="rect">
          <a:avLst/>
        </a:prstGeom>
      </xdr:spPr>
    </xdr:pic>
    <xdr:clientData/>
  </xdr:twoCellAnchor>
  <xdr:twoCellAnchor>
    <xdr:from>
      <xdr:col>2</xdr:col>
      <xdr:colOff>1150465</xdr:colOff>
      <xdr:row>543</xdr:row>
      <xdr:rowOff>164028</xdr:rowOff>
    </xdr:from>
    <xdr:to>
      <xdr:col>2</xdr:col>
      <xdr:colOff>1492064</xdr:colOff>
      <xdr:row>543</xdr:row>
      <xdr:rowOff>500204</xdr:rowOff>
    </xdr:to>
    <xdr:pic macro="[0]!inser_CAUSA4">
      <xdr:nvPicPr>
        <xdr:cNvPr id="121"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654730" y="22553381"/>
          <a:ext cx="341599" cy="336176"/>
        </a:xfrm>
        <a:prstGeom prst="rect">
          <a:avLst/>
        </a:prstGeom>
      </xdr:spPr>
    </xdr:pic>
    <xdr:clientData/>
  </xdr:twoCellAnchor>
  <xdr:twoCellAnchor>
    <xdr:from>
      <xdr:col>3</xdr:col>
      <xdr:colOff>149549</xdr:colOff>
      <xdr:row>543</xdr:row>
      <xdr:rowOff>539747</xdr:rowOff>
    </xdr:from>
    <xdr:to>
      <xdr:col>3</xdr:col>
      <xdr:colOff>909309</xdr:colOff>
      <xdr:row>543</xdr:row>
      <xdr:rowOff>738091</xdr:rowOff>
    </xdr:to>
    <xdr:sp macro="" textlink="">
      <xdr:nvSpPr>
        <xdr:cNvPr id="122" name="CuadroTexto 75"/>
        <xdr:cNvSpPr txBox="1"/>
      </xdr:nvSpPr>
      <xdr:spPr>
        <a:xfrm>
          <a:off x="2297004" y="157667611"/>
          <a:ext cx="759760" cy="198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Eje</a:t>
          </a:r>
        </a:p>
      </xdr:txBody>
    </xdr:sp>
    <xdr:clientData/>
  </xdr:twoCellAnchor>
  <xdr:twoCellAnchor>
    <xdr:from>
      <xdr:col>1</xdr:col>
      <xdr:colOff>164354</xdr:colOff>
      <xdr:row>543</xdr:row>
      <xdr:rowOff>513974</xdr:rowOff>
    </xdr:from>
    <xdr:to>
      <xdr:col>2</xdr:col>
      <xdr:colOff>903942</xdr:colOff>
      <xdr:row>543</xdr:row>
      <xdr:rowOff>749297</xdr:rowOff>
    </xdr:to>
    <xdr:sp macro="" textlink="">
      <xdr:nvSpPr>
        <xdr:cNvPr id="123" name="CuadroTexto 14"/>
        <xdr:cNvSpPr txBox="1"/>
      </xdr:nvSpPr>
      <xdr:spPr>
        <a:xfrm>
          <a:off x="493399" y="157641838"/>
          <a:ext cx="912770"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847913</xdr:colOff>
      <xdr:row>543</xdr:row>
      <xdr:rowOff>369791</xdr:rowOff>
    </xdr:from>
    <xdr:to>
      <xdr:col>3</xdr:col>
      <xdr:colOff>108067</xdr:colOff>
      <xdr:row>543</xdr:row>
      <xdr:rowOff>806824</xdr:rowOff>
    </xdr:to>
    <xdr:sp macro="" textlink="">
      <xdr:nvSpPr>
        <xdr:cNvPr id="124" name="CuadroTexto 14"/>
        <xdr:cNvSpPr txBox="1"/>
      </xdr:nvSpPr>
      <xdr:spPr>
        <a:xfrm>
          <a:off x="1352178" y="22759144"/>
          <a:ext cx="896213" cy="437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2</xdr:col>
      <xdr:colOff>863426</xdr:colOff>
      <xdr:row>543</xdr:row>
      <xdr:rowOff>283876</xdr:rowOff>
    </xdr:from>
    <xdr:to>
      <xdr:col>2</xdr:col>
      <xdr:colOff>863426</xdr:colOff>
      <xdr:row>543</xdr:row>
      <xdr:rowOff>672342</xdr:rowOff>
    </xdr:to>
    <xdr:cxnSp macro="">
      <xdr:nvCxnSpPr>
        <xdr:cNvPr id="125" name="33 Conector recto"/>
        <xdr:cNvCxnSpPr/>
      </xdr:nvCxnSpPr>
      <xdr:spPr>
        <a:xfrm>
          <a:off x="1365653" y="157411740"/>
          <a:ext cx="0" cy="388466"/>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180347</xdr:colOff>
      <xdr:row>543</xdr:row>
      <xdr:rowOff>268935</xdr:rowOff>
    </xdr:from>
    <xdr:to>
      <xdr:col>3</xdr:col>
      <xdr:colOff>180347</xdr:colOff>
      <xdr:row>543</xdr:row>
      <xdr:rowOff>672342</xdr:rowOff>
    </xdr:to>
    <xdr:cxnSp macro="">
      <xdr:nvCxnSpPr>
        <xdr:cNvPr id="126" name="48 Conector recto"/>
        <xdr:cNvCxnSpPr/>
      </xdr:nvCxnSpPr>
      <xdr:spPr>
        <a:xfrm>
          <a:off x="2327802" y="157396799"/>
          <a:ext cx="0" cy="403407"/>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320827</xdr:colOff>
      <xdr:row>613</xdr:row>
      <xdr:rowOff>285673</xdr:rowOff>
    </xdr:from>
    <xdr:to>
      <xdr:col>9</xdr:col>
      <xdr:colOff>509436</xdr:colOff>
      <xdr:row>613</xdr:row>
      <xdr:rowOff>467492</xdr:rowOff>
    </xdr:to>
    <xdr:pic macro="[0]!Botondeayuda_Causa_2">
      <xdr:nvPicPr>
        <xdr:cNvPr id="127"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014554" y="190421991"/>
          <a:ext cx="188609" cy="181819"/>
        </a:xfrm>
        <a:prstGeom prst="rect">
          <a:avLst/>
        </a:prstGeom>
      </xdr:spPr>
    </xdr:pic>
    <xdr:clientData/>
  </xdr:twoCellAnchor>
  <xdr:twoCellAnchor>
    <xdr:from>
      <xdr:col>13</xdr:col>
      <xdr:colOff>100853</xdr:colOff>
      <xdr:row>613</xdr:row>
      <xdr:rowOff>100853</xdr:rowOff>
    </xdr:from>
    <xdr:to>
      <xdr:col>19</xdr:col>
      <xdr:colOff>22410</xdr:colOff>
      <xdr:row>613</xdr:row>
      <xdr:rowOff>571500</xdr:rowOff>
    </xdr:to>
    <xdr:sp macro="" textlink="">
      <xdr:nvSpPr>
        <xdr:cNvPr id="128" name="ayuda_Causa_2" hidden="1"/>
        <xdr:cNvSpPr txBox="1"/>
      </xdr:nvSpPr>
      <xdr:spPr>
        <a:xfrm>
          <a:off x="10266626" y="190237171"/>
          <a:ext cx="2934920" cy="47064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porfavor especifique en el campo DESCRIPCIÓN, la causa identificada</a:t>
          </a:r>
          <a:endParaRPr lang="es-ES" sz="1100"/>
        </a:p>
      </xdr:txBody>
    </xdr:sp>
    <xdr:clientData/>
  </xdr:twoCellAnchor>
  <xdr:twoCellAnchor>
    <xdr:from>
      <xdr:col>5</xdr:col>
      <xdr:colOff>571501</xdr:colOff>
      <xdr:row>617</xdr:row>
      <xdr:rowOff>168088</xdr:rowOff>
    </xdr:from>
    <xdr:to>
      <xdr:col>8</xdr:col>
      <xdr:colOff>392207</xdr:colOff>
      <xdr:row>617</xdr:row>
      <xdr:rowOff>840441</xdr:rowOff>
    </xdr:to>
    <xdr:sp macro="" textlink="">
      <xdr:nvSpPr>
        <xdr:cNvPr id="129" name="ayuda_descripcion" hidden="1"/>
        <xdr:cNvSpPr txBox="1"/>
      </xdr:nvSpPr>
      <xdr:spPr>
        <a:xfrm>
          <a:off x="5836228" y="192174770"/>
          <a:ext cx="2505024"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2</xdr:col>
      <xdr:colOff>0</xdr:colOff>
      <xdr:row>723</xdr:row>
      <xdr:rowOff>179294</xdr:rowOff>
    </xdr:from>
    <xdr:to>
      <xdr:col>3</xdr:col>
      <xdr:colOff>926404</xdr:colOff>
      <xdr:row>723</xdr:row>
      <xdr:rowOff>738094</xdr:rowOff>
    </xdr:to>
    <xdr:sp macro="" textlink="">
      <xdr:nvSpPr>
        <xdr:cNvPr id="130" name="Rectángulo redondeado 71"/>
        <xdr:cNvSpPr/>
      </xdr:nvSpPr>
      <xdr:spPr>
        <a:xfrm>
          <a:off x="502227" y="235273612"/>
          <a:ext cx="2571632"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298820</xdr:colOff>
      <xdr:row>723</xdr:row>
      <xdr:rowOff>253999</xdr:rowOff>
    </xdr:from>
    <xdr:to>
      <xdr:col>2</xdr:col>
      <xdr:colOff>623791</xdr:colOff>
      <xdr:row>723</xdr:row>
      <xdr:rowOff>586707</xdr:rowOff>
    </xdr:to>
    <xdr:pic macro="[0]!mostrar5">
      <xdr:nvPicPr>
        <xdr:cNvPr id="131"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01047" y="235348317"/>
          <a:ext cx="324971" cy="332708"/>
        </a:xfrm>
        <a:prstGeom prst="rect">
          <a:avLst/>
        </a:prstGeom>
      </xdr:spPr>
    </xdr:pic>
    <xdr:clientData/>
  </xdr:twoCellAnchor>
  <xdr:twoCellAnchor>
    <xdr:from>
      <xdr:col>3</xdr:col>
      <xdr:colOff>357739</xdr:colOff>
      <xdr:row>723</xdr:row>
      <xdr:rowOff>242469</xdr:rowOff>
    </xdr:from>
    <xdr:to>
      <xdr:col>3</xdr:col>
      <xdr:colOff>705122</xdr:colOff>
      <xdr:row>723</xdr:row>
      <xdr:rowOff>589852</xdr:rowOff>
    </xdr:to>
    <xdr:pic macro="[0]!AGREGAR_EJE_5">
      <xdr:nvPicPr>
        <xdr:cNvPr id="132" name="26 Imagen"/>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505194" y="235336787"/>
          <a:ext cx="347383" cy="347383"/>
        </a:xfrm>
        <a:prstGeom prst="rect">
          <a:avLst/>
        </a:prstGeom>
      </xdr:spPr>
    </xdr:pic>
    <xdr:clientData/>
  </xdr:twoCellAnchor>
  <xdr:twoCellAnchor>
    <xdr:from>
      <xdr:col>2</xdr:col>
      <xdr:colOff>1206495</xdr:colOff>
      <xdr:row>723</xdr:row>
      <xdr:rowOff>152822</xdr:rowOff>
    </xdr:from>
    <xdr:to>
      <xdr:col>2</xdr:col>
      <xdr:colOff>1548094</xdr:colOff>
      <xdr:row>723</xdr:row>
      <xdr:rowOff>488998</xdr:rowOff>
    </xdr:to>
    <xdr:pic macro="[0]!inser_CAUSA5">
      <xdr:nvPicPr>
        <xdr:cNvPr id="133"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710760" y="28940734"/>
          <a:ext cx="341599" cy="336176"/>
        </a:xfrm>
        <a:prstGeom prst="rect">
          <a:avLst/>
        </a:prstGeom>
      </xdr:spPr>
    </xdr:pic>
    <xdr:clientData/>
  </xdr:twoCellAnchor>
  <xdr:twoCellAnchor>
    <xdr:from>
      <xdr:col>3</xdr:col>
      <xdr:colOff>149549</xdr:colOff>
      <xdr:row>723</xdr:row>
      <xdr:rowOff>539747</xdr:rowOff>
    </xdr:from>
    <xdr:to>
      <xdr:col>3</xdr:col>
      <xdr:colOff>909309</xdr:colOff>
      <xdr:row>723</xdr:row>
      <xdr:rowOff>738091</xdr:rowOff>
    </xdr:to>
    <xdr:sp macro="" textlink="">
      <xdr:nvSpPr>
        <xdr:cNvPr id="134" name="CuadroTexto 75"/>
        <xdr:cNvSpPr txBox="1"/>
      </xdr:nvSpPr>
      <xdr:spPr>
        <a:xfrm>
          <a:off x="2297004" y="235634065"/>
          <a:ext cx="759760" cy="198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Eje</a:t>
          </a:r>
        </a:p>
      </xdr:txBody>
    </xdr:sp>
    <xdr:clientData/>
  </xdr:twoCellAnchor>
  <xdr:twoCellAnchor>
    <xdr:from>
      <xdr:col>1</xdr:col>
      <xdr:colOff>164354</xdr:colOff>
      <xdr:row>723</xdr:row>
      <xdr:rowOff>513974</xdr:rowOff>
    </xdr:from>
    <xdr:to>
      <xdr:col>2</xdr:col>
      <xdr:colOff>903942</xdr:colOff>
      <xdr:row>723</xdr:row>
      <xdr:rowOff>749297</xdr:rowOff>
    </xdr:to>
    <xdr:sp macro="" textlink="">
      <xdr:nvSpPr>
        <xdr:cNvPr id="135" name="CuadroTexto 14"/>
        <xdr:cNvSpPr txBox="1"/>
      </xdr:nvSpPr>
      <xdr:spPr>
        <a:xfrm>
          <a:off x="493399" y="235608292"/>
          <a:ext cx="912770"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870325</xdr:colOff>
      <xdr:row>723</xdr:row>
      <xdr:rowOff>381001</xdr:rowOff>
    </xdr:from>
    <xdr:to>
      <xdr:col>3</xdr:col>
      <xdr:colOff>130479</xdr:colOff>
      <xdr:row>723</xdr:row>
      <xdr:rowOff>790399</xdr:rowOff>
    </xdr:to>
    <xdr:sp macro="" textlink="">
      <xdr:nvSpPr>
        <xdr:cNvPr id="136" name="CuadroTexto 14"/>
        <xdr:cNvSpPr txBox="1"/>
      </xdr:nvSpPr>
      <xdr:spPr>
        <a:xfrm>
          <a:off x="1374590" y="29168913"/>
          <a:ext cx="896213" cy="409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2</xdr:col>
      <xdr:colOff>863426</xdr:colOff>
      <xdr:row>723</xdr:row>
      <xdr:rowOff>283876</xdr:rowOff>
    </xdr:from>
    <xdr:to>
      <xdr:col>2</xdr:col>
      <xdr:colOff>863426</xdr:colOff>
      <xdr:row>723</xdr:row>
      <xdr:rowOff>672342</xdr:rowOff>
    </xdr:to>
    <xdr:cxnSp macro="">
      <xdr:nvCxnSpPr>
        <xdr:cNvPr id="137" name="33 Conector recto"/>
        <xdr:cNvCxnSpPr/>
      </xdr:nvCxnSpPr>
      <xdr:spPr>
        <a:xfrm>
          <a:off x="1365653" y="235378194"/>
          <a:ext cx="0" cy="388466"/>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180347</xdr:colOff>
      <xdr:row>723</xdr:row>
      <xdr:rowOff>268935</xdr:rowOff>
    </xdr:from>
    <xdr:to>
      <xdr:col>3</xdr:col>
      <xdr:colOff>180347</xdr:colOff>
      <xdr:row>723</xdr:row>
      <xdr:rowOff>672342</xdr:rowOff>
    </xdr:to>
    <xdr:cxnSp macro="">
      <xdr:nvCxnSpPr>
        <xdr:cNvPr id="138" name="48 Conector recto"/>
        <xdr:cNvCxnSpPr/>
      </xdr:nvCxnSpPr>
      <xdr:spPr>
        <a:xfrm>
          <a:off x="2327802" y="235363253"/>
          <a:ext cx="0" cy="403407"/>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320827</xdr:colOff>
      <xdr:row>793</xdr:row>
      <xdr:rowOff>285673</xdr:rowOff>
    </xdr:from>
    <xdr:to>
      <xdr:col>9</xdr:col>
      <xdr:colOff>509436</xdr:colOff>
      <xdr:row>793</xdr:row>
      <xdr:rowOff>467492</xdr:rowOff>
    </xdr:to>
    <xdr:pic macro="[0]!Botondeayuda_Causa_2">
      <xdr:nvPicPr>
        <xdr:cNvPr id="139"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014554" y="268388446"/>
          <a:ext cx="188609" cy="181819"/>
        </a:xfrm>
        <a:prstGeom prst="rect">
          <a:avLst/>
        </a:prstGeom>
      </xdr:spPr>
    </xdr:pic>
    <xdr:clientData/>
  </xdr:twoCellAnchor>
  <xdr:twoCellAnchor>
    <xdr:from>
      <xdr:col>13</xdr:col>
      <xdr:colOff>100853</xdr:colOff>
      <xdr:row>793</xdr:row>
      <xdr:rowOff>100853</xdr:rowOff>
    </xdr:from>
    <xdr:to>
      <xdr:col>19</xdr:col>
      <xdr:colOff>22410</xdr:colOff>
      <xdr:row>793</xdr:row>
      <xdr:rowOff>571500</xdr:rowOff>
    </xdr:to>
    <xdr:sp macro="" textlink="">
      <xdr:nvSpPr>
        <xdr:cNvPr id="140" name="ayuda_Causa_2" hidden="1"/>
        <xdr:cNvSpPr txBox="1"/>
      </xdr:nvSpPr>
      <xdr:spPr>
        <a:xfrm>
          <a:off x="10266626" y="268203626"/>
          <a:ext cx="2934920" cy="47064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porfavor especifique en el campo DESCRIPCIÓN, la causa identificada</a:t>
          </a:r>
          <a:endParaRPr lang="es-ES" sz="1100"/>
        </a:p>
      </xdr:txBody>
    </xdr:sp>
    <xdr:clientData/>
  </xdr:twoCellAnchor>
  <xdr:twoCellAnchor>
    <xdr:from>
      <xdr:col>5</xdr:col>
      <xdr:colOff>571501</xdr:colOff>
      <xdr:row>797</xdr:row>
      <xdr:rowOff>168088</xdr:rowOff>
    </xdr:from>
    <xdr:to>
      <xdr:col>8</xdr:col>
      <xdr:colOff>392207</xdr:colOff>
      <xdr:row>797</xdr:row>
      <xdr:rowOff>840441</xdr:rowOff>
    </xdr:to>
    <xdr:sp macro="" textlink="">
      <xdr:nvSpPr>
        <xdr:cNvPr id="141" name="ayuda_descripcion" hidden="1"/>
        <xdr:cNvSpPr txBox="1"/>
      </xdr:nvSpPr>
      <xdr:spPr>
        <a:xfrm>
          <a:off x="5836228" y="270141224"/>
          <a:ext cx="2505024"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2</xdr:col>
      <xdr:colOff>0</xdr:colOff>
      <xdr:row>903</xdr:row>
      <xdr:rowOff>179294</xdr:rowOff>
    </xdr:from>
    <xdr:to>
      <xdr:col>3</xdr:col>
      <xdr:colOff>926404</xdr:colOff>
      <xdr:row>903</xdr:row>
      <xdr:rowOff>738094</xdr:rowOff>
    </xdr:to>
    <xdr:sp macro="" textlink="">
      <xdr:nvSpPr>
        <xdr:cNvPr id="142" name="Rectángulo redondeado 71"/>
        <xdr:cNvSpPr/>
      </xdr:nvSpPr>
      <xdr:spPr>
        <a:xfrm>
          <a:off x="502227" y="313240067"/>
          <a:ext cx="2571632"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298820</xdr:colOff>
      <xdr:row>903</xdr:row>
      <xdr:rowOff>253999</xdr:rowOff>
    </xdr:from>
    <xdr:to>
      <xdr:col>2</xdr:col>
      <xdr:colOff>623791</xdr:colOff>
      <xdr:row>903</xdr:row>
      <xdr:rowOff>586707</xdr:rowOff>
    </xdr:to>
    <xdr:pic macro="[0]!MOSTRAR6">
      <xdr:nvPicPr>
        <xdr:cNvPr id="143" name="20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01047" y="313314772"/>
          <a:ext cx="324971" cy="332708"/>
        </a:xfrm>
        <a:prstGeom prst="rect">
          <a:avLst/>
        </a:prstGeom>
      </xdr:spPr>
    </xdr:pic>
    <xdr:clientData/>
  </xdr:twoCellAnchor>
  <xdr:twoCellAnchor>
    <xdr:from>
      <xdr:col>3</xdr:col>
      <xdr:colOff>357739</xdr:colOff>
      <xdr:row>903</xdr:row>
      <xdr:rowOff>242469</xdr:rowOff>
    </xdr:from>
    <xdr:to>
      <xdr:col>3</xdr:col>
      <xdr:colOff>705122</xdr:colOff>
      <xdr:row>903</xdr:row>
      <xdr:rowOff>589852</xdr:rowOff>
    </xdr:to>
    <xdr:pic macro="[0]!AGREGAR_EJE_6">
      <xdr:nvPicPr>
        <xdr:cNvPr id="144" name="26 Imagen"/>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505194" y="313303242"/>
          <a:ext cx="347383" cy="347383"/>
        </a:xfrm>
        <a:prstGeom prst="rect">
          <a:avLst/>
        </a:prstGeom>
      </xdr:spPr>
    </xdr:pic>
    <xdr:clientData/>
  </xdr:twoCellAnchor>
  <xdr:twoCellAnchor>
    <xdr:from>
      <xdr:col>2</xdr:col>
      <xdr:colOff>1150465</xdr:colOff>
      <xdr:row>903</xdr:row>
      <xdr:rowOff>152822</xdr:rowOff>
    </xdr:from>
    <xdr:to>
      <xdr:col>2</xdr:col>
      <xdr:colOff>1492064</xdr:colOff>
      <xdr:row>903</xdr:row>
      <xdr:rowOff>488998</xdr:rowOff>
    </xdr:to>
    <xdr:pic macro="[0]!inser_CAUSA6">
      <xdr:nvPicPr>
        <xdr:cNvPr id="145" name="30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654730" y="34610910"/>
          <a:ext cx="341599" cy="336176"/>
        </a:xfrm>
        <a:prstGeom prst="rect">
          <a:avLst/>
        </a:prstGeom>
      </xdr:spPr>
    </xdr:pic>
    <xdr:clientData/>
  </xdr:twoCellAnchor>
  <xdr:twoCellAnchor>
    <xdr:from>
      <xdr:col>3</xdr:col>
      <xdr:colOff>149549</xdr:colOff>
      <xdr:row>903</xdr:row>
      <xdr:rowOff>539747</xdr:rowOff>
    </xdr:from>
    <xdr:to>
      <xdr:col>3</xdr:col>
      <xdr:colOff>909309</xdr:colOff>
      <xdr:row>903</xdr:row>
      <xdr:rowOff>738091</xdr:rowOff>
    </xdr:to>
    <xdr:sp macro="" textlink="">
      <xdr:nvSpPr>
        <xdr:cNvPr id="146" name="CuadroTexto 75"/>
        <xdr:cNvSpPr txBox="1"/>
      </xdr:nvSpPr>
      <xdr:spPr>
        <a:xfrm>
          <a:off x="2297004" y="313600520"/>
          <a:ext cx="759760" cy="198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 Eje</a:t>
          </a:r>
        </a:p>
      </xdr:txBody>
    </xdr:sp>
    <xdr:clientData/>
  </xdr:twoCellAnchor>
  <xdr:twoCellAnchor>
    <xdr:from>
      <xdr:col>1</xdr:col>
      <xdr:colOff>164354</xdr:colOff>
      <xdr:row>903</xdr:row>
      <xdr:rowOff>513974</xdr:rowOff>
    </xdr:from>
    <xdr:to>
      <xdr:col>2</xdr:col>
      <xdr:colOff>903942</xdr:colOff>
      <xdr:row>903</xdr:row>
      <xdr:rowOff>749297</xdr:rowOff>
    </xdr:to>
    <xdr:sp macro="" textlink="">
      <xdr:nvSpPr>
        <xdr:cNvPr id="147" name="CuadroTexto 14"/>
        <xdr:cNvSpPr txBox="1"/>
      </xdr:nvSpPr>
      <xdr:spPr>
        <a:xfrm>
          <a:off x="493399" y="313574747"/>
          <a:ext cx="912770"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870325</xdr:colOff>
      <xdr:row>903</xdr:row>
      <xdr:rowOff>358589</xdr:rowOff>
    </xdr:from>
    <xdr:to>
      <xdr:col>3</xdr:col>
      <xdr:colOff>130479</xdr:colOff>
      <xdr:row>903</xdr:row>
      <xdr:rowOff>812811</xdr:rowOff>
    </xdr:to>
    <xdr:sp macro="" textlink="">
      <xdr:nvSpPr>
        <xdr:cNvPr id="148" name="CuadroTexto 14"/>
        <xdr:cNvSpPr txBox="1"/>
      </xdr:nvSpPr>
      <xdr:spPr>
        <a:xfrm>
          <a:off x="1374590" y="34816677"/>
          <a:ext cx="896213" cy="454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2</xdr:col>
      <xdr:colOff>863426</xdr:colOff>
      <xdr:row>903</xdr:row>
      <xdr:rowOff>283876</xdr:rowOff>
    </xdr:from>
    <xdr:to>
      <xdr:col>2</xdr:col>
      <xdr:colOff>863426</xdr:colOff>
      <xdr:row>903</xdr:row>
      <xdr:rowOff>672342</xdr:rowOff>
    </xdr:to>
    <xdr:cxnSp macro="">
      <xdr:nvCxnSpPr>
        <xdr:cNvPr id="149" name="33 Conector recto"/>
        <xdr:cNvCxnSpPr/>
      </xdr:nvCxnSpPr>
      <xdr:spPr>
        <a:xfrm>
          <a:off x="1365653" y="313344649"/>
          <a:ext cx="0" cy="388466"/>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180347</xdr:colOff>
      <xdr:row>903</xdr:row>
      <xdr:rowOff>268935</xdr:rowOff>
    </xdr:from>
    <xdr:to>
      <xdr:col>3</xdr:col>
      <xdr:colOff>180347</xdr:colOff>
      <xdr:row>903</xdr:row>
      <xdr:rowOff>672342</xdr:rowOff>
    </xdr:to>
    <xdr:cxnSp macro="">
      <xdr:nvCxnSpPr>
        <xdr:cNvPr id="150" name="48 Conector recto"/>
        <xdr:cNvCxnSpPr/>
      </xdr:nvCxnSpPr>
      <xdr:spPr>
        <a:xfrm>
          <a:off x="2327802" y="313329708"/>
          <a:ext cx="0" cy="403407"/>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320827</xdr:colOff>
      <xdr:row>973</xdr:row>
      <xdr:rowOff>285673</xdr:rowOff>
    </xdr:from>
    <xdr:to>
      <xdr:col>9</xdr:col>
      <xdr:colOff>509436</xdr:colOff>
      <xdr:row>973</xdr:row>
      <xdr:rowOff>467492</xdr:rowOff>
    </xdr:to>
    <xdr:pic macro="[0]!Botondeayuda_Causa_2">
      <xdr:nvPicPr>
        <xdr:cNvPr id="151" name="Imagen 65" descr="Ayuda_def.png"/>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9014554" y="346354900"/>
          <a:ext cx="188609" cy="181819"/>
        </a:xfrm>
        <a:prstGeom prst="rect">
          <a:avLst/>
        </a:prstGeom>
      </xdr:spPr>
    </xdr:pic>
    <xdr:clientData/>
  </xdr:twoCellAnchor>
  <xdr:twoCellAnchor>
    <xdr:from>
      <xdr:col>13</xdr:col>
      <xdr:colOff>100853</xdr:colOff>
      <xdr:row>973</xdr:row>
      <xdr:rowOff>100853</xdr:rowOff>
    </xdr:from>
    <xdr:to>
      <xdr:col>19</xdr:col>
      <xdr:colOff>22410</xdr:colOff>
      <xdr:row>973</xdr:row>
      <xdr:rowOff>571500</xdr:rowOff>
    </xdr:to>
    <xdr:sp macro="" textlink="">
      <xdr:nvSpPr>
        <xdr:cNvPr id="152" name="ayuda_Causa_2" hidden="1"/>
        <xdr:cNvSpPr txBox="1"/>
      </xdr:nvSpPr>
      <xdr:spPr>
        <a:xfrm>
          <a:off x="10266626" y="346170080"/>
          <a:ext cx="2934920" cy="470647"/>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aseline="0"/>
            <a:t>En caso de elegir "Otra", porfavor especifique en el campo DESCRIPCIÓN, la causa identificada</a:t>
          </a:r>
          <a:endParaRPr lang="es-ES" sz="1100"/>
        </a:p>
      </xdr:txBody>
    </xdr:sp>
    <xdr:clientData/>
  </xdr:twoCellAnchor>
  <xdr:twoCellAnchor>
    <xdr:from>
      <xdr:col>5</xdr:col>
      <xdr:colOff>571501</xdr:colOff>
      <xdr:row>977</xdr:row>
      <xdr:rowOff>168088</xdr:rowOff>
    </xdr:from>
    <xdr:to>
      <xdr:col>8</xdr:col>
      <xdr:colOff>392207</xdr:colOff>
      <xdr:row>977</xdr:row>
      <xdr:rowOff>840441</xdr:rowOff>
    </xdr:to>
    <xdr:sp macro="" textlink="">
      <xdr:nvSpPr>
        <xdr:cNvPr id="153" name="ayuda_descripcion" hidden="1"/>
        <xdr:cNvSpPr txBox="1"/>
      </xdr:nvSpPr>
      <xdr:spPr>
        <a:xfrm>
          <a:off x="5836228" y="348107679"/>
          <a:ext cx="2505024" cy="67235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Una vez identificada la causa, se describirá  la situación</a:t>
          </a:r>
          <a:r>
            <a:rPr lang="es-CO" sz="1100" baseline="0"/>
            <a:t> presentada en la entidad .</a:t>
          </a:r>
          <a:endParaRPr lang="es-CO" sz="1100"/>
        </a:p>
      </xdr:txBody>
    </xdr:sp>
    <xdr:clientData/>
  </xdr:twoCellAnchor>
  <xdr:twoCellAnchor>
    <xdr:from>
      <xdr:col>2</xdr:col>
      <xdr:colOff>5854</xdr:colOff>
      <xdr:row>184</xdr:row>
      <xdr:rowOff>132528</xdr:rowOff>
    </xdr:from>
    <xdr:to>
      <xdr:col>3</xdr:col>
      <xdr:colOff>1061978</xdr:colOff>
      <xdr:row>184</xdr:row>
      <xdr:rowOff>691328</xdr:rowOff>
    </xdr:to>
    <xdr:sp macro="" textlink="">
      <xdr:nvSpPr>
        <xdr:cNvPr id="154" name="Rectángulo redondeado 11"/>
        <xdr:cNvSpPr/>
      </xdr:nvSpPr>
      <xdr:spPr>
        <a:xfrm>
          <a:off x="511093" y="79455071"/>
          <a:ext cx="2696081" cy="558800"/>
        </a:xfrm>
        <a:prstGeom prst="roundRect">
          <a:avLst>
            <a:gd name="adj" fmla="val 10651"/>
          </a:avLst>
        </a:prstGeom>
        <a:solidFill>
          <a:schemeClr val="bg1"/>
        </a:solidFill>
        <a:ln>
          <a:solidFill>
            <a:schemeClr val="bg1">
              <a:lumMod val="50000"/>
            </a:schemeClr>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165660</xdr:colOff>
      <xdr:row>184</xdr:row>
      <xdr:rowOff>456005</xdr:rowOff>
    </xdr:from>
    <xdr:to>
      <xdr:col>2</xdr:col>
      <xdr:colOff>905248</xdr:colOff>
      <xdr:row>184</xdr:row>
      <xdr:rowOff>691328</xdr:rowOff>
    </xdr:to>
    <xdr:sp macro="" textlink="">
      <xdr:nvSpPr>
        <xdr:cNvPr id="155" name="CuadroTexto 14"/>
        <xdr:cNvSpPr txBox="1"/>
      </xdr:nvSpPr>
      <xdr:spPr>
        <a:xfrm>
          <a:off x="488682" y="79778548"/>
          <a:ext cx="921805"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t>Agregar</a:t>
          </a:r>
          <a:r>
            <a:rPr lang="es-ES" sz="900" i="1" baseline="0"/>
            <a:t> Meta</a:t>
          </a:r>
          <a:endParaRPr lang="es-ES" sz="900" i="1"/>
        </a:p>
      </xdr:txBody>
    </xdr:sp>
    <xdr:clientData/>
  </xdr:twoCellAnchor>
  <xdr:twoCellAnchor>
    <xdr:from>
      <xdr:col>2</xdr:col>
      <xdr:colOff>300131</xdr:colOff>
      <xdr:row>184</xdr:row>
      <xdr:rowOff>174340</xdr:rowOff>
    </xdr:from>
    <xdr:to>
      <xdr:col>2</xdr:col>
      <xdr:colOff>625102</xdr:colOff>
      <xdr:row>184</xdr:row>
      <xdr:rowOff>507048</xdr:rowOff>
    </xdr:to>
    <xdr:pic macro="[0]!MOSTRAR2">
      <xdr:nvPicPr>
        <xdr:cNvPr id="156" name="155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05370" y="79496883"/>
          <a:ext cx="324971" cy="332708"/>
        </a:xfrm>
        <a:prstGeom prst="rect">
          <a:avLst/>
        </a:prstGeom>
      </xdr:spPr>
    </xdr:pic>
    <xdr:clientData/>
  </xdr:twoCellAnchor>
  <xdr:twoCellAnchor>
    <xdr:from>
      <xdr:col>2</xdr:col>
      <xdr:colOff>1256163</xdr:colOff>
      <xdr:row>184</xdr:row>
      <xdr:rowOff>134718</xdr:rowOff>
    </xdr:from>
    <xdr:to>
      <xdr:col>2</xdr:col>
      <xdr:colOff>1597762</xdr:colOff>
      <xdr:row>184</xdr:row>
      <xdr:rowOff>470894</xdr:rowOff>
    </xdr:to>
    <xdr:pic macro="[0]!inser_CAUSA2">
      <xdr:nvPicPr>
        <xdr:cNvPr id="158" name="157 Imagen"/>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760428" y="8841689"/>
          <a:ext cx="341599" cy="336176"/>
        </a:xfrm>
        <a:prstGeom prst="rect">
          <a:avLst/>
        </a:prstGeom>
      </xdr:spPr>
    </xdr:pic>
    <xdr:clientData/>
  </xdr:twoCellAnchor>
  <xdr:twoCellAnchor>
    <xdr:from>
      <xdr:col>2</xdr:col>
      <xdr:colOff>871631</xdr:colOff>
      <xdr:row>184</xdr:row>
      <xdr:rowOff>311821</xdr:rowOff>
    </xdr:from>
    <xdr:to>
      <xdr:col>3</xdr:col>
      <xdr:colOff>292149</xdr:colOff>
      <xdr:row>185</xdr:row>
      <xdr:rowOff>33619</xdr:rowOff>
    </xdr:to>
    <xdr:sp macro="" textlink="">
      <xdr:nvSpPr>
        <xdr:cNvPr id="159" name="CuadroTexto 14"/>
        <xdr:cNvSpPr txBox="1"/>
      </xdr:nvSpPr>
      <xdr:spPr>
        <a:xfrm>
          <a:off x="1375896" y="9018792"/>
          <a:ext cx="1056577" cy="495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900" i="1">
              <a:solidFill>
                <a:schemeClr val="dk1"/>
              </a:solidFill>
              <a:effectLst/>
              <a:latin typeface="+mn-lt"/>
              <a:ea typeface="+mn-ea"/>
              <a:cs typeface="+mn-cs"/>
            </a:rPr>
            <a:t>Agregar Seguimiento</a:t>
          </a:r>
          <a:endParaRPr lang="es-CO" sz="600">
            <a:effectLst/>
          </a:endParaRPr>
        </a:p>
      </xdr:txBody>
    </xdr:sp>
    <xdr:clientData/>
  </xdr:twoCellAnchor>
  <xdr:twoCellAnchor>
    <xdr:from>
      <xdr:col>2</xdr:col>
      <xdr:colOff>898352</xdr:colOff>
      <xdr:row>184</xdr:row>
      <xdr:rowOff>215078</xdr:rowOff>
    </xdr:from>
    <xdr:to>
      <xdr:col>2</xdr:col>
      <xdr:colOff>898352</xdr:colOff>
      <xdr:row>184</xdr:row>
      <xdr:rowOff>610732</xdr:rowOff>
    </xdr:to>
    <xdr:cxnSp macro="">
      <xdr:nvCxnSpPr>
        <xdr:cNvPr id="160" name="159 Conector recto"/>
        <xdr:cNvCxnSpPr/>
      </xdr:nvCxnSpPr>
      <xdr:spPr>
        <a:xfrm>
          <a:off x="1403591" y="79537621"/>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251285</xdr:colOff>
      <xdr:row>184</xdr:row>
      <xdr:rowOff>214417</xdr:rowOff>
    </xdr:from>
    <xdr:to>
      <xdr:col>3</xdr:col>
      <xdr:colOff>251285</xdr:colOff>
      <xdr:row>184</xdr:row>
      <xdr:rowOff>610071</xdr:rowOff>
    </xdr:to>
    <xdr:cxnSp macro="">
      <xdr:nvCxnSpPr>
        <xdr:cNvPr id="161" name="160 Conector recto"/>
        <xdr:cNvCxnSpPr/>
      </xdr:nvCxnSpPr>
      <xdr:spPr>
        <a:xfrm>
          <a:off x="2396481" y="79536960"/>
          <a:ext cx="0" cy="395654"/>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326464</xdr:colOff>
      <xdr:row>184</xdr:row>
      <xdr:rowOff>329378</xdr:rowOff>
    </xdr:from>
    <xdr:to>
      <xdr:col>3</xdr:col>
      <xdr:colOff>945589</xdr:colOff>
      <xdr:row>185</xdr:row>
      <xdr:rowOff>6770</xdr:rowOff>
    </xdr:to>
    <xdr:sp macro="" textlink="">
      <xdr:nvSpPr>
        <xdr:cNvPr id="162" name="CuadroTexto 14"/>
        <xdr:cNvSpPr txBox="1"/>
      </xdr:nvSpPr>
      <xdr:spPr>
        <a:xfrm>
          <a:off x="2471660" y="79651921"/>
          <a:ext cx="619125"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800" i="1"/>
            <a:t>Agregar  Pilar / Eje</a:t>
          </a:r>
        </a:p>
      </xdr:txBody>
    </xdr:sp>
    <xdr:clientData/>
  </xdr:twoCellAnchor>
  <xdr:twoCellAnchor>
    <xdr:from>
      <xdr:col>3</xdr:col>
      <xdr:colOff>456395</xdr:colOff>
      <xdr:row>184</xdr:row>
      <xdr:rowOff>148326</xdr:rowOff>
    </xdr:from>
    <xdr:to>
      <xdr:col>3</xdr:col>
      <xdr:colOff>803778</xdr:colOff>
      <xdr:row>184</xdr:row>
      <xdr:rowOff>495709</xdr:rowOff>
    </xdr:to>
    <xdr:pic macro="[0]!AGREGAR_EJE_2">
      <xdr:nvPicPr>
        <xdr:cNvPr id="157" name="156 Imagen"/>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2601591" y="79470869"/>
          <a:ext cx="347383" cy="347383"/>
        </a:xfrm>
        <a:prstGeom prst="rect">
          <a:avLst/>
        </a:prstGeom>
      </xdr:spPr>
    </xdr:pic>
    <xdr:clientData/>
  </xdr:twoCellAnchor>
  <xdr:twoCellAnchor>
    <xdr:from>
      <xdr:col>2</xdr:col>
      <xdr:colOff>8467</xdr:colOff>
      <xdr:row>3</xdr:row>
      <xdr:rowOff>133350</xdr:rowOff>
    </xdr:from>
    <xdr:to>
      <xdr:col>4</xdr:col>
      <xdr:colOff>0</xdr:colOff>
      <xdr:row>5</xdr:row>
      <xdr:rowOff>683560</xdr:rowOff>
    </xdr:to>
    <xdr:sp macro="" textlink="">
      <xdr:nvSpPr>
        <xdr:cNvPr id="10" name="CuadroTexto 9" hidden="1"/>
        <xdr:cNvSpPr txBox="1"/>
      </xdr:nvSpPr>
      <xdr:spPr>
        <a:xfrm>
          <a:off x="513292" y="1847850"/>
          <a:ext cx="3306233" cy="86453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Eje: </a:t>
          </a:r>
          <a:r>
            <a:rPr lang="es-ES" sz="1100"/>
            <a:t>Seleccione </a:t>
          </a:r>
          <a:r>
            <a:rPr lang="es-ES" sz="1100" baseline="0"/>
            <a:t> el  Eje, el cual es la d</a:t>
          </a:r>
          <a:r>
            <a:rPr lang="es-ES" sz="1100"/>
            <a:t>irectriz ó política que orienta la acción articulada de la administración  en la busqueda</a:t>
          </a:r>
          <a:r>
            <a:rPr lang="es-ES" sz="1100" baseline="0"/>
            <a:t> del objetivo general del Plan de Desarrollo</a:t>
          </a:r>
          <a:endParaRPr lang="es-ES" sz="1100"/>
        </a:p>
      </xdr:txBody>
    </xdr:sp>
    <xdr:clientData/>
  </xdr:twoCellAnchor>
  <xdr:twoCellAnchor editAs="oneCell">
    <xdr:from>
      <xdr:col>1</xdr:col>
      <xdr:colOff>38100</xdr:colOff>
      <xdr:row>0</xdr:row>
      <xdr:rowOff>285751</xdr:rowOff>
    </xdr:from>
    <xdr:to>
      <xdr:col>3</xdr:col>
      <xdr:colOff>238125</xdr:colOff>
      <xdr:row>1</xdr:row>
      <xdr:rowOff>7404</xdr:rowOff>
    </xdr:to>
    <xdr:pic>
      <xdr:nvPicPr>
        <xdr:cNvPr id="22" name="21 Imagen"/>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361950" y="285751"/>
          <a:ext cx="2019300" cy="817028"/>
        </a:xfrm>
        <a:prstGeom prst="rect">
          <a:avLst/>
        </a:prstGeom>
      </xdr:spPr>
    </xdr:pic>
    <xdr:clientData/>
  </xdr:twoCellAnchor>
  <xdr:twoCellAnchor>
    <xdr:from>
      <xdr:col>5</xdr:col>
      <xdr:colOff>95250</xdr:colOff>
      <xdr:row>1260</xdr:row>
      <xdr:rowOff>2695576</xdr:rowOff>
    </xdr:from>
    <xdr:to>
      <xdr:col>5</xdr:col>
      <xdr:colOff>1047750</xdr:colOff>
      <xdr:row>1260</xdr:row>
      <xdr:rowOff>3080966</xdr:rowOff>
    </xdr:to>
    <xdr:pic>
      <xdr:nvPicPr>
        <xdr:cNvPr id="163" name="162 Imagen"/>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5753100" y="543915601"/>
          <a:ext cx="952500" cy="385390"/>
        </a:xfrm>
        <a:prstGeom prst="rect">
          <a:avLst/>
        </a:prstGeom>
      </xdr:spPr>
    </xdr:pic>
    <xdr:clientData/>
  </xdr:twoCellAnchor>
  <mc:AlternateContent xmlns:mc="http://schemas.openxmlformats.org/markup-compatibility/2006">
    <mc:Choice xmlns:a14="http://schemas.microsoft.com/office/drawing/2010/main" Requires="a14">
      <xdr:twoCellAnchor>
        <xdr:from>
          <xdr:col>24</xdr:col>
          <xdr:colOff>0</xdr:colOff>
          <xdr:row>0</xdr:row>
          <xdr:rowOff>419100</xdr:rowOff>
        </xdr:from>
        <xdr:to>
          <xdr:col>24</xdr:col>
          <xdr:colOff>0</xdr:colOff>
          <xdr:row>1</xdr:row>
          <xdr:rowOff>0</xdr:rowOff>
        </xdr:to>
        <xdr:sp macro="" textlink="">
          <xdr:nvSpPr>
            <xdr:cNvPr id="5121" name="Button 1" hidden="1">
              <a:extLst>
                <a:ext uri="{63B3BB69-23CF-44E3-9099-C40C66FF867C}">
                  <a14:compatExt spid="_x0000_s512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200" b="1" i="0" u="none" strike="noStrike" baseline="0">
                  <a:solidFill>
                    <a:srgbClr val="000000"/>
                  </a:solidFill>
                  <a:latin typeface="Calibri"/>
                </a:rPr>
                <a:t>Volver al Menú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28" name="Button 8" hidden="1">
              <a:extLst>
                <a:ext uri="{63B3BB69-23CF-44E3-9099-C40C66FF867C}">
                  <a14:compatExt spid="_x0000_s512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31" name="Button 11" hidden="1">
              <a:extLst>
                <a:ext uri="{63B3BB69-23CF-44E3-9099-C40C66FF867C}">
                  <a14:compatExt spid="_x0000_s513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409575</xdr:colOff>
          <xdr:row>9</xdr:row>
          <xdr:rowOff>695325</xdr:rowOff>
        </xdr:from>
        <xdr:to>
          <xdr:col>5</xdr:col>
          <xdr:colOff>0</xdr:colOff>
          <xdr:row>9</xdr:row>
          <xdr:rowOff>695325</xdr:rowOff>
        </xdr:to>
        <xdr:sp macro="" textlink="">
          <xdr:nvSpPr>
            <xdr:cNvPr id="5132" name="Button 12" hidden="1">
              <a:extLst>
                <a:ext uri="{63B3BB69-23CF-44E3-9099-C40C66FF867C}">
                  <a14:compatExt spid="_x0000_s513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1" i="0" u="none" strike="noStrike" baseline="0">
                  <a:solidFill>
                    <a:srgbClr val="000000"/>
                  </a:solidFill>
                  <a:latin typeface="Calibri"/>
                </a:rPr>
                <a:t>  S E L E C C I O N E    M E T A S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33" name="Button 13" hidden="1">
              <a:extLst>
                <a:ext uri="{63B3BB69-23CF-44E3-9099-C40C66FF867C}">
                  <a14:compatExt spid="_x0000_s5133"/>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409575</xdr:colOff>
          <xdr:row>9</xdr:row>
          <xdr:rowOff>695325</xdr:rowOff>
        </xdr:from>
        <xdr:to>
          <xdr:col>5</xdr:col>
          <xdr:colOff>0</xdr:colOff>
          <xdr:row>9</xdr:row>
          <xdr:rowOff>695325</xdr:rowOff>
        </xdr:to>
        <xdr:sp macro="" textlink="">
          <xdr:nvSpPr>
            <xdr:cNvPr id="5134" name="Button 14" hidden="1">
              <a:extLst>
                <a:ext uri="{63B3BB69-23CF-44E3-9099-C40C66FF867C}">
                  <a14:compatExt spid="_x0000_s513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1" i="0" u="none" strike="noStrike" baseline="0">
                  <a:solidFill>
                    <a:srgbClr val="000000"/>
                  </a:solidFill>
                  <a:latin typeface="Calibri"/>
                </a:rPr>
                <a:t>  S E L E C C I O N E    M E T A S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38" name="Button 18" hidden="1">
              <a:extLst>
                <a:ext uri="{63B3BB69-23CF-44E3-9099-C40C66FF867C}">
                  <a14:compatExt spid="_x0000_s513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39" name="Button 19" hidden="1">
              <a:extLst>
                <a:ext uri="{63B3BB69-23CF-44E3-9099-C40C66FF867C}">
                  <a14:compatExt spid="_x0000_s513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409575</xdr:colOff>
          <xdr:row>9</xdr:row>
          <xdr:rowOff>695325</xdr:rowOff>
        </xdr:from>
        <xdr:to>
          <xdr:col>5</xdr:col>
          <xdr:colOff>0</xdr:colOff>
          <xdr:row>9</xdr:row>
          <xdr:rowOff>695325</xdr:rowOff>
        </xdr:to>
        <xdr:sp macro="" textlink="">
          <xdr:nvSpPr>
            <xdr:cNvPr id="5140" name="Button 20" hidden="1">
              <a:extLst>
                <a:ext uri="{63B3BB69-23CF-44E3-9099-C40C66FF867C}">
                  <a14:compatExt spid="_x0000_s514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1" i="0" u="none" strike="noStrike" baseline="0">
                  <a:solidFill>
                    <a:srgbClr val="000000"/>
                  </a:solidFill>
                  <a:latin typeface="Calibri"/>
                </a:rPr>
                <a:t>  S E L E C C I O N E    M E T A S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9525</xdr:colOff>
          <xdr:row>9</xdr:row>
          <xdr:rowOff>695325</xdr:rowOff>
        </xdr:from>
        <xdr:to>
          <xdr:col>22</xdr:col>
          <xdr:colOff>38100</xdr:colOff>
          <xdr:row>9</xdr:row>
          <xdr:rowOff>695325</xdr:rowOff>
        </xdr:to>
        <xdr:sp macro="" textlink="">
          <xdr:nvSpPr>
            <xdr:cNvPr id="5141" name="Button 21" hidden="1">
              <a:extLst>
                <a:ext uri="{63B3BB69-23CF-44E3-9099-C40C66FF867C}">
                  <a14:compatExt spid="_x0000_s514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409575</xdr:colOff>
          <xdr:row>9</xdr:row>
          <xdr:rowOff>695325</xdr:rowOff>
        </xdr:from>
        <xdr:to>
          <xdr:col>5</xdr:col>
          <xdr:colOff>0</xdr:colOff>
          <xdr:row>9</xdr:row>
          <xdr:rowOff>695325</xdr:rowOff>
        </xdr:to>
        <xdr:sp macro="" textlink="">
          <xdr:nvSpPr>
            <xdr:cNvPr id="5142" name="Button 22" hidden="1">
              <a:extLst>
                <a:ext uri="{63B3BB69-23CF-44E3-9099-C40C66FF867C}">
                  <a14:compatExt spid="_x0000_s514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s-CO" sz="1100" b="1" i="0" u="none" strike="noStrike" baseline="0">
                  <a:solidFill>
                    <a:srgbClr val="000000"/>
                  </a:solidFill>
                  <a:latin typeface="Calibri"/>
                </a:rPr>
                <a:t>  S E L E C C I O N E    M E T A S </a:t>
              </a:r>
            </a:p>
          </xdr:txBody>
        </xdr:sp>
        <xdr:clientData fPrintsWithSheet="0"/>
      </xdr:twoCellAnchor>
    </mc:Choice>
    <mc:Fallback/>
  </mc:AlternateContent>
  <xdr:twoCellAnchor>
    <xdr:from>
      <xdr:col>12</xdr:col>
      <xdr:colOff>268940</xdr:colOff>
      <xdr:row>96</xdr:row>
      <xdr:rowOff>257733</xdr:rowOff>
    </xdr:from>
    <xdr:to>
      <xdr:col>19</xdr:col>
      <xdr:colOff>661147</xdr:colOff>
      <xdr:row>96</xdr:row>
      <xdr:rowOff>750792</xdr:rowOff>
    </xdr:to>
    <xdr:sp macro="" textlink="">
      <xdr:nvSpPr>
        <xdr:cNvPr id="164" name="ayuda_acciones" hidden="1"/>
        <xdr:cNvSpPr txBox="1"/>
      </xdr:nvSpPr>
      <xdr:spPr>
        <a:xfrm>
          <a:off x="10860740" y="18888633"/>
          <a:ext cx="3764057"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12</xdr:col>
      <xdr:colOff>268940</xdr:colOff>
      <xdr:row>257</xdr:row>
      <xdr:rowOff>257733</xdr:rowOff>
    </xdr:from>
    <xdr:to>
      <xdr:col>19</xdr:col>
      <xdr:colOff>661147</xdr:colOff>
      <xdr:row>257</xdr:row>
      <xdr:rowOff>750792</xdr:rowOff>
    </xdr:to>
    <xdr:sp macro="" textlink="">
      <xdr:nvSpPr>
        <xdr:cNvPr id="165" name="ayuda_acciones" hidden="1"/>
        <xdr:cNvSpPr txBox="1"/>
      </xdr:nvSpPr>
      <xdr:spPr>
        <a:xfrm>
          <a:off x="10329721" y="18510014"/>
          <a:ext cx="4059332"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12</xdr:col>
      <xdr:colOff>268940</xdr:colOff>
      <xdr:row>102</xdr:row>
      <xdr:rowOff>257733</xdr:rowOff>
    </xdr:from>
    <xdr:to>
      <xdr:col>19</xdr:col>
      <xdr:colOff>661147</xdr:colOff>
      <xdr:row>102</xdr:row>
      <xdr:rowOff>750792</xdr:rowOff>
    </xdr:to>
    <xdr:sp macro="" textlink="">
      <xdr:nvSpPr>
        <xdr:cNvPr id="166" name="ayuda_acciones" hidden="1"/>
        <xdr:cNvSpPr txBox="1"/>
      </xdr:nvSpPr>
      <xdr:spPr>
        <a:xfrm>
          <a:off x="10329721" y="18510014"/>
          <a:ext cx="4059332"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12</xdr:col>
      <xdr:colOff>268940</xdr:colOff>
      <xdr:row>437</xdr:row>
      <xdr:rowOff>257733</xdr:rowOff>
    </xdr:from>
    <xdr:to>
      <xdr:col>19</xdr:col>
      <xdr:colOff>661147</xdr:colOff>
      <xdr:row>437</xdr:row>
      <xdr:rowOff>750792</xdr:rowOff>
    </xdr:to>
    <xdr:sp macro="" textlink="">
      <xdr:nvSpPr>
        <xdr:cNvPr id="167" name="ayuda_acciones" hidden="1"/>
        <xdr:cNvSpPr txBox="1"/>
      </xdr:nvSpPr>
      <xdr:spPr>
        <a:xfrm>
          <a:off x="10329721" y="35690733"/>
          <a:ext cx="4059332"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twoCellAnchor>
    <xdr:from>
      <xdr:col>12</xdr:col>
      <xdr:colOff>268940</xdr:colOff>
      <xdr:row>437</xdr:row>
      <xdr:rowOff>257733</xdr:rowOff>
    </xdr:from>
    <xdr:to>
      <xdr:col>19</xdr:col>
      <xdr:colOff>661147</xdr:colOff>
      <xdr:row>437</xdr:row>
      <xdr:rowOff>750792</xdr:rowOff>
    </xdr:to>
    <xdr:sp macro="" textlink="">
      <xdr:nvSpPr>
        <xdr:cNvPr id="168" name="ayuda_acciones" hidden="1"/>
        <xdr:cNvSpPr txBox="1"/>
      </xdr:nvSpPr>
      <xdr:spPr>
        <a:xfrm>
          <a:off x="10329721" y="35690733"/>
          <a:ext cx="4059332" cy="4930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100"/>
            <a:t>Describa la acción tomada en la entidad,</a:t>
          </a:r>
          <a:r>
            <a:rPr lang="es-CO" sz="1100" baseline="0"/>
            <a:t> </a:t>
          </a:r>
          <a:r>
            <a:rPr lang="es-CO" sz="1100"/>
            <a:t>para dar tratamiento a la causa identificada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800099</xdr:colOff>
      <xdr:row>16</xdr:row>
      <xdr:rowOff>609600</xdr:rowOff>
    </xdr:from>
    <xdr:to>
      <xdr:col>10</xdr:col>
      <xdr:colOff>304799</xdr:colOff>
      <xdr:row>17</xdr:row>
      <xdr:rowOff>19050</xdr:rowOff>
    </xdr:to>
    <xdr:sp macro="" textlink="">
      <xdr:nvSpPr>
        <xdr:cNvPr id="19" name="18 Rectángulo"/>
        <xdr:cNvSpPr/>
      </xdr:nvSpPr>
      <xdr:spPr>
        <a:xfrm>
          <a:off x="9143999" y="5905500"/>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123824</xdr:colOff>
      <xdr:row>16</xdr:row>
      <xdr:rowOff>561975</xdr:rowOff>
    </xdr:from>
    <xdr:to>
      <xdr:col>6</xdr:col>
      <xdr:colOff>552449</xdr:colOff>
      <xdr:row>16</xdr:row>
      <xdr:rowOff>1819275</xdr:rowOff>
    </xdr:to>
    <xdr:sp macro="" textlink="">
      <xdr:nvSpPr>
        <xdr:cNvPr id="16" name="15 Rectángulo"/>
        <xdr:cNvSpPr/>
      </xdr:nvSpPr>
      <xdr:spPr>
        <a:xfrm>
          <a:off x="5553074" y="5857875"/>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914400</xdr:colOff>
      <xdr:row>1</xdr:row>
      <xdr:rowOff>85725</xdr:rowOff>
    </xdr:from>
    <xdr:to>
      <xdr:col>14</xdr:col>
      <xdr:colOff>19050</xdr:colOff>
      <xdr:row>1</xdr:row>
      <xdr:rowOff>142875</xdr:rowOff>
    </xdr:to>
    <xdr:sp macro="" textlink="">
      <xdr:nvSpPr>
        <xdr:cNvPr id="2" name="1 Rectángulo"/>
        <xdr:cNvSpPr/>
      </xdr:nvSpPr>
      <xdr:spPr>
        <a:xfrm>
          <a:off x="6343650" y="276225"/>
          <a:ext cx="6067425" cy="5715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161924</xdr:colOff>
      <xdr:row>3</xdr:row>
      <xdr:rowOff>247650</xdr:rowOff>
    </xdr:from>
    <xdr:to>
      <xdr:col>4</xdr:col>
      <xdr:colOff>590549</xdr:colOff>
      <xdr:row>4</xdr:row>
      <xdr:rowOff>47625</xdr:rowOff>
    </xdr:to>
    <xdr:sp macro="" textlink="">
      <xdr:nvSpPr>
        <xdr:cNvPr id="3" name="2 Rectángulo"/>
        <xdr:cNvSpPr/>
      </xdr:nvSpPr>
      <xdr:spPr>
        <a:xfrm>
          <a:off x="676274" y="857250"/>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266700</xdr:colOff>
      <xdr:row>3</xdr:row>
      <xdr:rowOff>571500</xdr:rowOff>
    </xdr:from>
    <xdr:to>
      <xdr:col>4</xdr:col>
      <xdr:colOff>485775</xdr:colOff>
      <xdr:row>4</xdr:row>
      <xdr:rowOff>38100</xdr:rowOff>
    </xdr:to>
    <xdr:sp macro="" textlink="">
      <xdr:nvSpPr>
        <xdr:cNvPr id="4" name="3 Rectángulo"/>
        <xdr:cNvSpPr/>
      </xdr:nvSpPr>
      <xdr:spPr>
        <a:xfrm>
          <a:off x="781050" y="1181100"/>
          <a:ext cx="219075" cy="9239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133350</xdr:colOff>
      <xdr:row>3</xdr:row>
      <xdr:rowOff>285750</xdr:rowOff>
    </xdr:from>
    <xdr:to>
      <xdr:col>4</xdr:col>
      <xdr:colOff>609600</xdr:colOff>
      <xdr:row>3</xdr:row>
      <xdr:rowOff>485775</xdr:rowOff>
    </xdr:to>
    <xdr:sp macro="" textlink="">
      <xdr:nvSpPr>
        <xdr:cNvPr id="5" name="4 CuadroTexto"/>
        <xdr:cNvSpPr txBox="1"/>
      </xdr:nvSpPr>
      <xdr:spPr>
        <a:xfrm>
          <a:off x="647700" y="895350"/>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70%</a:t>
          </a:r>
        </a:p>
      </xdr:txBody>
    </xdr:sp>
    <xdr:clientData/>
  </xdr:twoCellAnchor>
  <xdr:twoCellAnchor>
    <xdr:from>
      <xdr:col>12</xdr:col>
      <xdr:colOff>1104900</xdr:colOff>
      <xdr:row>0</xdr:row>
      <xdr:rowOff>180975</xdr:rowOff>
    </xdr:from>
    <xdr:to>
      <xdr:col>13</xdr:col>
      <xdr:colOff>438151</xdr:colOff>
      <xdr:row>2</xdr:row>
      <xdr:rowOff>19049</xdr:rowOff>
    </xdr:to>
    <xdr:sp macro="" textlink="">
      <xdr:nvSpPr>
        <xdr:cNvPr id="6" name="5 CuadroTexto"/>
        <xdr:cNvSpPr txBox="1"/>
      </xdr:nvSpPr>
      <xdr:spPr>
        <a:xfrm>
          <a:off x="11734800" y="180975"/>
          <a:ext cx="581026" cy="29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80%</a:t>
          </a:r>
        </a:p>
      </xdr:txBody>
    </xdr:sp>
    <xdr:clientData/>
  </xdr:twoCellAnchor>
  <xdr:twoCellAnchor>
    <xdr:from>
      <xdr:col>8</xdr:col>
      <xdr:colOff>180974</xdr:colOff>
      <xdr:row>3</xdr:row>
      <xdr:rowOff>200025</xdr:rowOff>
    </xdr:from>
    <xdr:to>
      <xdr:col>8</xdr:col>
      <xdr:colOff>609599</xdr:colOff>
      <xdr:row>4</xdr:row>
      <xdr:rowOff>0</xdr:rowOff>
    </xdr:to>
    <xdr:sp macro="" textlink="">
      <xdr:nvSpPr>
        <xdr:cNvPr id="7" name="6 Rectángulo"/>
        <xdr:cNvSpPr/>
      </xdr:nvSpPr>
      <xdr:spPr>
        <a:xfrm>
          <a:off x="1400174" y="676275"/>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285750</xdr:colOff>
      <xdr:row>3</xdr:row>
      <xdr:rowOff>847725</xdr:rowOff>
    </xdr:from>
    <xdr:to>
      <xdr:col>8</xdr:col>
      <xdr:colOff>504825</xdr:colOff>
      <xdr:row>4</xdr:row>
      <xdr:rowOff>0</xdr:rowOff>
    </xdr:to>
    <xdr:sp macro="" textlink="">
      <xdr:nvSpPr>
        <xdr:cNvPr id="8" name="7 Rectángulo"/>
        <xdr:cNvSpPr/>
      </xdr:nvSpPr>
      <xdr:spPr>
        <a:xfrm>
          <a:off x="1504950" y="1323975"/>
          <a:ext cx="219075" cy="6096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180975</xdr:colOff>
      <xdr:row>3</xdr:row>
      <xdr:rowOff>590550</xdr:rowOff>
    </xdr:from>
    <xdr:to>
      <xdr:col>8</xdr:col>
      <xdr:colOff>657225</xdr:colOff>
      <xdr:row>3</xdr:row>
      <xdr:rowOff>790575</xdr:rowOff>
    </xdr:to>
    <xdr:sp macro="" textlink="">
      <xdr:nvSpPr>
        <xdr:cNvPr id="9" name="8 CuadroTexto"/>
        <xdr:cNvSpPr txBox="1"/>
      </xdr:nvSpPr>
      <xdr:spPr>
        <a:xfrm>
          <a:off x="1400175" y="1066800"/>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40%</a:t>
          </a:r>
        </a:p>
      </xdr:txBody>
    </xdr:sp>
    <xdr:clientData/>
  </xdr:twoCellAnchor>
  <xdr:twoCellAnchor>
    <xdr:from>
      <xdr:col>12</xdr:col>
      <xdr:colOff>152399</xdr:colOff>
      <xdr:row>3</xdr:row>
      <xdr:rowOff>200025</xdr:rowOff>
    </xdr:from>
    <xdr:to>
      <xdr:col>12</xdr:col>
      <xdr:colOff>581024</xdr:colOff>
      <xdr:row>4</xdr:row>
      <xdr:rowOff>0</xdr:rowOff>
    </xdr:to>
    <xdr:sp macro="" textlink="">
      <xdr:nvSpPr>
        <xdr:cNvPr id="10" name="9 Rectángulo"/>
        <xdr:cNvSpPr/>
      </xdr:nvSpPr>
      <xdr:spPr>
        <a:xfrm>
          <a:off x="2133599" y="676275"/>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257176</xdr:colOff>
      <xdr:row>3</xdr:row>
      <xdr:rowOff>752475</xdr:rowOff>
    </xdr:from>
    <xdr:to>
      <xdr:col>12</xdr:col>
      <xdr:colOff>466726</xdr:colOff>
      <xdr:row>4</xdr:row>
      <xdr:rowOff>0</xdr:rowOff>
    </xdr:to>
    <xdr:sp macro="" textlink="">
      <xdr:nvSpPr>
        <xdr:cNvPr id="11" name="10 Rectángulo"/>
        <xdr:cNvSpPr/>
      </xdr:nvSpPr>
      <xdr:spPr>
        <a:xfrm>
          <a:off x="2238376" y="1228725"/>
          <a:ext cx="209550" cy="704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171450</xdr:colOff>
      <xdr:row>3</xdr:row>
      <xdr:rowOff>485775</xdr:rowOff>
    </xdr:from>
    <xdr:to>
      <xdr:col>12</xdr:col>
      <xdr:colOff>647700</xdr:colOff>
      <xdr:row>3</xdr:row>
      <xdr:rowOff>685800</xdr:rowOff>
    </xdr:to>
    <xdr:sp macro="" textlink="">
      <xdr:nvSpPr>
        <xdr:cNvPr id="12" name="11 CuadroTexto"/>
        <xdr:cNvSpPr txBox="1"/>
      </xdr:nvSpPr>
      <xdr:spPr>
        <a:xfrm>
          <a:off x="2152650" y="962025"/>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50%</a:t>
          </a:r>
        </a:p>
      </xdr:txBody>
    </xdr:sp>
    <xdr:clientData/>
  </xdr:twoCellAnchor>
  <xdr:twoCellAnchor>
    <xdr:from>
      <xdr:col>2</xdr:col>
      <xdr:colOff>152399</xdr:colOff>
      <xdr:row>16</xdr:row>
      <xdr:rowOff>571500</xdr:rowOff>
    </xdr:from>
    <xdr:to>
      <xdr:col>2</xdr:col>
      <xdr:colOff>581024</xdr:colOff>
      <xdr:row>16</xdr:row>
      <xdr:rowOff>1828800</xdr:rowOff>
    </xdr:to>
    <xdr:sp macro="" textlink="">
      <xdr:nvSpPr>
        <xdr:cNvPr id="13" name="12 Rectángulo"/>
        <xdr:cNvSpPr/>
      </xdr:nvSpPr>
      <xdr:spPr>
        <a:xfrm>
          <a:off x="1962149" y="5867400"/>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257175</xdr:colOff>
      <xdr:row>16</xdr:row>
      <xdr:rowOff>904875</xdr:rowOff>
    </xdr:from>
    <xdr:to>
      <xdr:col>2</xdr:col>
      <xdr:colOff>476250</xdr:colOff>
      <xdr:row>16</xdr:row>
      <xdr:rowOff>1828800</xdr:rowOff>
    </xdr:to>
    <xdr:sp macro="" textlink="">
      <xdr:nvSpPr>
        <xdr:cNvPr id="14" name="13 Rectángulo"/>
        <xdr:cNvSpPr/>
      </xdr:nvSpPr>
      <xdr:spPr>
        <a:xfrm>
          <a:off x="2066925" y="6200775"/>
          <a:ext cx="219075" cy="9239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6</xdr:col>
      <xdr:colOff>142875</xdr:colOff>
      <xdr:row>16</xdr:row>
      <xdr:rowOff>942975</xdr:rowOff>
    </xdr:from>
    <xdr:to>
      <xdr:col>6</xdr:col>
      <xdr:colOff>619125</xdr:colOff>
      <xdr:row>16</xdr:row>
      <xdr:rowOff>1143000</xdr:rowOff>
    </xdr:to>
    <xdr:sp macro="" textlink="">
      <xdr:nvSpPr>
        <xdr:cNvPr id="15" name="14 CuadroTexto"/>
        <xdr:cNvSpPr txBox="1"/>
      </xdr:nvSpPr>
      <xdr:spPr>
        <a:xfrm>
          <a:off x="5572125" y="5286375"/>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70%</a:t>
          </a:r>
        </a:p>
      </xdr:txBody>
    </xdr:sp>
    <xdr:clientData/>
  </xdr:twoCellAnchor>
  <xdr:twoCellAnchor>
    <xdr:from>
      <xdr:col>6</xdr:col>
      <xdr:colOff>228600</xdr:colOff>
      <xdr:row>16</xdr:row>
      <xdr:rowOff>1209675</xdr:rowOff>
    </xdr:from>
    <xdr:to>
      <xdr:col>6</xdr:col>
      <xdr:colOff>447675</xdr:colOff>
      <xdr:row>16</xdr:row>
      <xdr:rowOff>1819275</xdr:rowOff>
    </xdr:to>
    <xdr:sp macro="" textlink="">
      <xdr:nvSpPr>
        <xdr:cNvPr id="17" name="16 Rectángulo"/>
        <xdr:cNvSpPr/>
      </xdr:nvSpPr>
      <xdr:spPr>
        <a:xfrm>
          <a:off x="5657850" y="6505575"/>
          <a:ext cx="219075" cy="6096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771525</xdr:colOff>
      <xdr:row>16</xdr:row>
      <xdr:rowOff>885825</xdr:rowOff>
    </xdr:from>
    <xdr:to>
      <xdr:col>10</xdr:col>
      <xdr:colOff>323850</xdr:colOff>
      <xdr:row>16</xdr:row>
      <xdr:rowOff>1085850</xdr:rowOff>
    </xdr:to>
    <xdr:sp macro="" textlink="">
      <xdr:nvSpPr>
        <xdr:cNvPr id="18" name="17 CuadroTexto"/>
        <xdr:cNvSpPr txBox="1"/>
      </xdr:nvSpPr>
      <xdr:spPr>
        <a:xfrm>
          <a:off x="9115425" y="6181725"/>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40%</a:t>
          </a:r>
        </a:p>
      </xdr:txBody>
    </xdr:sp>
    <xdr:clientData/>
  </xdr:twoCellAnchor>
  <xdr:twoCellAnchor>
    <xdr:from>
      <xdr:col>9</xdr:col>
      <xdr:colOff>904876</xdr:colOff>
      <xdr:row>16</xdr:row>
      <xdr:rowOff>1162050</xdr:rowOff>
    </xdr:from>
    <xdr:to>
      <xdr:col>10</xdr:col>
      <xdr:colOff>190501</xdr:colOff>
      <xdr:row>17</xdr:row>
      <xdr:rowOff>19050</xdr:rowOff>
    </xdr:to>
    <xdr:sp macro="" textlink="">
      <xdr:nvSpPr>
        <xdr:cNvPr id="20" name="19 Rectángulo"/>
        <xdr:cNvSpPr/>
      </xdr:nvSpPr>
      <xdr:spPr>
        <a:xfrm>
          <a:off x="9248776" y="6457950"/>
          <a:ext cx="209550" cy="704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171450</xdr:colOff>
      <xdr:row>16</xdr:row>
      <xdr:rowOff>657225</xdr:rowOff>
    </xdr:from>
    <xdr:to>
      <xdr:col>2</xdr:col>
      <xdr:colOff>647700</xdr:colOff>
      <xdr:row>16</xdr:row>
      <xdr:rowOff>857250</xdr:rowOff>
    </xdr:to>
    <xdr:sp macro="" textlink="">
      <xdr:nvSpPr>
        <xdr:cNvPr id="21" name="20 CuadroTexto"/>
        <xdr:cNvSpPr txBox="1"/>
      </xdr:nvSpPr>
      <xdr:spPr>
        <a:xfrm>
          <a:off x="1981200" y="5000625"/>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50%</a:t>
          </a:r>
        </a:p>
      </xdr:txBody>
    </xdr:sp>
    <xdr:clientData/>
  </xdr:twoCellAnchor>
  <xdr:twoCellAnchor>
    <xdr:from>
      <xdr:col>14</xdr:col>
      <xdr:colOff>276224</xdr:colOff>
      <xdr:row>16</xdr:row>
      <xdr:rowOff>685800</xdr:rowOff>
    </xdr:from>
    <xdr:to>
      <xdr:col>14</xdr:col>
      <xdr:colOff>704849</xdr:colOff>
      <xdr:row>17</xdr:row>
      <xdr:rowOff>95250</xdr:rowOff>
    </xdr:to>
    <xdr:sp macro="" textlink="">
      <xdr:nvSpPr>
        <xdr:cNvPr id="22" name="21 Rectángulo"/>
        <xdr:cNvSpPr/>
      </xdr:nvSpPr>
      <xdr:spPr>
        <a:xfrm>
          <a:off x="12668249" y="5981700"/>
          <a:ext cx="428625" cy="125730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381001</xdr:colOff>
      <xdr:row>16</xdr:row>
      <xdr:rowOff>1238250</xdr:rowOff>
    </xdr:from>
    <xdr:to>
      <xdr:col>14</xdr:col>
      <xdr:colOff>590551</xdr:colOff>
      <xdr:row>17</xdr:row>
      <xdr:rowOff>95250</xdr:rowOff>
    </xdr:to>
    <xdr:sp macro="" textlink="">
      <xdr:nvSpPr>
        <xdr:cNvPr id="23" name="22 Rectángulo"/>
        <xdr:cNvSpPr/>
      </xdr:nvSpPr>
      <xdr:spPr>
        <a:xfrm>
          <a:off x="12773026" y="6534150"/>
          <a:ext cx="209550" cy="704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295275</xdr:colOff>
      <xdr:row>16</xdr:row>
      <xdr:rowOff>971550</xdr:rowOff>
    </xdr:from>
    <xdr:to>
      <xdr:col>14</xdr:col>
      <xdr:colOff>771525</xdr:colOff>
      <xdr:row>16</xdr:row>
      <xdr:rowOff>1171575</xdr:rowOff>
    </xdr:to>
    <xdr:sp macro="" textlink="">
      <xdr:nvSpPr>
        <xdr:cNvPr id="24" name="23 CuadroTexto"/>
        <xdr:cNvSpPr txBox="1"/>
      </xdr:nvSpPr>
      <xdr:spPr>
        <a:xfrm>
          <a:off x="12687300" y="6267450"/>
          <a:ext cx="4762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solidFill>
                <a:schemeClr val="bg1"/>
              </a:solidFill>
            </a:rPr>
            <a:t>50%</a:t>
          </a:r>
        </a:p>
      </xdr:txBody>
    </xdr:sp>
    <xdr:clientData/>
  </xdr:twoCellAnchor>
  <xdr:twoCellAnchor editAs="oneCell">
    <xdr:from>
      <xdr:col>1</xdr:col>
      <xdr:colOff>190500</xdr:colOff>
      <xdr:row>0</xdr:row>
      <xdr:rowOff>47625</xdr:rowOff>
    </xdr:from>
    <xdr:to>
      <xdr:col>1</xdr:col>
      <xdr:colOff>775071</xdr:colOff>
      <xdr:row>2</xdr:row>
      <xdr:rowOff>71356</xdr:rowOff>
    </xdr:to>
    <xdr:pic>
      <xdr:nvPicPr>
        <xdr:cNvPr id="25" name="24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0" y="47625"/>
          <a:ext cx="584571" cy="480931"/>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orge Hernando Rodriguez Morales" refreshedDate="42573.307034837962" createdVersion="4" refreshedVersion="4" minRefreshableVersion="3" recordCount="126">
  <cacheSource type="worksheet">
    <worksheetSource ref="R9:X135" sheet="BD-resultados"/>
  </cacheSource>
  <cacheFields count="7">
    <cacheField name="EJE" numFmtId="0">
      <sharedItems/>
    </cacheField>
    <cacheField name="SECTOR ADMITIVO" numFmtId="1">
      <sharedItems/>
    </cacheField>
    <cacheField name="PROGRAMA" numFmtId="0">
      <sharedItems containsSemiMixedTypes="0" containsString="0" containsNumber="1" containsInteger="1" minValue="0" maxValue="0"/>
    </cacheField>
    <cacheField name="META" numFmtId="0">
      <sharedItems containsSemiMixedTypes="0" containsString="0" containsNumber="1" containsInteger="1" minValue="0" maxValue="0"/>
    </cacheField>
    <cacheField name="CAUSA _x000a_RELACIONADA _x000a_CON:" numFmtId="0">
      <sharedItems containsSemiMixedTypes="0" containsString="0" containsNumber="1" containsInteger="1" minValue="0" maxValue="0"/>
    </cacheField>
    <cacheField name="CAUSA" numFmtId="0">
      <sharedItems containsSemiMixedTypes="0" containsString="0" containsNumber="1" containsInteger="1" minValue="0" maxValue="0"/>
    </cacheField>
    <cacheField name=" AFECTA EN EL CICLO PHVA" numFmtId="0">
      <sharedItems containsMixedTypes="1" containsNumber="1" containsInteger="1" minValue="0" maxValue="0" count="2">
        <s v=""/>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1"/>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2"/>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PILAR_3"/>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UNO"/>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DO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TRES"/>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r>
    <s v="EJE_TRANSVERSAL_CUATRO"/>
    <s v="Gestión_Pública"/>
    <n v="0"/>
    <n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1" applyNumberFormats="0" applyBorderFormats="0" applyFontFormats="0" applyPatternFormats="0" applyAlignmentFormats="0" applyWidthHeightFormats="1" dataCaption="Valores" updatedVersion="4" minRefreshableVersion="3" useAutoFormatting="1" itemPrintTitles="1" createdVersion="4" indent="0" compact="0" compactData="0" gridDropZones="1" multipleFieldFilters="0">
  <location ref="Z15:AA18" firstHeaderRow="2" firstDataRow="2" firstDataCol="1"/>
  <pivotFields count="7">
    <pivotField compact="0" outline="0" showAll="0"/>
    <pivotField compact="0" outline="0" showAll="0"/>
    <pivotField compact="0" outline="0" showAll="0"/>
    <pivotField compact="0" outline="0" showAll="0" defaultSubtotal="0"/>
    <pivotField compact="0" outline="0" showAll="0"/>
    <pivotField compact="0" outline="0" showAll="0"/>
    <pivotField axis="axisRow" dataField="1" compact="0" outline="0" showAll="0">
      <items count="3">
        <item m="1" x="1"/>
        <item x="0"/>
        <item t="default"/>
      </items>
    </pivotField>
  </pivotFields>
  <rowFields count="1">
    <field x="6"/>
  </rowFields>
  <rowItems count="2">
    <i>
      <x v="1"/>
    </i>
    <i t="grand">
      <x/>
    </i>
  </rowItems>
  <colItems count="1">
    <i/>
  </colItems>
  <dataFields count="1">
    <dataField name="Cuenta de  AFECTA EN EL CICLO PHVA" fld="6" subtotal="count" baseField="6" baseItem="1"/>
  </dataFields>
  <formats count="2">
    <format dxfId="1">
      <pivotArea outline="0" collapsedLevelsAreSubtotals="1"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mailto:ivonne.torres.@canalcapital.gov.co" TargetMode="Externa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3.v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9" tint="-0.249977111117893"/>
  </sheetPr>
  <dimension ref="A1:T32"/>
  <sheetViews>
    <sheetView showGridLines="0" zoomScale="115" zoomScaleNormal="115" workbookViewId="0">
      <selection activeCell="A3" sqref="A3:T3"/>
    </sheetView>
  </sheetViews>
  <sheetFormatPr baseColWidth="10" defaultColWidth="0" defaultRowHeight="15" zeroHeight="1" x14ac:dyDescent="0.25"/>
  <cols>
    <col min="1" max="20" width="5.85546875" style="1" customWidth="1"/>
    <col min="21" max="16384" width="11.42578125" style="1" hidden="1"/>
  </cols>
  <sheetData>
    <row r="1" spans="1:20" ht="23.25" customHeight="1" x14ac:dyDescent="0.25"/>
    <row r="2" spans="1:20" s="347" customFormat="1" ht="30" x14ac:dyDescent="0.4">
      <c r="A2" s="347" t="s">
        <v>246</v>
      </c>
    </row>
    <row r="3" spans="1:20" s="40" customFormat="1" ht="30.75" customHeight="1" x14ac:dyDescent="0.3">
      <c r="A3" s="349" t="s">
        <v>247</v>
      </c>
      <c r="B3" s="349"/>
      <c r="C3" s="349"/>
      <c r="D3" s="349"/>
      <c r="E3" s="349"/>
      <c r="F3" s="349"/>
      <c r="G3" s="349"/>
      <c r="H3" s="349"/>
      <c r="I3" s="349"/>
      <c r="J3" s="349"/>
      <c r="K3" s="349"/>
      <c r="L3" s="349"/>
      <c r="M3" s="349"/>
      <c r="N3" s="349"/>
      <c r="O3" s="349"/>
      <c r="P3" s="349"/>
      <c r="Q3" s="349"/>
      <c r="R3" s="349"/>
      <c r="S3" s="349"/>
      <c r="T3" s="349"/>
    </row>
    <row r="4" spans="1:20" s="350" customFormat="1" ht="21" customHeight="1" x14ac:dyDescent="0.25"/>
    <row r="5" spans="1:20" s="348" customFormat="1" ht="21" customHeight="1" x14ac:dyDescent="0.3">
      <c r="A5" s="348" t="s">
        <v>248</v>
      </c>
    </row>
    <row r="6" spans="1:20" x14ac:dyDescent="0.25"/>
    <row r="7" spans="1:20" x14ac:dyDescent="0.25"/>
    <row r="8" spans="1:20" x14ac:dyDescent="0.25"/>
    <row r="9" spans="1:20" ht="21" x14ac:dyDescent="0.35">
      <c r="M9" s="9"/>
      <c r="N9" s="9"/>
      <c r="O9" s="9"/>
      <c r="P9" s="9"/>
      <c r="Q9" s="9"/>
      <c r="R9" s="9"/>
      <c r="S9" s="30" t="str">
        <f>IF('ACTUALIZACION DATOS'!K12&gt;0,'ACTUALIZACION DATOS'!K12,"Datos NO Actualizados")</f>
        <v>Canal Capital</v>
      </c>
    </row>
    <row r="10" spans="1:20" x14ac:dyDescent="0.25">
      <c r="M10" s="10"/>
      <c r="N10" s="10"/>
      <c r="O10" s="10"/>
      <c r="P10" s="10"/>
      <c r="Q10" s="10"/>
      <c r="R10" s="10"/>
      <c r="S10" s="11" t="str">
        <f>IF(S9="Datos NO Actualizados","",(IF(AND('ACTUALIZACION DATOS'!K16&gt;0,'ACTUALIZACION DATOS'!Q19&gt;0,'ACTUALIZACION DATOS'!K23&gt;0,'ACTUALIZACION DATOS'!K25&gt;0,'ACTUALIZACION DATOS'!Q25&gt;0),"","Faltan datos por ACTUALIZAR")))</f>
        <v/>
      </c>
    </row>
    <row r="11" spans="1:20" s="351" customFormat="1" ht="23.25" x14ac:dyDescent="0.35">
      <c r="A11" s="351" t="s">
        <v>4</v>
      </c>
    </row>
    <row r="12" spans="1:20" x14ac:dyDescent="0.25"/>
    <row r="13" spans="1:20" x14ac:dyDescent="0.25"/>
    <row r="14" spans="1:20" x14ac:dyDescent="0.25"/>
    <row r="15" spans="1:20" x14ac:dyDescent="0.25"/>
    <row r="16" spans="1:20" x14ac:dyDescent="0.25"/>
    <row r="17" spans="1:12" x14ac:dyDescent="0.25"/>
    <row r="18" spans="1:12" x14ac:dyDescent="0.25"/>
    <row r="19" spans="1:12" x14ac:dyDescent="0.25"/>
    <row r="20" spans="1:12" x14ac:dyDescent="0.25"/>
    <row r="21" spans="1:12" x14ac:dyDescent="0.25"/>
    <row r="22" spans="1:12" x14ac:dyDescent="0.25"/>
    <row r="23" spans="1:12" x14ac:dyDescent="0.25"/>
    <row r="24" spans="1:12" x14ac:dyDescent="0.25"/>
    <row r="25" spans="1:12" x14ac:dyDescent="0.25"/>
    <row r="26" spans="1:12" x14ac:dyDescent="0.25">
      <c r="L26" s="3"/>
    </row>
    <row r="27" spans="1:12" x14ac:dyDescent="0.25"/>
    <row r="28" spans="1:12" x14ac:dyDescent="0.25"/>
    <row r="29" spans="1:12" x14ac:dyDescent="0.25"/>
    <row r="30" spans="1:12" x14ac:dyDescent="0.25"/>
    <row r="31" spans="1:12" s="346" customFormat="1" ht="26.25" customHeight="1" x14ac:dyDescent="0.2">
      <c r="A31" s="345" t="s">
        <v>251</v>
      </c>
    </row>
    <row r="32" spans="1:12" hidden="1" x14ac:dyDescent="0.25"/>
  </sheetData>
  <sheetProtection password="EDB1" sheet="1" objects="1" scenarios="1"/>
  <mergeCells count="6">
    <mergeCell ref="A31:XFD31"/>
    <mergeCell ref="A2:XFD2"/>
    <mergeCell ref="A5:XFD5"/>
    <mergeCell ref="A3:T3"/>
    <mergeCell ref="A4:XFD4"/>
    <mergeCell ref="A11:XFD11"/>
  </mergeCells>
  <phoneticPr fontId="51" type="noConversion"/>
  <conditionalFormatting sqref="M9:S9">
    <cfRule type="expression" dxfId="81" priority="2">
      <formula>($S$9="Datos NO Actualizados")</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8" r:id="rId4" name="Button 10">
              <controlPr defaultSize="0" print="0" autoFill="0" autoPict="0" macro="[0]!ACTUALIZAR_DATOS">
                <anchor moveWithCells="1" sizeWithCells="1">
                  <from>
                    <xdr:col>6</xdr:col>
                    <xdr:colOff>238125</xdr:colOff>
                    <xdr:row>5</xdr:row>
                    <xdr:rowOff>142875</xdr:rowOff>
                  </from>
                  <to>
                    <xdr:col>13</xdr:col>
                    <xdr:colOff>190500</xdr:colOff>
                    <xdr:row>7</xdr:row>
                    <xdr:rowOff>85725</xdr:rowOff>
                  </to>
                </anchor>
              </controlPr>
            </control>
          </mc:Choice>
        </mc:AlternateContent>
        <mc:AlternateContent xmlns:mc="http://schemas.openxmlformats.org/markup-compatibility/2006">
          <mc:Choice Requires="x14">
            <control shapeId="2063" r:id="rId5" name="Button 15">
              <controlPr defaultSize="0" print="0" autoFill="0" autoPict="0" macro="[0]!FORM1">
                <anchor moveWithCells="1" sizeWithCells="1">
                  <from>
                    <xdr:col>7</xdr:col>
                    <xdr:colOff>85725</xdr:colOff>
                    <xdr:row>13</xdr:row>
                    <xdr:rowOff>161925</xdr:rowOff>
                  </from>
                  <to>
                    <xdr:col>7</xdr:col>
                    <xdr:colOff>342900</xdr:colOff>
                    <xdr:row>15</xdr:row>
                    <xdr:rowOff>180975</xdr:rowOff>
                  </to>
                </anchor>
              </controlPr>
            </control>
          </mc:Choice>
        </mc:AlternateContent>
        <mc:AlternateContent xmlns:mc="http://schemas.openxmlformats.org/markup-compatibility/2006">
          <mc:Choice Requires="x14">
            <control shapeId="2064" r:id="rId6" name="Button 16">
              <controlPr defaultSize="0" print="0" autoFill="0" autoPict="0" macro="[0]!FORM2">
                <anchor moveWithCells="1" sizeWithCells="1">
                  <from>
                    <xdr:col>7</xdr:col>
                    <xdr:colOff>66675</xdr:colOff>
                    <xdr:row>19</xdr:row>
                    <xdr:rowOff>28575</xdr:rowOff>
                  </from>
                  <to>
                    <xdr:col>7</xdr:col>
                    <xdr:colOff>333375</xdr:colOff>
                    <xdr:row>21</xdr:row>
                    <xdr:rowOff>28575</xdr:rowOff>
                  </to>
                </anchor>
              </controlPr>
            </control>
          </mc:Choice>
        </mc:AlternateContent>
        <mc:AlternateContent xmlns:mc="http://schemas.openxmlformats.org/markup-compatibility/2006">
          <mc:Choice Requires="x14">
            <control shapeId="2066" r:id="rId7" name="Button 18">
              <controlPr defaultSize="0" print="0" autoFill="0" autoPict="0" macro="[0]!FORM4">
                <anchor moveWithCells="1" sizeWithCells="1">
                  <from>
                    <xdr:col>7</xdr:col>
                    <xdr:colOff>66675</xdr:colOff>
                    <xdr:row>24</xdr:row>
                    <xdr:rowOff>85725</xdr:rowOff>
                  </from>
                  <to>
                    <xdr:col>7</xdr:col>
                    <xdr:colOff>314325</xdr:colOff>
                    <xdr:row>26</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9" tint="-0.249977111117893"/>
  </sheetPr>
  <dimension ref="A1:T33"/>
  <sheetViews>
    <sheetView showGridLines="0" showRowColHeaders="0" topLeftCell="A9" zoomScaleNormal="100" workbookViewId="0">
      <selection activeCell="H7" sqref="H7"/>
    </sheetView>
  </sheetViews>
  <sheetFormatPr baseColWidth="10" defaultColWidth="0" defaultRowHeight="15" zeroHeight="1" x14ac:dyDescent="0.25"/>
  <cols>
    <col min="1" max="20" width="5.85546875" style="41" customWidth="1"/>
    <col min="21" max="16384" width="11.42578125" style="1" hidden="1"/>
  </cols>
  <sheetData>
    <row r="1" spans="1:20" ht="23.25" customHeight="1" x14ac:dyDescent="0.25">
      <c r="A1" s="1"/>
      <c r="B1" s="1"/>
      <c r="C1" s="1"/>
      <c r="D1" s="1"/>
      <c r="E1" s="1"/>
      <c r="F1" s="1"/>
      <c r="G1" s="1"/>
      <c r="H1" s="1"/>
      <c r="I1" s="1"/>
      <c r="J1" s="1"/>
      <c r="K1" s="1"/>
      <c r="L1" s="1"/>
      <c r="M1" s="1"/>
      <c r="N1" s="1"/>
      <c r="O1" s="1"/>
      <c r="P1" s="1"/>
      <c r="Q1" s="1"/>
      <c r="R1" s="1"/>
      <c r="S1" s="1"/>
      <c r="T1" s="1"/>
    </row>
    <row r="2" spans="1:20" s="347" customFormat="1" ht="30" x14ac:dyDescent="0.4">
      <c r="A2" s="347" t="s">
        <v>246</v>
      </c>
    </row>
    <row r="3" spans="1:20" s="40" customFormat="1" ht="30.75" customHeight="1" x14ac:dyDescent="0.3">
      <c r="A3" s="349" t="s">
        <v>247</v>
      </c>
      <c r="B3" s="349"/>
      <c r="C3" s="349"/>
      <c r="D3" s="349"/>
      <c r="E3" s="349"/>
      <c r="F3" s="349"/>
      <c r="G3" s="349"/>
      <c r="H3" s="349"/>
      <c r="I3" s="349"/>
      <c r="J3" s="349"/>
      <c r="K3" s="349"/>
      <c r="L3" s="349"/>
      <c r="M3" s="349"/>
      <c r="N3" s="349"/>
      <c r="O3" s="349"/>
      <c r="P3" s="349"/>
      <c r="Q3" s="349"/>
      <c r="R3" s="349"/>
      <c r="S3" s="349"/>
      <c r="T3" s="349"/>
    </row>
    <row r="4" spans="1:20" s="350" customFormat="1" ht="21" customHeight="1" x14ac:dyDescent="0.25"/>
    <row r="5" spans="1:20" s="358" customFormat="1" ht="21" customHeight="1" x14ac:dyDescent="0.25"/>
    <row r="6" spans="1:20" x14ac:dyDescent="0.25">
      <c r="A6" s="1"/>
      <c r="B6" s="1"/>
      <c r="C6" s="1"/>
      <c r="D6" s="1"/>
      <c r="E6" s="1"/>
      <c r="F6" s="1"/>
      <c r="G6" s="1"/>
      <c r="H6" s="1"/>
      <c r="I6" s="1"/>
      <c r="J6" s="1"/>
      <c r="K6" s="1"/>
      <c r="L6" s="1"/>
      <c r="M6" s="1"/>
      <c r="N6" s="1"/>
      <c r="O6" s="1"/>
      <c r="P6" s="1"/>
      <c r="Q6" s="1"/>
      <c r="R6" s="1"/>
      <c r="S6" s="1"/>
      <c r="T6" s="1"/>
    </row>
    <row r="7" spans="1:20" x14ac:dyDescent="0.25">
      <c r="A7" s="1"/>
      <c r="B7" s="1"/>
      <c r="C7" s="1"/>
      <c r="D7" s="1"/>
      <c r="E7" s="1"/>
      <c r="F7" s="1"/>
      <c r="G7" s="1"/>
      <c r="H7" s="1"/>
      <c r="I7" s="1"/>
      <c r="J7" s="1"/>
      <c r="K7" s="1"/>
      <c r="L7" s="1"/>
      <c r="M7" s="1"/>
      <c r="N7" s="1"/>
      <c r="O7" s="1"/>
      <c r="P7" s="1"/>
      <c r="Q7" s="1"/>
      <c r="R7" s="1"/>
      <c r="S7" s="1"/>
      <c r="T7" s="1"/>
    </row>
    <row r="8" spans="1:20" x14ac:dyDescent="0.25">
      <c r="A8" s="1"/>
      <c r="B8" s="1"/>
      <c r="C8" s="1"/>
      <c r="D8" s="1"/>
      <c r="E8" s="1"/>
      <c r="F8" s="1"/>
      <c r="G8" s="1"/>
      <c r="H8" s="1"/>
      <c r="I8" s="1"/>
      <c r="J8" s="1"/>
      <c r="K8" s="1"/>
      <c r="L8" s="1"/>
      <c r="M8" s="1"/>
      <c r="N8" s="1"/>
      <c r="O8" s="1"/>
      <c r="P8" s="1"/>
      <c r="Q8" s="1"/>
      <c r="R8" s="1"/>
      <c r="S8" s="1"/>
      <c r="T8" s="1"/>
    </row>
    <row r="9" spans="1:20" ht="18.75" x14ac:dyDescent="0.3">
      <c r="A9" s="1"/>
      <c r="B9" s="1"/>
      <c r="C9" s="1"/>
      <c r="D9" s="2"/>
      <c r="E9" s="1"/>
      <c r="F9" s="1"/>
      <c r="G9" s="1"/>
      <c r="H9" s="1"/>
      <c r="I9" s="1"/>
      <c r="J9" s="1"/>
      <c r="K9" s="1"/>
      <c r="L9" s="1"/>
      <c r="M9" s="1"/>
      <c r="N9" s="1"/>
      <c r="O9" s="1"/>
      <c r="P9" s="1"/>
      <c r="Q9" s="1"/>
      <c r="R9" s="1"/>
      <c r="S9" s="1"/>
      <c r="T9" s="1"/>
    </row>
    <row r="10" spans="1:20" x14ac:dyDescent="0.25">
      <c r="A10" s="4"/>
      <c r="B10" s="4"/>
      <c r="C10" s="4"/>
      <c r="D10" s="359" t="s">
        <v>17</v>
      </c>
      <c r="E10" s="355"/>
      <c r="F10" s="355"/>
      <c r="G10" s="355"/>
      <c r="H10" s="355"/>
      <c r="I10" s="355"/>
      <c r="J10" s="4"/>
      <c r="K10" s="361" t="s">
        <v>928</v>
      </c>
      <c r="L10" s="361"/>
      <c r="M10" s="361"/>
      <c r="N10" s="361"/>
      <c r="O10" s="361"/>
      <c r="P10" s="361"/>
      <c r="Q10" s="361"/>
      <c r="R10" s="361"/>
      <c r="S10" s="4"/>
      <c r="T10" s="1"/>
    </row>
    <row r="11" spans="1:20" x14ac:dyDescent="0.25">
      <c r="A11" s="4"/>
      <c r="B11" s="4"/>
      <c r="C11" s="4"/>
      <c r="D11" s="38"/>
      <c r="E11" s="38"/>
      <c r="F11" s="38"/>
      <c r="G11" s="38"/>
      <c r="H11" s="38"/>
      <c r="I11" s="38"/>
      <c r="J11" s="4"/>
      <c r="K11" s="6"/>
      <c r="L11" s="6"/>
      <c r="M11" s="6"/>
      <c r="N11" s="6"/>
      <c r="O11" s="6"/>
      <c r="P11" s="6"/>
      <c r="Q11" s="6"/>
      <c r="R11" s="4"/>
      <c r="S11" s="4"/>
      <c r="T11" s="1"/>
    </row>
    <row r="12" spans="1:20" x14ac:dyDescent="0.25">
      <c r="A12" s="4"/>
      <c r="B12" s="4"/>
      <c r="C12" s="4"/>
      <c r="D12" s="355" t="s">
        <v>5</v>
      </c>
      <c r="E12" s="355"/>
      <c r="F12" s="355"/>
      <c r="G12" s="355"/>
      <c r="H12" s="355"/>
      <c r="I12" s="355"/>
      <c r="J12" s="4"/>
      <c r="K12" s="360" t="s">
        <v>23</v>
      </c>
      <c r="L12" s="360"/>
      <c r="M12" s="360"/>
      <c r="N12" s="360"/>
      <c r="O12" s="360"/>
      <c r="P12" s="360"/>
      <c r="Q12" s="360"/>
      <c r="R12" s="360"/>
      <c r="S12" s="4"/>
      <c r="T12" s="1"/>
    </row>
    <row r="13" spans="1:20" x14ac:dyDescent="0.25">
      <c r="A13" s="4"/>
      <c r="B13" s="4"/>
      <c r="C13" s="4"/>
      <c r="D13" s="38"/>
      <c r="E13" s="38"/>
      <c r="F13" s="38"/>
      <c r="G13" s="38"/>
      <c r="H13" s="38"/>
      <c r="I13" s="38"/>
      <c r="J13" s="4"/>
      <c r="K13" s="6"/>
      <c r="L13" s="6"/>
      <c r="M13" s="6"/>
      <c r="N13" s="6"/>
      <c r="O13" s="6"/>
      <c r="P13" s="6"/>
      <c r="Q13" s="6"/>
      <c r="R13" s="4"/>
      <c r="S13" s="4"/>
      <c r="T13" s="1"/>
    </row>
    <row r="14" spans="1:20" x14ac:dyDescent="0.25">
      <c r="A14" s="4"/>
      <c r="B14" s="4"/>
      <c r="C14" s="4"/>
      <c r="D14" s="355" t="s">
        <v>15</v>
      </c>
      <c r="E14" s="355"/>
      <c r="F14" s="355"/>
      <c r="G14" s="355"/>
      <c r="H14" s="355"/>
      <c r="I14" s="355"/>
      <c r="J14" s="4"/>
      <c r="K14" s="360" t="str">
        <f ca="1">IF(ISERROR(INDEX('BD1'!S3:AF50,MATCH(K12,INDIRECT(K10),0),MATCH(K10,'BD1'!S2:AF2,0))),"",INDEX('BD1'!S3:AF50,MATCH(K12,INDIRECT(K10),0),MATCH(K10,'BD1'!S2:AF2,0)))</f>
        <v>Descentralizada / Vinculada</v>
      </c>
      <c r="L14" s="360"/>
      <c r="M14" s="360"/>
      <c r="N14" s="360"/>
      <c r="O14" s="360"/>
      <c r="P14" s="360"/>
      <c r="Q14" s="360"/>
      <c r="R14" s="360"/>
      <c r="S14" s="4"/>
      <c r="T14" s="1"/>
    </row>
    <row r="15" spans="1:20" x14ac:dyDescent="0.25">
      <c r="A15" s="4"/>
      <c r="B15" s="4"/>
      <c r="C15" s="4"/>
      <c r="D15" s="38"/>
      <c r="E15" s="38"/>
      <c r="F15" s="38"/>
      <c r="G15" s="38"/>
      <c r="H15" s="38"/>
      <c r="I15" s="38"/>
      <c r="J15" s="4"/>
      <c r="K15" s="6"/>
      <c r="L15" s="6"/>
      <c r="M15" s="6"/>
      <c r="N15" s="6"/>
      <c r="O15" s="6"/>
      <c r="P15" s="6"/>
      <c r="Q15" s="6"/>
      <c r="R15" s="4"/>
      <c r="S15" s="4"/>
      <c r="T15" s="1"/>
    </row>
    <row r="16" spans="1:20" ht="22.5" customHeight="1" x14ac:dyDescent="0.25">
      <c r="A16" s="4"/>
      <c r="B16" s="4"/>
      <c r="C16" s="4"/>
      <c r="D16" s="359" t="s">
        <v>177</v>
      </c>
      <c r="E16" s="359"/>
      <c r="F16" s="359"/>
      <c r="G16" s="359"/>
      <c r="H16" s="359"/>
      <c r="I16" s="359"/>
      <c r="J16" s="4"/>
      <c r="K16" s="360" t="s">
        <v>929</v>
      </c>
      <c r="L16" s="360"/>
      <c r="M16" s="360"/>
      <c r="N16" s="360"/>
      <c r="O16" s="360"/>
      <c r="P16" s="360"/>
      <c r="Q16" s="360"/>
      <c r="R16" s="360"/>
      <c r="S16" s="4"/>
      <c r="T16" s="1"/>
    </row>
    <row r="17" spans="1:20" ht="22.5" customHeight="1" x14ac:dyDescent="0.25">
      <c r="A17" s="4"/>
      <c r="B17" s="4"/>
      <c r="C17" s="4"/>
      <c r="D17" s="359"/>
      <c r="E17" s="359"/>
      <c r="F17" s="359"/>
      <c r="G17" s="359"/>
      <c r="H17" s="359"/>
      <c r="I17" s="359"/>
      <c r="J17" s="4"/>
      <c r="K17" s="360"/>
      <c r="L17" s="360"/>
      <c r="M17" s="360"/>
      <c r="N17" s="360"/>
      <c r="O17" s="360"/>
      <c r="P17" s="360"/>
      <c r="Q17" s="360"/>
      <c r="R17" s="360"/>
      <c r="S17" s="4"/>
      <c r="T17" s="1"/>
    </row>
    <row r="18" spans="1:20" x14ac:dyDescent="0.25">
      <c r="A18" s="4"/>
      <c r="B18" s="4"/>
      <c r="C18" s="4"/>
      <c r="D18" s="38"/>
      <c r="E18" s="38"/>
      <c r="F18" s="38"/>
      <c r="G18" s="38"/>
      <c r="H18" s="38"/>
      <c r="I18" s="38"/>
      <c r="J18" s="4"/>
      <c r="K18" s="6"/>
      <c r="L18" s="6"/>
      <c r="M18" s="6"/>
      <c r="N18" s="6"/>
      <c r="O18" s="6"/>
      <c r="P18" s="6"/>
      <c r="Q18" s="6"/>
      <c r="R18" s="4"/>
      <c r="S18" s="4"/>
      <c r="T18" s="1"/>
    </row>
    <row r="19" spans="1:20" x14ac:dyDescent="0.25">
      <c r="A19" s="4"/>
      <c r="B19" s="4"/>
      <c r="C19" s="4"/>
      <c r="D19" s="355" t="s">
        <v>75</v>
      </c>
      <c r="E19" s="355"/>
      <c r="F19" s="355"/>
      <c r="G19" s="355"/>
      <c r="H19" s="355"/>
      <c r="I19" s="355"/>
      <c r="J19" s="4"/>
      <c r="K19" s="354">
        <v>41656</v>
      </c>
      <c r="L19" s="354"/>
      <c r="M19" s="354"/>
      <c r="N19" s="354"/>
      <c r="O19" s="4"/>
      <c r="P19" s="8" t="s">
        <v>73</v>
      </c>
      <c r="Q19" s="353" t="s">
        <v>930</v>
      </c>
      <c r="R19" s="353"/>
      <c r="S19" s="4"/>
      <c r="T19" s="1"/>
    </row>
    <row r="20" spans="1:20" ht="6" customHeight="1" x14ac:dyDescent="0.25">
      <c r="A20" s="4"/>
      <c r="B20" s="4"/>
      <c r="C20" s="4"/>
      <c r="D20" s="38"/>
      <c r="E20" s="38"/>
      <c r="F20" s="38"/>
      <c r="G20" s="38"/>
      <c r="H20" s="38"/>
      <c r="I20" s="38"/>
      <c r="J20" s="4"/>
      <c r="K20" s="6"/>
      <c r="L20" s="6"/>
      <c r="M20" s="6"/>
      <c r="N20" s="6"/>
      <c r="O20" s="6"/>
      <c r="P20" s="6"/>
      <c r="Q20" s="6"/>
      <c r="R20" s="4"/>
      <c r="S20" s="4"/>
      <c r="T20" s="1"/>
    </row>
    <row r="21" spans="1:20" x14ac:dyDescent="0.25">
      <c r="A21" s="4"/>
      <c r="B21" s="4"/>
      <c r="C21" s="4"/>
      <c r="D21" s="38"/>
      <c r="E21" s="38"/>
      <c r="F21" s="38"/>
      <c r="G21" s="38"/>
      <c r="H21" s="38"/>
      <c r="I21" s="38"/>
      <c r="J21" s="4"/>
      <c r="K21" s="6"/>
      <c r="L21" s="6"/>
      <c r="M21" s="6"/>
      <c r="N21" s="6"/>
      <c r="O21" s="4"/>
      <c r="P21" s="8" t="s">
        <v>230</v>
      </c>
      <c r="Q21" s="353" t="s">
        <v>930</v>
      </c>
      <c r="R21" s="353"/>
      <c r="S21" s="4"/>
      <c r="T21" s="1"/>
    </row>
    <row r="22" spans="1:20" x14ac:dyDescent="0.25">
      <c r="A22" s="4"/>
      <c r="B22" s="4"/>
      <c r="C22" s="4"/>
      <c r="D22" s="38"/>
      <c r="E22" s="38"/>
      <c r="F22" s="38"/>
      <c r="G22" s="38"/>
      <c r="H22" s="38"/>
      <c r="I22" s="38"/>
      <c r="J22" s="4"/>
      <c r="K22" s="6"/>
      <c r="L22" s="6"/>
      <c r="M22" s="6"/>
      <c r="N22" s="6"/>
      <c r="O22" s="6"/>
      <c r="P22" s="6"/>
      <c r="Q22" s="6"/>
      <c r="R22" s="4"/>
      <c r="S22" s="4"/>
      <c r="T22" s="1"/>
    </row>
    <row r="23" spans="1:20" x14ac:dyDescent="0.25">
      <c r="A23" s="4"/>
      <c r="B23" s="4"/>
      <c r="C23" s="4"/>
      <c r="D23" s="355" t="s">
        <v>6</v>
      </c>
      <c r="E23" s="355"/>
      <c r="F23" s="355"/>
      <c r="G23" s="355"/>
      <c r="H23" s="355"/>
      <c r="I23" s="355"/>
      <c r="J23" s="4"/>
      <c r="K23" s="356" t="s">
        <v>931</v>
      </c>
      <c r="L23" s="353"/>
      <c r="M23" s="353"/>
      <c r="N23" s="353"/>
      <c r="O23" s="353"/>
      <c r="P23" s="353"/>
      <c r="Q23" s="353"/>
      <c r="R23" s="353"/>
      <c r="S23" s="4"/>
      <c r="T23" s="1"/>
    </row>
    <row r="24" spans="1:20" x14ac:dyDescent="0.25">
      <c r="A24" s="4"/>
      <c r="B24" s="4"/>
      <c r="C24" s="4"/>
      <c r="D24" s="38"/>
      <c r="E24" s="38"/>
      <c r="F24" s="38"/>
      <c r="G24" s="38"/>
      <c r="H24" s="38"/>
      <c r="I24" s="38"/>
      <c r="J24" s="4"/>
      <c r="K24" s="7"/>
      <c r="L24" s="7"/>
      <c r="M24" s="7"/>
      <c r="N24" s="7"/>
      <c r="O24" s="7"/>
      <c r="P24" s="7"/>
      <c r="Q24" s="7"/>
      <c r="R24" s="4"/>
      <c r="S24" s="4"/>
      <c r="T24" s="1"/>
    </row>
    <row r="25" spans="1:20" x14ac:dyDescent="0.25">
      <c r="A25" s="4"/>
      <c r="B25" s="4"/>
      <c r="C25" s="4"/>
      <c r="D25" s="355" t="s">
        <v>200</v>
      </c>
      <c r="E25" s="355"/>
      <c r="F25" s="355"/>
      <c r="G25" s="355"/>
      <c r="H25" s="355"/>
      <c r="I25" s="355"/>
      <c r="J25" s="4"/>
      <c r="K25" s="352">
        <v>4578300</v>
      </c>
      <c r="L25" s="352"/>
      <c r="M25" s="352"/>
      <c r="N25" s="352"/>
      <c r="O25" s="4"/>
      <c r="P25" s="8" t="s">
        <v>74</v>
      </c>
      <c r="Q25" s="353">
        <v>5048</v>
      </c>
      <c r="R25" s="353"/>
      <c r="S25" s="4"/>
      <c r="T25" s="1"/>
    </row>
    <row r="26" spans="1:20" x14ac:dyDescent="0.25">
      <c r="A26" s="1"/>
      <c r="B26" s="1"/>
      <c r="C26" s="1"/>
      <c r="D26" s="39"/>
      <c r="E26" s="39"/>
      <c r="F26" s="39"/>
      <c r="G26" s="39"/>
      <c r="H26" s="39"/>
      <c r="I26" s="39"/>
      <c r="J26" s="1"/>
      <c r="K26" s="1"/>
      <c r="L26" s="1"/>
      <c r="M26" s="1"/>
      <c r="N26" s="1"/>
      <c r="O26" s="1"/>
      <c r="P26" s="1"/>
      <c r="Q26" s="1"/>
      <c r="R26" s="1"/>
      <c r="S26" s="1"/>
      <c r="T26" s="1"/>
    </row>
    <row r="27" spans="1:20" x14ac:dyDescent="0.25">
      <c r="A27" s="1"/>
      <c r="B27" s="1"/>
      <c r="C27" s="1"/>
      <c r="D27" s="355" t="s">
        <v>199</v>
      </c>
      <c r="E27" s="355"/>
      <c r="F27" s="355"/>
      <c r="G27" s="355"/>
      <c r="H27" s="355"/>
      <c r="I27" s="355" t="s">
        <v>198</v>
      </c>
      <c r="J27" s="1"/>
      <c r="K27" s="352">
        <v>3112335860</v>
      </c>
      <c r="L27" s="352"/>
      <c r="M27" s="352"/>
      <c r="N27" s="352"/>
      <c r="O27" s="1"/>
      <c r="P27" s="1"/>
      <c r="Q27" s="1"/>
      <c r="R27" s="1"/>
      <c r="S27" s="1"/>
      <c r="T27" s="1"/>
    </row>
    <row r="28" spans="1:20" x14ac:dyDescent="0.25">
      <c r="A28" s="1"/>
      <c r="B28" s="1"/>
      <c r="C28" s="1"/>
      <c r="D28" s="1"/>
      <c r="E28" s="1"/>
      <c r="F28" s="1"/>
      <c r="G28" s="1"/>
      <c r="H28" s="1"/>
      <c r="I28" s="1"/>
      <c r="J28" s="1"/>
      <c r="K28" s="1"/>
      <c r="L28" s="1"/>
      <c r="M28" s="1"/>
      <c r="N28" s="1"/>
      <c r="O28" s="1"/>
      <c r="P28" s="1"/>
      <c r="Q28" s="1"/>
      <c r="R28" s="1"/>
      <c r="S28" s="1"/>
      <c r="T28" s="1"/>
    </row>
    <row r="29" spans="1:20" x14ac:dyDescent="0.25">
      <c r="A29" s="1"/>
      <c r="B29" s="1"/>
      <c r="C29" s="1"/>
      <c r="D29" s="1"/>
      <c r="E29" s="1"/>
      <c r="F29" s="1"/>
      <c r="G29" s="1"/>
      <c r="H29" s="1"/>
      <c r="I29" s="1"/>
      <c r="J29" s="1"/>
      <c r="K29" s="1"/>
      <c r="L29" s="3"/>
      <c r="M29" s="1"/>
      <c r="N29" s="1"/>
      <c r="O29" s="1"/>
      <c r="P29" s="1"/>
      <c r="Q29" s="1"/>
      <c r="R29" s="1"/>
      <c r="S29" s="1"/>
      <c r="T29" s="1"/>
    </row>
    <row r="30" spans="1:20" x14ac:dyDescent="0.25">
      <c r="A30" s="1"/>
      <c r="B30" s="1"/>
      <c r="C30" s="1"/>
      <c r="D30" s="1"/>
      <c r="E30" s="1"/>
      <c r="F30" s="1"/>
      <c r="G30" s="1"/>
      <c r="H30" s="1"/>
      <c r="I30" s="1"/>
      <c r="J30" s="1"/>
      <c r="K30" s="1"/>
      <c r="L30" s="1"/>
      <c r="M30" s="1"/>
      <c r="N30" s="1"/>
      <c r="O30" s="1"/>
      <c r="P30" s="1"/>
      <c r="Q30" s="1"/>
      <c r="R30" s="1"/>
      <c r="S30" s="1"/>
      <c r="T30" s="1"/>
    </row>
    <row r="31" spans="1:20" x14ac:dyDescent="0.25">
      <c r="A31" s="1"/>
      <c r="B31" s="1"/>
      <c r="C31" s="1"/>
      <c r="D31" s="1"/>
      <c r="E31" s="1"/>
      <c r="F31" s="1"/>
      <c r="G31" s="1"/>
      <c r="H31" s="1"/>
      <c r="I31" s="1"/>
      <c r="J31" s="1"/>
      <c r="K31" s="1"/>
      <c r="L31" s="1"/>
      <c r="M31" s="1"/>
      <c r="N31" s="1"/>
      <c r="O31" s="1"/>
      <c r="P31" s="1"/>
      <c r="Q31" s="1"/>
      <c r="R31" s="1"/>
      <c r="S31" s="1"/>
      <c r="T31" s="1"/>
    </row>
    <row r="32" spans="1:20" s="357" customFormat="1" ht="24.75" customHeight="1" x14ac:dyDescent="0.15">
      <c r="A32" s="357" t="s">
        <v>252</v>
      </c>
    </row>
    <row r="33" x14ac:dyDescent="0.25"/>
  </sheetData>
  <protectedRanges>
    <protectedRange sqref="K16:R17" name="Nombre"/>
    <protectedRange sqref="Q19:R19 Q21:R21" name="vacante"/>
    <protectedRange sqref="K10:R10" name="Sector"/>
    <protectedRange sqref="K12:R12" name="Entidad"/>
    <protectedRange sqref="K19:N19" name="fecha_1"/>
    <protectedRange sqref="K23:R23" name="email_1"/>
    <protectedRange sqref="K25:N25" name="tel_1"/>
    <protectedRange sqref="Q25:R25" name="ext_1"/>
    <protectedRange sqref="K27" name="Rango9_1"/>
    <protectedRange sqref="K27:N27" name="tel_1_1"/>
  </protectedRanges>
  <mergeCells count="24">
    <mergeCell ref="A32:XFD32"/>
    <mergeCell ref="Q21:R21"/>
    <mergeCell ref="A2:XFD2"/>
    <mergeCell ref="A3:T3"/>
    <mergeCell ref="A4:XFD4"/>
    <mergeCell ref="A5:XFD5"/>
    <mergeCell ref="K27:N27"/>
    <mergeCell ref="D27:I27"/>
    <mergeCell ref="D16:I17"/>
    <mergeCell ref="K12:R12"/>
    <mergeCell ref="K10:R10"/>
    <mergeCell ref="K14:R14"/>
    <mergeCell ref="K16:R17"/>
    <mergeCell ref="D14:I14"/>
    <mergeCell ref="D12:I12"/>
    <mergeCell ref="D10:I10"/>
    <mergeCell ref="K25:N25"/>
    <mergeCell ref="Q25:R25"/>
    <mergeCell ref="K19:N19"/>
    <mergeCell ref="Q19:R19"/>
    <mergeCell ref="D25:I25"/>
    <mergeCell ref="K23:R23"/>
    <mergeCell ref="D19:I19"/>
    <mergeCell ref="D23:I23"/>
  </mergeCells>
  <phoneticPr fontId="51" type="noConversion"/>
  <dataValidations count="4">
    <dataValidation type="date" allowBlank="1" showInputMessage="1" showErrorMessage="1" errorTitle="FECHA INVALIDA" sqref="K19">
      <formula1>41640</formula1>
      <formula2>42369</formula2>
    </dataValidation>
    <dataValidation type="list" allowBlank="1" showInputMessage="1" showErrorMessage="1" sqref="K12:R12">
      <formula1>INDIRECT($K$10)</formula1>
    </dataValidation>
    <dataValidation type="whole" allowBlank="1" showInputMessage="1" showErrorMessage="1" errorTitle="NUMERO INVALIDO" sqref="Q25:R25">
      <formula1>1</formula1>
      <formula2>100000</formula2>
    </dataValidation>
    <dataValidation type="list" allowBlank="1" showInputMessage="1" showErrorMessage="1" sqref="Q19:R19 Q21:R21">
      <formula1>"SI,NO"</formula1>
    </dataValidation>
  </dataValidations>
  <hyperlinks>
    <hyperlink ref="K23" r:id="rId1"/>
  </hyperlinks>
  <pageMargins left="0.7" right="0.7" top="0.75" bottom="0.75" header="0.3" footer="0.3"/>
  <pageSetup orientation="portrait"/>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MENU">
                <anchor moveWithCells="1" sizeWithCells="1">
                  <from>
                    <xdr:col>16</xdr:col>
                    <xdr:colOff>276225</xdr:colOff>
                    <xdr:row>29</xdr:row>
                    <xdr:rowOff>9525</xdr:rowOff>
                  </from>
                  <to>
                    <xdr:col>19</xdr:col>
                    <xdr:colOff>219075</xdr:colOff>
                    <xdr:row>30</xdr:row>
                    <xdr:rowOff>123825</xdr:rowOff>
                  </to>
                </anchor>
              </controlPr>
            </control>
          </mc:Choice>
        </mc:AlternateContent>
        <mc:AlternateContent xmlns:mc="http://schemas.openxmlformats.org/markup-compatibility/2006">
          <mc:Choice Requires="x14">
            <control shapeId="3081" r:id="rId5" name="Button 9">
              <controlPr defaultSize="0" print="0" autoFill="0" autoPict="0" macro="[0]!ACTUALIZAR_DATOS">
                <anchor moveWithCells="1" sizeWithCells="1">
                  <from>
                    <xdr:col>6</xdr:col>
                    <xdr:colOff>238125</xdr:colOff>
                    <xdr:row>5</xdr:row>
                    <xdr:rowOff>85725</xdr:rowOff>
                  </from>
                  <to>
                    <xdr:col>13</xdr:col>
                    <xdr:colOff>190500</xdr:colOff>
                    <xdr:row>7</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'BD1'!$D$2:$Q$2</xm:f>
          </x14:formula1>
          <xm:sqref>K10:R10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tabColor theme="9" tint="-0.249977111117893"/>
    <pageSetUpPr fitToPage="1"/>
  </sheetPr>
  <dimension ref="A1:AP2180"/>
  <sheetViews>
    <sheetView tabSelected="1" topLeftCell="A439" zoomScale="80" zoomScaleNormal="80" zoomScalePageLayoutView="85" workbookViewId="0">
      <selection activeCell="E553" sqref="E553:E554"/>
    </sheetView>
  </sheetViews>
  <sheetFormatPr baseColWidth="10" defaultColWidth="0" defaultRowHeight="18.75" customHeight="1" zeroHeight="1" x14ac:dyDescent="0.25"/>
  <cols>
    <col min="1" max="1" width="2.140625" style="7" customWidth="1"/>
    <col min="2" max="2" width="2.7109375" style="7" customWidth="1"/>
    <col min="3" max="3" width="24.5703125" style="7" customWidth="1"/>
    <col min="4" max="4" width="25.140625" style="7" customWidth="1"/>
    <col min="5" max="5" width="27.5703125" style="7" customWidth="1"/>
    <col min="6" max="6" width="35.7109375" style="7" customWidth="1"/>
    <col min="7" max="7" width="1.42578125" style="7" customWidth="1"/>
    <col min="8" max="8" width="3.7109375" style="7" customWidth="1"/>
    <col min="9" max="9" width="11.140625" style="7" customWidth="1"/>
    <col min="10" max="10" width="11.85546875" style="7" customWidth="1"/>
    <col min="11" max="11" width="3.7109375" style="7" customWidth="1"/>
    <col min="12" max="12" width="1.28515625" style="7" customWidth="1"/>
    <col min="13" max="13" width="5.28515625" style="7" customWidth="1"/>
    <col min="14" max="14" width="15.42578125" style="7" customWidth="1"/>
    <col min="15" max="15" width="11.7109375" style="7" customWidth="1"/>
    <col min="16" max="16" width="3.7109375" style="7" customWidth="1"/>
    <col min="17" max="17" width="1.28515625" style="7" customWidth="1"/>
    <col min="18" max="18" width="3.7109375" style="7" customWidth="1"/>
    <col min="19" max="19" width="13.7109375" style="7" customWidth="1"/>
    <col min="20" max="20" width="10.85546875" style="7" customWidth="1"/>
    <col min="21" max="21" width="3.7109375" style="7" customWidth="1"/>
    <col min="22" max="22" width="1.85546875" style="7" customWidth="1"/>
    <col min="23" max="23" width="2.7109375" style="7" customWidth="1"/>
    <col min="24" max="24" width="1.7109375" style="7" customWidth="1"/>
    <col min="25" max="38" width="4.42578125" style="7" hidden="1" customWidth="1"/>
    <col min="39" max="41" width="0" style="7" hidden="1" customWidth="1"/>
    <col min="42" max="42" width="0" style="15" hidden="1" customWidth="1"/>
    <col min="43" max="16384" width="4.42578125" style="15" hidden="1"/>
  </cols>
  <sheetData>
    <row r="1" spans="1:41" s="6" customFormat="1" ht="86.25" customHeight="1" x14ac:dyDescent="0.25">
      <c r="A1" s="473"/>
      <c r="B1" s="473"/>
      <c r="C1" s="473"/>
      <c r="D1" s="473"/>
      <c r="E1" s="473"/>
      <c r="F1" s="473"/>
      <c r="G1" s="473"/>
      <c r="H1" s="473"/>
      <c r="I1" s="473"/>
      <c r="J1" s="473"/>
      <c r="K1" s="473"/>
      <c r="L1" s="473"/>
      <c r="M1" s="473"/>
      <c r="N1" s="473"/>
      <c r="O1" s="473"/>
      <c r="P1" s="473"/>
      <c r="Q1" s="473"/>
      <c r="R1" s="473"/>
      <c r="S1" s="473"/>
      <c r="T1" s="473"/>
      <c r="U1" s="473"/>
      <c r="V1" s="473"/>
      <c r="W1" s="473"/>
      <c r="X1" s="473"/>
    </row>
    <row r="2" spans="1:41" s="6" customFormat="1" ht="16.5" customHeight="1" x14ac:dyDescent="0.25">
      <c r="A2" s="75"/>
      <c r="B2" s="75"/>
      <c r="C2" s="75"/>
      <c r="D2" s="75"/>
      <c r="E2" s="79"/>
      <c r="F2" s="79"/>
      <c r="G2" s="79"/>
      <c r="H2" s="75"/>
      <c r="I2" s="75"/>
      <c r="J2" s="75"/>
      <c r="K2" s="75"/>
      <c r="L2" s="75"/>
      <c r="M2" s="75"/>
      <c r="N2" s="75"/>
      <c r="O2" s="75"/>
      <c r="P2" s="75"/>
      <c r="Q2" s="75"/>
      <c r="R2" s="75"/>
      <c r="S2" s="75"/>
      <c r="T2" s="75"/>
      <c r="U2" s="75"/>
      <c r="V2" s="75"/>
      <c r="W2" s="75"/>
      <c r="X2" s="75"/>
    </row>
    <row r="3" spans="1:41" s="6" customFormat="1" ht="32.25" customHeight="1" x14ac:dyDescent="0.25">
      <c r="A3" s="75"/>
      <c r="B3" s="75"/>
      <c r="C3" s="480" t="s">
        <v>67</v>
      </c>
      <c r="D3" s="481"/>
      <c r="E3" s="484" t="str">
        <f>MENU!S9</f>
        <v>Canal Capital</v>
      </c>
      <c r="F3" s="485"/>
      <c r="G3" s="485"/>
      <c r="H3" s="485"/>
      <c r="I3" s="486"/>
      <c r="J3" s="75"/>
      <c r="K3" s="464" t="s">
        <v>68</v>
      </c>
      <c r="L3" s="465"/>
      <c r="M3" s="466"/>
      <c r="N3" s="12">
        <v>2017</v>
      </c>
      <c r="O3" s="75"/>
      <c r="P3" s="467" t="s">
        <v>244</v>
      </c>
      <c r="Q3" s="468"/>
      <c r="R3" s="468"/>
      <c r="S3" s="469"/>
      <c r="T3" s="470" t="s">
        <v>250</v>
      </c>
      <c r="U3" s="471"/>
      <c r="V3" s="472"/>
      <c r="W3" s="75"/>
      <c r="X3" s="75"/>
    </row>
    <row r="4" spans="1:41" s="35" customFormat="1" ht="16.5" customHeight="1" x14ac:dyDescent="0.25">
      <c r="A4" s="76"/>
      <c r="B4" s="76"/>
      <c r="C4" s="76"/>
      <c r="D4" s="76"/>
      <c r="E4" s="76"/>
      <c r="F4" s="76"/>
      <c r="G4" s="80"/>
      <c r="H4" s="76"/>
      <c r="I4" s="76"/>
      <c r="J4" s="76"/>
      <c r="K4" s="76"/>
      <c r="L4" s="76"/>
      <c r="M4" s="76"/>
      <c r="N4" s="77"/>
      <c r="O4" s="76"/>
      <c r="P4" s="76"/>
      <c r="Q4" s="76"/>
      <c r="R4" s="76"/>
      <c r="S4" s="76"/>
      <c r="T4" s="76"/>
      <c r="U4" s="76"/>
      <c r="V4" s="77"/>
      <c r="W4" s="76"/>
      <c r="X4" s="76"/>
    </row>
    <row r="5" spans="1:41" s="6" customFormat="1" ht="8.25" customHeight="1" x14ac:dyDescent="0.25">
      <c r="A5" s="75"/>
      <c r="B5" s="17"/>
      <c r="C5" s="17"/>
      <c r="D5" s="17"/>
      <c r="E5" s="17"/>
      <c r="F5" s="17"/>
      <c r="G5" s="126"/>
      <c r="H5" s="17"/>
      <c r="I5" s="17"/>
      <c r="J5" s="17"/>
      <c r="K5" s="17"/>
      <c r="L5" s="17"/>
      <c r="M5" s="17"/>
      <c r="N5" s="18"/>
      <c r="O5" s="17"/>
      <c r="P5" s="17"/>
      <c r="Q5" s="17"/>
      <c r="R5" s="17"/>
      <c r="S5" s="17"/>
      <c r="T5" s="17"/>
      <c r="U5" s="17"/>
      <c r="V5" s="18"/>
      <c r="W5" s="17"/>
      <c r="X5" s="75"/>
    </row>
    <row r="6" spans="1:41" s="6" customFormat="1" ht="57.75" customHeight="1" x14ac:dyDescent="0.25">
      <c r="A6" s="75"/>
      <c r="B6" s="17"/>
      <c r="C6" s="17"/>
      <c r="D6" s="17"/>
      <c r="E6" s="17"/>
      <c r="F6" s="488"/>
      <c r="G6" s="488"/>
      <c r="H6" s="488"/>
      <c r="I6" s="488"/>
      <c r="J6" s="488"/>
      <c r="K6" s="488"/>
      <c r="L6" s="488"/>
      <c r="M6" s="488"/>
      <c r="N6" s="18"/>
      <c r="O6" s="17"/>
      <c r="P6" s="17"/>
      <c r="Q6" s="17"/>
      <c r="R6" s="17"/>
      <c r="S6" s="17"/>
      <c r="T6" s="17"/>
      <c r="U6" s="17"/>
      <c r="V6" s="18"/>
      <c r="W6" s="17"/>
      <c r="X6" s="75"/>
    </row>
    <row r="7" spans="1:41" s="6" customFormat="1" ht="40.5" customHeight="1" x14ac:dyDescent="0.25">
      <c r="A7" s="75"/>
      <c r="B7" s="17"/>
      <c r="C7" s="403" t="s">
        <v>263</v>
      </c>
      <c r="D7" s="404"/>
      <c r="E7" s="405" t="str">
        <f>IF(ISERROR(INDEX('BD1'!$B$56:$H$56,1,MATCH(C7,'BD1'!$B$55:$H$55,0))),"",(INDEX('BD1'!$B$56:$H$56,1,MATCH(C7,'BD1'!$B$55:$H$55,0))))</f>
        <v>Construcción de Comunidad y Cultura Ciudadana</v>
      </c>
      <c r="F7" s="406"/>
      <c r="G7" s="406"/>
      <c r="H7" s="406"/>
      <c r="I7" s="407"/>
      <c r="J7" s="17"/>
      <c r="K7" s="386"/>
      <c r="L7" s="386"/>
      <c r="M7" s="386"/>
      <c r="N7" s="386"/>
      <c r="O7" s="408"/>
      <c r="P7" s="408"/>
      <c r="Q7" s="408"/>
      <c r="R7" s="408"/>
      <c r="S7" s="408"/>
      <c r="T7" s="408"/>
      <c r="U7" s="408"/>
      <c r="V7" s="408"/>
      <c r="W7" s="17"/>
      <c r="X7" s="75"/>
    </row>
    <row r="8" spans="1:41" s="5" customFormat="1" ht="9" customHeight="1" x14ac:dyDescent="0.25">
      <c r="A8" s="81"/>
      <c r="B8" s="127"/>
      <c r="C8" s="128"/>
      <c r="D8" s="127"/>
      <c r="E8" s="127"/>
      <c r="F8" s="127"/>
      <c r="G8" s="127"/>
      <c r="H8" s="127"/>
      <c r="I8" s="127"/>
      <c r="J8" s="127"/>
      <c r="K8" s="127"/>
      <c r="L8" s="127"/>
      <c r="M8" s="127"/>
      <c r="N8" s="127"/>
      <c r="O8" s="127"/>
      <c r="P8" s="127"/>
      <c r="Q8" s="127"/>
      <c r="R8" s="127"/>
      <c r="S8" s="129"/>
      <c r="T8" s="129"/>
      <c r="U8" s="129"/>
      <c r="V8" s="130"/>
      <c r="W8" s="127"/>
      <c r="X8" s="81"/>
    </row>
    <row r="9" spans="1:41" s="14" customFormat="1" ht="60.75" customHeight="1" x14ac:dyDescent="0.25">
      <c r="A9" s="78"/>
      <c r="B9" s="131"/>
      <c r="C9" s="409" t="s">
        <v>189</v>
      </c>
      <c r="D9" s="411" t="s">
        <v>352</v>
      </c>
      <c r="E9" s="411" t="s">
        <v>278</v>
      </c>
      <c r="F9" s="413" t="s">
        <v>358</v>
      </c>
      <c r="G9" s="133"/>
      <c r="H9" s="415" t="s">
        <v>353</v>
      </c>
      <c r="I9" s="416"/>
      <c r="J9" s="416"/>
      <c r="K9" s="417"/>
      <c r="L9" s="135"/>
      <c r="M9" s="415" t="s">
        <v>193</v>
      </c>
      <c r="N9" s="416"/>
      <c r="O9" s="416"/>
      <c r="P9" s="417"/>
      <c r="Q9" s="135"/>
      <c r="R9" s="415" t="s">
        <v>354</v>
      </c>
      <c r="S9" s="416"/>
      <c r="T9" s="416"/>
      <c r="U9" s="417"/>
      <c r="V9" s="131"/>
      <c r="W9" s="131"/>
      <c r="X9" s="78"/>
      <c r="Y9" s="16"/>
      <c r="Z9" s="16"/>
      <c r="AA9" s="16"/>
      <c r="AB9" s="16"/>
      <c r="AC9" s="16"/>
      <c r="AD9" s="16"/>
      <c r="AE9" s="16"/>
      <c r="AF9" s="16"/>
      <c r="AG9" s="16"/>
      <c r="AH9" s="16"/>
      <c r="AI9" s="16"/>
      <c r="AJ9" s="16"/>
      <c r="AK9" s="16"/>
      <c r="AL9" s="16"/>
      <c r="AM9" s="16"/>
      <c r="AN9" s="16"/>
      <c r="AO9" s="16"/>
    </row>
    <row r="10" spans="1:41" ht="55.5" customHeight="1" x14ac:dyDescent="0.25">
      <c r="A10" s="74"/>
      <c r="B10" s="132"/>
      <c r="C10" s="410"/>
      <c r="D10" s="412"/>
      <c r="E10" s="412"/>
      <c r="F10" s="414"/>
      <c r="G10" s="134"/>
      <c r="H10" s="419" t="s">
        <v>88</v>
      </c>
      <c r="I10" s="420"/>
      <c r="J10" s="421" t="s">
        <v>231</v>
      </c>
      <c r="K10" s="422"/>
      <c r="L10" s="134"/>
      <c r="M10" s="420" t="s">
        <v>88</v>
      </c>
      <c r="N10" s="420"/>
      <c r="O10" s="423" t="s">
        <v>231</v>
      </c>
      <c r="P10" s="423"/>
      <c r="Q10" s="134"/>
      <c r="R10" s="482" t="s">
        <v>88</v>
      </c>
      <c r="S10" s="482"/>
      <c r="T10" s="483" t="s">
        <v>231</v>
      </c>
      <c r="U10" s="483"/>
      <c r="V10" s="132"/>
      <c r="W10" s="132"/>
      <c r="X10" s="74"/>
    </row>
    <row r="11" spans="1:41" ht="46.5" customHeight="1" x14ac:dyDescent="0.25">
      <c r="A11" s="74"/>
      <c r="B11" s="132"/>
      <c r="C11" s="453" t="s">
        <v>275</v>
      </c>
      <c r="D11" s="454" t="s">
        <v>586</v>
      </c>
      <c r="E11" s="458" t="s">
        <v>955</v>
      </c>
      <c r="F11" s="460">
        <f>1949751322.35/1000000</f>
        <v>1949.75132235</v>
      </c>
      <c r="G11" s="134"/>
      <c r="H11" s="84" t="s">
        <v>89</v>
      </c>
      <c r="I11" s="337">
        <v>71</v>
      </c>
      <c r="J11" s="396">
        <f>IF(ISERROR(IF(I12="","",IF((I12/I11)&gt;1,1,I12/I11))),"",IF(I12="","",IF((I12/I11)&gt;1,1,I12/I11)))</f>
        <v>0.87323943661971826</v>
      </c>
      <c r="K11" s="397" t="str">
        <f>IF(J11="","",(IF(J11&lt;'BD1'!$E$76,'BD1'!$G$75,IF(J11&lt;'BD1'!$E$77,'BD1'!$G$76,'BD1'!$G$77))))</f>
        <v>ACEPTABLE</v>
      </c>
      <c r="L11" s="134"/>
      <c r="M11" s="85" t="s">
        <v>89</v>
      </c>
      <c r="N11" s="336">
        <f>1949751322.35/1000000</f>
        <v>1949.75132235</v>
      </c>
      <c r="O11" s="396">
        <f>IF(ISERROR(IF(N12="","",IF((N12/N11)&gt;1,1,N12/N11))),"",IF(N12="","",IF((N12/N11)&gt;1,1,N12/N11)))</f>
        <v>0.77778457879038965</v>
      </c>
      <c r="P11" s="398" t="str">
        <f>IF(O11="","",(IF(O11&lt;'BD1'!$E$76,'BD1'!$G$75,IF(O11&lt;'BD1'!$E$77,'BD1'!$G$76,'BD1'!$G$77))))</f>
        <v>ACEPTABLE</v>
      </c>
      <c r="Q11" s="134"/>
      <c r="R11" s="136" t="s">
        <v>89</v>
      </c>
      <c r="S11" s="339">
        <v>187</v>
      </c>
      <c r="T11" s="429">
        <f>IF(ISERROR(IF(S12="","",IF((S12/S11)&gt;1,1,S12/S11))),"",IF(S12="","",IF((S12/S11)&gt;1,1,S12/S11)))</f>
        <v>0.41176470588235292</v>
      </c>
      <c r="U11" s="433" t="str">
        <f>IF(T11="","",(IF(T11&lt;'BD1'!$E$76,'BD1'!$G$75,IF(T11&lt;'BD1'!$E$77,'BD1'!$G$76,'BD1'!$G$77))))</f>
        <v>ALERTA</v>
      </c>
      <c r="V11" s="132"/>
      <c r="W11" s="132"/>
      <c r="X11" s="74"/>
    </row>
    <row r="12" spans="1:41" ht="46.5" customHeight="1" x14ac:dyDescent="0.25">
      <c r="A12" s="74"/>
      <c r="B12" s="132"/>
      <c r="C12" s="453"/>
      <c r="D12" s="454"/>
      <c r="E12" s="459"/>
      <c r="F12" s="460"/>
      <c r="G12" s="132"/>
      <c r="H12" s="71" t="s">
        <v>90</v>
      </c>
      <c r="I12" s="338">
        <v>62</v>
      </c>
      <c r="J12" s="396"/>
      <c r="K12" s="397"/>
      <c r="L12" s="132"/>
      <c r="M12" s="73" t="s">
        <v>90</v>
      </c>
      <c r="N12" s="336">
        <f>1516486511/1000000</f>
        <v>1516.4865110000001</v>
      </c>
      <c r="O12" s="396"/>
      <c r="P12" s="398"/>
      <c r="Q12" s="132"/>
      <c r="R12" s="73" t="s">
        <v>90</v>
      </c>
      <c r="S12" s="340">
        <v>77</v>
      </c>
      <c r="T12" s="396"/>
      <c r="U12" s="398"/>
      <c r="V12" s="132"/>
      <c r="W12" s="132"/>
      <c r="X12" s="74"/>
    </row>
    <row r="13" spans="1:41" ht="53.25" customHeight="1" x14ac:dyDescent="0.25">
      <c r="A13" s="74"/>
      <c r="B13" s="132"/>
      <c r="C13" s="455" t="s">
        <v>275</v>
      </c>
      <c r="D13" s="454" t="s">
        <v>586</v>
      </c>
      <c r="E13" s="458" t="s">
        <v>956</v>
      </c>
      <c r="F13" s="460">
        <f>1317433222.75/1000000</f>
        <v>1317.4332227499999</v>
      </c>
      <c r="G13" s="134"/>
      <c r="H13" s="84" t="s">
        <v>89</v>
      </c>
      <c r="I13" s="337">
        <v>40</v>
      </c>
      <c r="J13" s="396">
        <f>IF(ISERROR(IF(I14="","",IF((I14/I13)&gt;1,1,I14/I13))),"",IF(I14="","",IF((I14/I13)&gt;1,1,I14/I13)))</f>
        <v>0.77500000000000002</v>
      </c>
      <c r="K13" s="397" t="str">
        <f>IF(J13="","",(IF(J13&lt;'BD1'!$E$76,'BD1'!$G$75,IF(J13&lt;'BD1'!$E$77,'BD1'!$G$76,'BD1'!$G$77))))</f>
        <v>ACEPTABLE</v>
      </c>
      <c r="L13" s="134"/>
      <c r="M13" s="85" t="s">
        <v>89</v>
      </c>
      <c r="N13" s="336">
        <f>1317433222.75/1000000</f>
        <v>1317.4332227499999</v>
      </c>
      <c r="O13" s="396">
        <f>IF(ISERROR(IF(N14="","",IF((N14/N13)&gt;1,1,N14/N13))),"",IF(N14="","",IF((N14/N13)&gt;1,1,N14/N13)))</f>
        <v>0.82071463382639975</v>
      </c>
      <c r="P13" s="398" t="str">
        <f>IF(O13="","",(IF(O13&lt;'BD1'!$E$76,'BD1'!$G$75,IF(O13&lt;'BD1'!$E$77,'BD1'!$G$76,'BD1'!$G$77))))</f>
        <v>ACEPTABLE</v>
      </c>
      <c r="Q13" s="134"/>
      <c r="R13" s="85" t="s">
        <v>89</v>
      </c>
      <c r="S13" s="337">
        <v>137</v>
      </c>
      <c r="T13" s="396">
        <f>IF(ISERROR(IF(S14="","",IF((S14/S13)&gt;1,1,S14/S13))),"",IF(S14="","",IF((S14/S13)&gt;1,1,S14/S13)))</f>
        <v>0.22627737226277372</v>
      </c>
      <c r="U13" s="398" t="str">
        <f>IF(T13="","",(IF(T13&lt;'BD1'!$E$76,'BD1'!$G$75,IF(T13&lt;'BD1'!$E$77,'BD1'!$G$76,'BD1'!$G$77))))</f>
        <v>ALERTA</v>
      </c>
      <c r="V13" s="132"/>
      <c r="W13" s="132"/>
      <c r="X13" s="74"/>
    </row>
    <row r="14" spans="1:41" ht="53.25" customHeight="1" x14ac:dyDescent="0.25">
      <c r="A14" s="74"/>
      <c r="B14" s="132"/>
      <c r="C14" s="455"/>
      <c r="D14" s="454"/>
      <c r="E14" s="459"/>
      <c r="F14" s="460"/>
      <c r="G14" s="132"/>
      <c r="H14" s="71" t="s">
        <v>90</v>
      </c>
      <c r="I14" s="338">
        <v>31</v>
      </c>
      <c r="J14" s="396"/>
      <c r="K14" s="397"/>
      <c r="L14" s="132"/>
      <c r="M14" s="73" t="s">
        <v>90</v>
      </c>
      <c r="N14" s="341">
        <f>1081236725/1000000</f>
        <v>1081.236725</v>
      </c>
      <c r="O14" s="396"/>
      <c r="P14" s="398"/>
      <c r="Q14" s="132"/>
      <c r="R14" s="73" t="s">
        <v>90</v>
      </c>
      <c r="S14" s="338">
        <v>31</v>
      </c>
      <c r="T14" s="396"/>
      <c r="U14" s="398"/>
      <c r="V14" s="132"/>
      <c r="W14" s="132"/>
      <c r="X14" s="74"/>
    </row>
    <row r="15" spans="1:41" ht="51.75" customHeight="1" x14ac:dyDescent="0.25">
      <c r="A15" s="74"/>
      <c r="B15" s="132"/>
      <c r="C15" s="455" t="s">
        <v>275</v>
      </c>
      <c r="D15" s="453" t="s">
        <v>586</v>
      </c>
      <c r="E15" s="461" t="s">
        <v>957</v>
      </c>
      <c r="F15" s="453">
        <f>1037234999.75/1000000</f>
        <v>1037.23499975</v>
      </c>
      <c r="G15" s="134"/>
      <c r="H15" s="84" t="s">
        <v>89</v>
      </c>
      <c r="I15" s="337">
        <v>8</v>
      </c>
      <c r="J15" s="396">
        <f>IF(ISERROR(IF(I16="","",IF((I16/I15)&gt;1,1,I16/I15))),"",IF(I16="","",IF((I16/I15)&gt;1,1,I16/I15)))</f>
        <v>0.625</v>
      </c>
      <c r="K15" s="397" t="str">
        <f>IF(J15="","",(IF(J15&lt;'BD1'!$E$76,'BD1'!$G$75,IF(J15&lt;'BD1'!$E$77,'BD1'!$G$76,'BD1'!$G$77))))</f>
        <v>ALERTA</v>
      </c>
      <c r="L15" s="134"/>
      <c r="M15" s="85" t="s">
        <v>89</v>
      </c>
      <c r="N15" s="336">
        <f>1037234999.75/1000000</f>
        <v>1037.23499975</v>
      </c>
      <c r="O15" s="396">
        <f>IF(ISERROR(IF(N16="","",IF((N16/N15)&gt;1,1,N16/N15))),"",IF(N16="","",IF((N16/N15)&gt;1,1,N16/N15)))</f>
        <v>0.93758121470485978</v>
      </c>
      <c r="P15" s="398" t="str">
        <f>IF(O15="","",(IF(O15&lt;'BD1'!$E$76,'BD1'!$G$75,IF(O15&lt;'BD1'!$E$77,'BD1'!$G$76,'BD1'!$G$77))))</f>
        <v>SATISFACTORIO</v>
      </c>
      <c r="Q15" s="134"/>
      <c r="R15" s="85" t="s">
        <v>89</v>
      </c>
      <c r="S15" s="337">
        <v>78</v>
      </c>
      <c r="T15" s="396">
        <f>IF(ISERROR(IF(S16="","",IF((S16/S15)&gt;1,1,S16/S15))),"",IF(S16="","",IF((S16/S15)&gt;1,1,S16/S15)))</f>
        <v>2.564102564102564E-2</v>
      </c>
      <c r="U15" s="398" t="str">
        <f>IF(T15="","",(IF(T15&lt;'BD1'!$E$76,'BD1'!$G$75,IF(T15&lt;'BD1'!$E$77,'BD1'!$G$76,'BD1'!$G$77))))</f>
        <v>ALERTA</v>
      </c>
      <c r="V15" s="132"/>
      <c r="W15" s="132"/>
      <c r="X15" s="74"/>
    </row>
    <row r="16" spans="1:41" ht="51.75" customHeight="1" x14ac:dyDescent="0.25">
      <c r="A16" s="74"/>
      <c r="B16" s="132"/>
      <c r="C16" s="455"/>
      <c r="D16" s="453"/>
      <c r="E16" s="461"/>
      <c r="F16" s="453"/>
      <c r="G16" s="132"/>
      <c r="H16" s="71" t="s">
        <v>90</v>
      </c>
      <c r="I16" s="338">
        <v>5</v>
      </c>
      <c r="J16" s="396"/>
      <c r="K16" s="397"/>
      <c r="L16" s="132"/>
      <c r="M16" s="73" t="s">
        <v>90</v>
      </c>
      <c r="N16" s="341">
        <f>972492051/1000000</f>
        <v>972.49205099999995</v>
      </c>
      <c r="O16" s="396"/>
      <c r="P16" s="398"/>
      <c r="Q16" s="132"/>
      <c r="R16" s="73" t="s">
        <v>90</v>
      </c>
      <c r="S16" s="338">
        <v>2</v>
      </c>
      <c r="T16" s="396"/>
      <c r="U16" s="398"/>
      <c r="V16" s="132"/>
      <c r="W16" s="132"/>
      <c r="X16" s="74"/>
    </row>
    <row r="17" spans="1:24" ht="66.75" customHeight="1" x14ac:dyDescent="0.25">
      <c r="A17" s="74"/>
      <c r="B17" s="132"/>
      <c r="C17" s="453" t="s">
        <v>275</v>
      </c>
      <c r="D17" s="453" t="s">
        <v>586</v>
      </c>
      <c r="E17" s="461" t="s">
        <v>958</v>
      </c>
      <c r="F17" s="460">
        <f>2169584871.75/1000000</f>
        <v>2169.5848717499998</v>
      </c>
      <c r="G17" s="134"/>
      <c r="H17" s="108" t="s">
        <v>89</v>
      </c>
      <c r="I17" s="337">
        <v>37</v>
      </c>
      <c r="J17" s="428">
        <f>IF(ISERROR(IF(I18="","",IF((I18/I17)&gt;1,1,I18/I17))),"",IF(I18="","",IF((I18/I17)&gt;1,1,I18/I17)))</f>
        <v>0.59459459459459463</v>
      </c>
      <c r="K17" s="430" t="str">
        <f>IF(J17="","",(IF(J17&lt;'BD1'!$E$76,'BD1'!$G$75,IF(J17&lt;'BD1'!$E$77,'BD1'!$G$76,'BD1'!$G$77))))</f>
        <v>ALERTA</v>
      </c>
      <c r="L17" s="134"/>
      <c r="M17" s="109" t="s">
        <v>89</v>
      </c>
      <c r="N17" s="336">
        <f>2169584871.75/1000000</f>
        <v>2169.5848717499998</v>
      </c>
      <c r="O17" s="428">
        <f>IF(ISERROR(IF(N18="","",IF((N18/N17)&gt;1,1,N18/N17))),"",IF(N18="","",IF((N18/N17)&gt;1,1,N18/N17)))</f>
        <v>0.24638348790145689</v>
      </c>
      <c r="P17" s="432" t="str">
        <f>IF(O17="","",(IF(O17&lt;'BD1'!$E$76,'BD1'!$G$75,IF(O17&lt;'BD1'!$E$77,'BD1'!$G$76,'BD1'!$G$77))))</f>
        <v>ALERTA</v>
      </c>
      <c r="Q17" s="134"/>
      <c r="R17" s="109" t="s">
        <v>89</v>
      </c>
      <c r="S17" s="337">
        <v>136</v>
      </c>
      <c r="T17" s="428">
        <f>IF(ISERROR(IF(S18="","",IF((S18/S17)&gt;1,1,S18/S17))),"",IF(S18="","",IF((S18/S17)&gt;1,1,S18/S17)))</f>
        <v>0.36029411764705882</v>
      </c>
      <c r="U17" s="432" t="str">
        <f>IF(T17="","",(IF(T17&lt;'BD1'!$E$76,'BD1'!$G$75,IF(T17&lt;'BD1'!$E$77,'BD1'!$G$76,'BD1'!$G$77))))</f>
        <v>ALERTA</v>
      </c>
      <c r="V17" s="132"/>
      <c r="W17" s="132"/>
      <c r="X17" s="74"/>
    </row>
    <row r="18" spans="1:24" ht="66.75" customHeight="1" x14ac:dyDescent="0.25">
      <c r="A18" s="74"/>
      <c r="B18" s="132"/>
      <c r="C18" s="453"/>
      <c r="D18" s="453"/>
      <c r="E18" s="461"/>
      <c r="F18" s="460"/>
      <c r="G18" s="132"/>
      <c r="H18" s="71" t="s">
        <v>90</v>
      </c>
      <c r="I18" s="338">
        <v>22</v>
      </c>
      <c r="J18" s="429"/>
      <c r="K18" s="431"/>
      <c r="L18" s="132"/>
      <c r="M18" s="73" t="s">
        <v>90</v>
      </c>
      <c r="N18" s="341">
        <f>534549888/1000000</f>
        <v>534.54988800000001</v>
      </c>
      <c r="O18" s="429"/>
      <c r="P18" s="433"/>
      <c r="Q18" s="132"/>
      <c r="R18" s="73" t="s">
        <v>90</v>
      </c>
      <c r="S18" s="338">
        <v>49</v>
      </c>
      <c r="T18" s="429"/>
      <c r="U18" s="433"/>
      <c r="V18" s="132"/>
      <c r="W18" s="132"/>
      <c r="X18" s="74"/>
    </row>
    <row r="19" spans="1:24" ht="37.5" hidden="1" customHeight="1" x14ac:dyDescent="0.25">
      <c r="A19" s="74"/>
      <c r="B19" s="132"/>
      <c r="C19" s="453"/>
      <c r="D19" s="453"/>
      <c r="E19" s="456"/>
      <c r="F19" s="457"/>
      <c r="G19" s="134"/>
      <c r="H19" s="108" t="s">
        <v>89</v>
      </c>
      <c r="I19" s="67"/>
      <c r="J19" s="428" t="str">
        <f>IF(ISERROR(IF(I20="","",IF((I20/I19)&gt;1,1,I20/I19))),"",IF(I20="","",IF((I20/I19)&gt;1,1,I20/I19)))</f>
        <v/>
      </c>
      <c r="K19" s="430" t="str">
        <f>IF(J19="","",(IF(J19&lt;'BD1'!$E$76,'BD1'!$G$75,IF(J19&lt;'BD1'!$E$77,'BD1'!$G$76,'BD1'!$G$77))))</f>
        <v/>
      </c>
      <c r="L19" s="134"/>
      <c r="M19" s="109" t="s">
        <v>89</v>
      </c>
      <c r="N19" s="68"/>
      <c r="O19" s="428" t="str">
        <f>IF(ISERROR(IF(N20="","",IF((N20/N19)&gt;1,1,N20/N19))),"",IF(N20="","",IF((N20/N19)&gt;1,1,N20/N19)))</f>
        <v/>
      </c>
      <c r="P19" s="432" t="str">
        <f>IF(O19="","",(IF(O19&lt;'BD1'!$E$76,'BD1'!$G$75,IF(O19&lt;'BD1'!$E$77,'BD1'!$G$76,'BD1'!$G$77))))</f>
        <v/>
      </c>
      <c r="Q19" s="134"/>
      <c r="R19" s="109" t="s">
        <v>89</v>
      </c>
      <c r="S19" s="67"/>
      <c r="T19" s="428" t="str">
        <f>IF(ISERROR(IF(S20="","",IF((S20/S19)&gt;1,1,S20/S19))),"",IF(S20="","",IF((S20/S19)&gt;1,1,S20/S19)))</f>
        <v/>
      </c>
      <c r="U19" s="432" t="str">
        <f>IF(T19="","",(IF(T19&lt;'BD1'!$E$76,'BD1'!$G$75,IF(T19&lt;'BD1'!$E$77,'BD1'!$G$76,'BD1'!$G$77))))</f>
        <v/>
      </c>
      <c r="V19" s="132"/>
      <c r="W19" s="132"/>
      <c r="X19" s="74"/>
    </row>
    <row r="20" spans="1:24" ht="37.5" hidden="1" customHeight="1" x14ac:dyDescent="0.25">
      <c r="A20" s="74"/>
      <c r="B20" s="132"/>
      <c r="C20" s="453"/>
      <c r="D20" s="453"/>
      <c r="E20" s="456"/>
      <c r="F20" s="457"/>
      <c r="G20" s="132"/>
      <c r="H20" s="71" t="s">
        <v>90</v>
      </c>
      <c r="I20" s="83"/>
      <c r="J20" s="429"/>
      <c r="K20" s="431"/>
      <c r="L20" s="132"/>
      <c r="M20" s="73" t="s">
        <v>90</v>
      </c>
      <c r="N20" s="69"/>
      <c r="O20" s="429"/>
      <c r="P20" s="433"/>
      <c r="Q20" s="132"/>
      <c r="R20" s="73" t="s">
        <v>90</v>
      </c>
      <c r="S20" s="83"/>
      <c r="T20" s="429"/>
      <c r="U20" s="433"/>
      <c r="V20" s="132"/>
      <c r="W20" s="132"/>
      <c r="X20" s="74"/>
    </row>
    <row r="21" spans="1:24" ht="37.5" hidden="1" customHeight="1" x14ac:dyDescent="0.25">
      <c r="A21" s="74"/>
      <c r="B21" s="132"/>
      <c r="C21" s="453"/>
      <c r="D21" s="453"/>
      <c r="E21" s="456"/>
      <c r="F21" s="457"/>
      <c r="G21" s="134"/>
      <c r="H21" s="108" t="s">
        <v>89</v>
      </c>
      <c r="I21" s="67"/>
      <c r="J21" s="428" t="str">
        <f>IF(ISERROR(IF(I22="","",IF((I22/I21)&gt;1,1,I22/I21))),"",IF(I22="","",IF((I22/I21)&gt;1,1,I22/I21)))</f>
        <v/>
      </c>
      <c r="K21" s="430" t="str">
        <f>IF(J21="","",(IF(J21&lt;'BD1'!$E$76,'BD1'!$G$75,IF(J21&lt;'BD1'!$E$77,'BD1'!$G$76,'BD1'!$G$77))))</f>
        <v/>
      </c>
      <c r="L21" s="134"/>
      <c r="M21" s="109" t="s">
        <v>89</v>
      </c>
      <c r="N21" s="68"/>
      <c r="O21" s="428" t="str">
        <f>IF(ISERROR(IF(N22="","",IF((N22/N21)&gt;1,1,N22/N21))),"",IF(N22="","",IF((N22/N21)&gt;1,1,N22/N21)))</f>
        <v/>
      </c>
      <c r="P21" s="432" t="str">
        <f>IF(O21="","",(IF(O21&lt;'BD1'!$E$76,'BD1'!$G$75,IF(O21&lt;'BD1'!$E$77,'BD1'!$G$76,'BD1'!$G$77))))</f>
        <v/>
      </c>
      <c r="Q21" s="134"/>
      <c r="R21" s="109" t="s">
        <v>89</v>
      </c>
      <c r="S21" s="67"/>
      <c r="T21" s="428" t="str">
        <f>IF(ISERROR(IF(S22="","",IF((S22/S21)&gt;1,1,S22/S21))),"",IF(S22="","",IF((S22/S21)&gt;1,1,S22/S21)))</f>
        <v/>
      </c>
      <c r="U21" s="432" t="str">
        <f>IF(T21="","",(IF(T21&lt;'BD1'!$E$76,'BD1'!$G$75,IF(T21&lt;'BD1'!$E$77,'BD1'!$G$76,'BD1'!$G$77))))</f>
        <v/>
      </c>
      <c r="V21" s="132"/>
      <c r="W21" s="132"/>
      <c r="X21" s="74"/>
    </row>
    <row r="22" spans="1:24" ht="37.5" hidden="1" customHeight="1" x14ac:dyDescent="0.25">
      <c r="A22" s="74"/>
      <c r="B22" s="132"/>
      <c r="C22" s="453"/>
      <c r="D22" s="453"/>
      <c r="E22" s="456"/>
      <c r="F22" s="457"/>
      <c r="G22" s="132"/>
      <c r="H22" s="71" t="s">
        <v>90</v>
      </c>
      <c r="I22" s="83"/>
      <c r="J22" s="429"/>
      <c r="K22" s="431"/>
      <c r="L22" s="132"/>
      <c r="M22" s="73" t="s">
        <v>90</v>
      </c>
      <c r="N22" s="69"/>
      <c r="O22" s="429"/>
      <c r="P22" s="433"/>
      <c r="Q22" s="132"/>
      <c r="R22" s="73" t="s">
        <v>90</v>
      </c>
      <c r="S22" s="83"/>
      <c r="T22" s="429"/>
      <c r="U22" s="433"/>
      <c r="V22" s="132"/>
      <c r="W22" s="132"/>
      <c r="X22" s="74"/>
    </row>
    <row r="23" spans="1:24" ht="37.5" hidden="1" customHeight="1" x14ac:dyDescent="0.25">
      <c r="A23" s="74"/>
      <c r="B23" s="132"/>
      <c r="C23" s="453"/>
      <c r="D23" s="453"/>
      <c r="E23" s="456"/>
      <c r="F23" s="457"/>
      <c r="G23" s="134"/>
      <c r="H23" s="108" t="s">
        <v>89</v>
      </c>
      <c r="I23" s="67"/>
      <c r="J23" s="428" t="str">
        <f>IF(ISERROR(IF(I24="","",IF((I24/I23)&gt;1,1,I24/I23))),"",IF(I24="","",IF((I24/I23)&gt;1,1,I24/I23)))</f>
        <v/>
      </c>
      <c r="K23" s="430" t="str">
        <f>IF(J23="","",(IF(J23&lt;'BD1'!$E$76,'BD1'!$G$75,IF(J23&lt;'BD1'!$E$77,'BD1'!$G$76,'BD1'!$G$77))))</f>
        <v/>
      </c>
      <c r="L23" s="134"/>
      <c r="M23" s="109" t="s">
        <v>89</v>
      </c>
      <c r="N23" s="68"/>
      <c r="O23" s="428" t="str">
        <f>IF(ISERROR(IF(N24="","",IF((N24/N23)&gt;1,1,N24/N23))),"",IF(N24="","",IF((N24/N23)&gt;1,1,N24/N23)))</f>
        <v/>
      </c>
      <c r="P23" s="432" t="str">
        <f>IF(O23="","",(IF(O23&lt;'BD1'!$E$76,'BD1'!$G$75,IF(O23&lt;'BD1'!$E$77,'BD1'!$G$76,'BD1'!$G$77))))</f>
        <v/>
      </c>
      <c r="Q23" s="134"/>
      <c r="R23" s="109" t="s">
        <v>89</v>
      </c>
      <c r="S23" s="67"/>
      <c r="T23" s="428" t="str">
        <f>IF(ISERROR(IF(S24="","",IF((S24/S23)&gt;1,1,S24/S23))),"",IF(S24="","",IF((S24/S23)&gt;1,1,S24/S23)))</f>
        <v/>
      </c>
      <c r="U23" s="432" t="str">
        <f>IF(T23="","",(IF(T23&lt;'BD1'!$E$76,'BD1'!$G$75,IF(T23&lt;'BD1'!$E$77,'BD1'!$G$76,'BD1'!$G$77))))</f>
        <v/>
      </c>
      <c r="V23" s="132"/>
      <c r="W23" s="132"/>
      <c r="X23" s="74"/>
    </row>
    <row r="24" spans="1:24" ht="37.5" hidden="1" customHeight="1" x14ac:dyDescent="0.25">
      <c r="A24" s="74"/>
      <c r="B24" s="132"/>
      <c r="C24" s="453"/>
      <c r="D24" s="453"/>
      <c r="E24" s="456"/>
      <c r="F24" s="457"/>
      <c r="G24" s="132"/>
      <c r="H24" s="71" t="s">
        <v>90</v>
      </c>
      <c r="I24" s="83"/>
      <c r="J24" s="429"/>
      <c r="K24" s="431"/>
      <c r="L24" s="132"/>
      <c r="M24" s="73" t="s">
        <v>90</v>
      </c>
      <c r="N24" s="69"/>
      <c r="O24" s="429"/>
      <c r="P24" s="433"/>
      <c r="Q24" s="132"/>
      <c r="R24" s="73" t="s">
        <v>90</v>
      </c>
      <c r="S24" s="83"/>
      <c r="T24" s="429"/>
      <c r="U24" s="433"/>
      <c r="V24" s="132"/>
      <c r="W24" s="132"/>
      <c r="X24" s="74"/>
    </row>
    <row r="25" spans="1:24" ht="37.5" hidden="1" customHeight="1" x14ac:dyDescent="0.25">
      <c r="A25" s="74"/>
      <c r="B25" s="132"/>
      <c r="C25" s="453"/>
      <c r="D25" s="453"/>
      <c r="E25" s="456"/>
      <c r="F25" s="457"/>
      <c r="G25" s="134"/>
      <c r="H25" s="108" t="s">
        <v>89</v>
      </c>
      <c r="I25" s="67"/>
      <c r="J25" s="428" t="str">
        <f>IF(ISERROR(IF(I26="","",IF((I26/I25)&gt;1,1,I26/I25))),"",IF(I26="","",IF((I26/I25)&gt;1,1,I26/I25)))</f>
        <v/>
      </c>
      <c r="K25" s="430" t="str">
        <f>IF(J25="","",(IF(J25&lt;'BD1'!$E$76,'BD1'!$G$75,IF(J25&lt;'BD1'!$E$77,'BD1'!$G$76,'BD1'!$G$77))))</f>
        <v/>
      </c>
      <c r="L25" s="134"/>
      <c r="M25" s="109" t="s">
        <v>89</v>
      </c>
      <c r="N25" s="68"/>
      <c r="O25" s="428" t="str">
        <f>IF(ISERROR(IF(N26="","",IF((N26/N25)&gt;1,1,N26/N25))),"",IF(N26="","",IF((N26/N25)&gt;1,1,N26/N25)))</f>
        <v/>
      </c>
      <c r="P25" s="432" t="str">
        <f>IF(O25="","",(IF(O25&lt;'BD1'!$E$76,'BD1'!$G$75,IF(O25&lt;'BD1'!$E$77,'BD1'!$G$76,'BD1'!$G$77))))</f>
        <v/>
      </c>
      <c r="Q25" s="134"/>
      <c r="R25" s="109" t="s">
        <v>89</v>
      </c>
      <c r="S25" s="67"/>
      <c r="T25" s="428" t="str">
        <f>IF(ISERROR(IF(S26="","",IF((S26/S25)&gt;1,1,S26/S25))),"",IF(S26="","",IF((S26/S25)&gt;1,1,S26/S25)))</f>
        <v/>
      </c>
      <c r="U25" s="432" t="str">
        <f>IF(T25="","",(IF(T25&lt;'BD1'!$E$76,'BD1'!$G$75,IF(T25&lt;'BD1'!$E$77,'BD1'!$G$76,'BD1'!$G$77))))</f>
        <v/>
      </c>
      <c r="V25" s="132"/>
      <c r="W25" s="132"/>
      <c r="X25" s="74"/>
    </row>
    <row r="26" spans="1:24" ht="37.5" hidden="1" customHeight="1" x14ac:dyDescent="0.25">
      <c r="A26" s="74"/>
      <c r="B26" s="132"/>
      <c r="C26" s="453"/>
      <c r="D26" s="453"/>
      <c r="E26" s="456"/>
      <c r="F26" s="457"/>
      <c r="G26" s="132"/>
      <c r="H26" s="71" t="s">
        <v>90</v>
      </c>
      <c r="I26" s="83"/>
      <c r="J26" s="429"/>
      <c r="K26" s="431"/>
      <c r="L26" s="132"/>
      <c r="M26" s="73" t="s">
        <v>90</v>
      </c>
      <c r="N26" s="69"/>
      <c r="O26" s="429"/>
      <c r="P26" s="433"/>
      <c r="Q26" s="132"/>
      <c r="R26" s="73" t="s">
        <v>90</v>
      </c>
      <c r="S26" s="83"/>
      <c r="T26" s="429"/>
      <c r="U26" s="433"/>
      <c r="V26" s="132"/>
      <c r="W26" s="132"/>
      <c r="X26" s="74"/>
    </row>
    <row r="27" spans="1:24" ht="37.5" hidden="1" customHeight="1" x14ac:dyDescent="0.25">
      <c r="A27" s="74"/>
      <c r="B27" s="132"/>
      <c r="C27" s="453"/>
      <c r="D27" s="453"/>
      <c r="E27" s="456"/>
      <c r="F27" s="457"/>
      <c r="G27" s="134"/>
      <c r="H27" s="108" t="s">
        <v>89</v>
      </c>
      <c r="I27" s="67"/>
      <c r="J27" s="428" t="str">
        <f>IF(ISERROR(IF(I28="","",IF((I28/I27)&gt;1,1,I28/I27))),"",IF(I28="","",IF((I28/I27)&gt;1,1,I28/I27)))</f>
        <v/>
      </c>
      <c r="K27" s="430" t="str">
        <f>IF(J27="","",(IF(J27&lt;'BD1'!$E$76,'BD1'!$G$75,IF(J27&lt;'BD1'!$E$77,'BD1'!$G$76,'BD1'!$G$77))))</f>
        <v/>
      </c>
      <c r="L27" s="134"/>
      <c r="M27" s="109" t="s">
        <v>89</v>
      </c>
      <c r="N27" s="68"/>
      <c r="O27" s="428" t="str">
        <f>IF(ISERROR(IF(N28="","",IF((N28/N27)&gt;1,1,N28/N27))),"",IF(N28="","",IF((N28/N27)&gt;1,1,N28/N27)))</f>
        <v/>
      </c>
      <c r="P27" s="432" t="str">
        <f>IF(O27="","",(IF(O27&lt;'BD1'!$E$76,'BD1'!$G$75,IF(O27&lt;'BD1'!$E$77,'BD1'!$G$76,'BD1'!$G$77))))</f>
        <v/>
      </c>
      <c r="Q27" s="134"/>
      <c r="R27" s="109" t="s">
        <v>89</v>
      </c>
      <c r="S27" s="67"/>
      <c r="T27" s="428" t="str">
        <f>IF(ISERROR(IF(S28="","",IF((S28/S27)&gt;1,1,S28/S27))),"",IF(S28="","",IF((S28/S27)&gt;1,1,S28/S27)))</f>
        <v/>
      </c>
      <c r="U27" s="432" t="str">
        <f>IF(T27="","",(IF(T27&lt;'BD1'!$E$76,'BD1'!$G$75,IF(T27&lt;'BD1'!$E$77,'BD1'!$G$76,'BD1'!$G$77))))</f>
        <v/>
      </c>
      <c r="V27" s="132"/>
      <c r="W27" s="132"/>
      <c r="X27" s="74"/>
    </row>
    <row r="28" spans="1:24" ht="37.5" hidden="1" customHeight="1" x14ac:dyDescent="0.25">
      <c r="A28" s="74"/>
      <c r="B28" s="132"/>
      <c r="C28" s="453"/>
      <c r="D28" s="453"/>
      <c r="E28" s="456"/>
      <c r="F28" s="457"/>
      <c r="G28" s="132"/>
      <c r="H28" s="71" t="s">
        <v>90</v>
      </c>
      <c r="I28" s="83"/>
      <c r="J28" s="429"/>
      <c r="K28" s="431"/>
      <c r="L28" s="132"/>
      <c r="M28" s="73" t="s">
        <v>90</v>
      </c>
      <c r="N28" s="69"/>
      <c r="O28" s="429"/>
      <c r="P28" s="433"/>
      <c r="Q28" s="132"/>
      <c r="R28" s="73" t="s">
        <v>90</v>
      </c>
      <c r="S28" s="83"/>
      <c r="T28" s="429"/>
      <c r="U28" s="433"/>
      <c r="V28" s="132"/>
      <c r="W28" s="132"/>
      <c r="X28" s="74"/>
    </row>
    <row r="29" spans="1:24" ht="37.5" hidden="1" customHeight="1" x14ac:dyDescent="0.25">
      <c r="A29" s="74"/>
      <c r="B29" s="132"/>
      <c r="C29" s="453"/>
      <c r="D29" s="453"/>
      <c r="E29" s="456"/>
      <c r="F29" s="457"/>
      <c r="G29" s="134"/>
      <c r="H29" s="108" t="s">
        <v>89</v>
      </c>
      <c r="I29" s="67"/>
      <c r="J29" s="428" t="str">
        <f>IF(ISERROR(IF(I30="","",IF((I30/I29)&gt;1,1,I30/I29))),"",IF(I30="","",IF((I30/I29)&gt;1,1,I30/I29)))</f>
        <v/>
      </c>
      <c r="K29" s="430" t="str">
        <f>IF(J29="","",(IF(J29&lt;'BD1'!$E$76,'BD1'!$G$75,IF(J29&lt;'BD1'!$E$77,'BD1'!$G$76,'BD1'!$G$77))))</f>
        <v/>
      </c>
      <c r="L29" s="134"/>
      <c r="M29" s="109" t="s">
        <v>89</v>
      </c>
      <c r="N29" s="68"/>
      <c r="O29" s="428" t="str">
        <f>IF(ISERROR(IF(N30="","",IF((N30/N29)&gt;1,1,N30/N29))),"",IF(N30="","",IF((N30/N29)&gt;1,1,N30/N29)))</f>
        <v/>
      </c>
      <c r="P29" s="432" t="str">
        <f>IF(O29="","",(IF(O29&lt;'BD1'!$E$76,'BD1'!$G$75,IF(O29&lt;'BD1'!$E$77,'BD1'!$G$76,'BD1'!$G$77))))</f>
        <v/>
      </c>
      <c r="Q29" s="134"/>
      <c r="R29" s="109" t="s">
        <v>89</v>
      </c>
      <c r="S29" s="67"/>
      <c r="T29" s="428" t="str">
        <f>IF(ISERROR(IF(S30="","",IF((S30/S29)&gt;1,1,S30/S29))),"",IF(S30="","",IF((S30/S29)&gt;1,1,S30/S29)))</f>
        <v/>
      </c>
      <c r="U29" s="432" t="str">
        <f>IF(T29="","",(IF(T29&lt;'BD1'!$E$76,'BD1'!$G$75,IF(T29&lt;'BD1'!$E$77,'BD1'!$G$76,'BD1'!$G$77))))</f>
        <v/>
      </c>
      <c r="V29" s="132"/>
      <c r="W29" s="132"/>
      <c r="X29" s="74"/>
    </row>
    <row r="30" spans="1:24" ht="37.5" hidden="1" customHeight="1" x14ac:dyDescent="0.25">
      <c r="A30" s="74"/>
      <c r="B30" s="132"/>
      <c r="C30" s="453"/>
      <c r="D30" s="453"/>
      <c r="E30" s="456"/>
      <c r="F30" s="457"/>
      <c r="G30" s="132"/>
      <c r="H30" s="71" t="s">
        <v>90</v>
      </c>
      <c r="I30" s="83"/>
      <c r="J30" s="429"/>
      <c r="K30" s="431"/>
      <c r="L30" s="132"/>
      <c r="M30" s="73" t="s">
        <v>90</v>
      </c>
      <c r="N30" s="69"/>
      <c r="O30" s="429"/>
      <c r="P30" s="433"/>
      <c r="Q30" s="132"/>
      <c r="R30" s="73" t="s">
        <v>90</v>
      </c>
      <c r="S30" s="83"/>
      <c r="T30" s="429"/>
      <c r="U30" s="433"/>
      <c r="V30" s="132"/>
      <c r="W30" s="132"/>
      <c r="X30" s="74"/>
    </row>
    <row r="31" spans="1:24" ht="37.5" hidden="1" customHeight="1" x14ac:dyDescent="0.25">
      <c r="A31" s="74"/>
      <c r="B31" s="132"/>
      <c r="C31" s="453"/>
      <c r="D31" s="453"/>
      <c r="E31" s="456"/>
      <c r="F31" s="457"/>
      <c r="G31" s="134"/>
      <c r="H31" s="108" t="s">
        <v>89</v>
      </c>
      <c r="I31" s="67"/>
      <c r="J31" s="428" t="str">
        <f>IF(ISERROR(IF(I32="","",IF((I32/I31)&gt;1,1,I32/I31))),"",IF(I32="","",IF((I32/I31)&gt;1,1,I32/I31)))</f>
        <v/>
      </c>
      <c r="K31" s="430" t="str">
        <f>IF(J31="","",(IF(J31&lt;'BD1'!$E$76,'BD1'!$G$75,IF(J31&lt;'BD1'!$E$77,'BD1'!$G$76,'BD1'!$G$77))))</f>
        <v/>
      </c>
      <c r="L31" s="134"/>
      <c r="M31" s="109" t="s">
        <v>89</v>
      </c>
      <c r="N31" s="68"/>
      <c r="O31" s="428" t="str">
        <f>IF(ISERROR(IF(N32="","",IF((N32/N31)&gt;1,1,N32/N31))),"",IF(N32="","",IF((N32/N31)&gt;1,1,N32/N31)))</f>
        <v/>
      </c>
      <c r="P31" s="432" t="str">
        <f>IF(O31="","",(IF(O31&lt;'BD1'!$E$76,'BD1'!$G$75,IF(O31&lt;'BD1'!$E$77,'BD1'!$G$76,'BD1'!$G$77))))</f>
        <v/>
      </c>
      <c r="Q31" s="134"/>
      <c r="R31" s="109" t="s">
        <v>89</v>
      </c>
      <c r="S31" s="67"/>
      <c r="T31" s="428" t="str">
        <f>IF(ISERROR(IF(S32="","",IF((S32/S31)&gt;1,1,S32/S31))),"",IF(S32="","",IF((S32/S31)&gt;1,1,S32/S31)))</f>
        <v/>
      </c>
      <c r="U31" s="432" t="str">
        <f>IF(T31="","",(IF(T31&lt;'BD1'!$E$76,'BD1'!$G$75,IF(T31&lt;'BD1'!$E$77,'BD1'!$G$76,'BD1'!$G$77))))</f>
        <v/>
      </c>
      <c r="V31" s="132"/>
      <c r="W31" s="132"/>
      <c r="X31" s="74"/>
    </row>
    <row r="32" spans="1:24" ht="37.5" hidden="1" customHeight="1" x14ac:dyDescent="0.25">
      <c r="A32" s="74"/>
      <c r="B32" s="132"/>
      <c r="C32" s="453"/>
      <c r="D32" s="453"/>
      <c r="E32" s="456"/>
      <c r="F32" s="457"/>
      <c r="G32" s="132"/>
      <c r="H32" s="71" t="s">
        <v>90</v>
      </c>
      <c r="I32" s="83"/>
      <c r="J32" s="429"/>
      <c r="K32" s="431"/>
      <c r="L32" s="132"/>
      <c r="M32" s="73" t="s">
        <v>90</v>
      </c>
      <c r="N32" s="69"/>
      <c r="O32" s="429"/>
      <c r="P32" s="433"/>
      <c r="Q32" s="132"/>
      <c r="R32" s="73" t="s">
        <v>90</v>
      </c>
      <c r="S32" s="83"/>
      <c r="T32" s="429"/>
      <c r="U32" s="433"/>
      <c r="V32" s="132"/>
      <c r="W32" s="132"/>
      <c r="X32" s="74"/>
    </row>
    <row r="33" spans="1:24" ht="37.5" hidden="1" customHeight="1" x14ac:dyDescent="0.25">
      <c r="A33" s="74"/>
      <c r="B33" s="132"/>
      <c r="C33" s="453"/>
      <c r="D33" s="453"/>
      <c r="E33" s="456"/>
      <c r="F33" s="457"/>
      <c r="G33" s="134"/>
      <c r="H33" s="108" t="s">
        <v>89</v>
      </c>
      <c r="I33" s="67"/>
      <c r="J33" s="428" t="str">
        <f>IF(ISERROR(IF(I34="","",IF((I34/I33)&gt;1,1,I34/I33))),"",IF(I34="","",IF((I34/I33)&gt;1,1,I34/I33)))</f>
        <v/>
      </c>
      <c r="K33" s="430" t="str">
        <f>IF(J33="","",(IF(J33&lt;'BD1'!$E$76,'BD1'!$G$75,IF(J33&lt;'BD1'!$E$77,'BD1'!$G$76,'BD1'!$G$77))))</f>
        <v/>
      </c>
      <c r="L33" s="134"/>
      <c r="M33" s="109" t="s">
        <v>89</v>
      </c>
      <c r="N33" s="68"/>
      <c r="O33" s="428" t="str">
        <f>IF(ISERROR(IF(N34="","",IF((N34/N33)&gt;1,1,N34/N33))),"",IF(N34="","",IF((N34/N33)&gt;1,1,N34/N33)))</f>
        <v/>
      </c>
      <c r="P33" s="432" t="str">
        <f>IF(O33="","",(IF(O33&lt;'BD1'!$E$76,'BD1'!$G$75,IF(O33&lt;'BD1'!$E$77,'BD1'!$G$76,'BD1'!$G$77))))</f>
        <v/>
      </c>
      <c r="Q33" s="134"/>
      <c r="R33" s="109" t="s">
        <v>89</v>
      </c>
      <c r="S33" s="67"/>
      <c r="T33" s="428" t="str">
        <f>IF(ISERROR(IF(S34="","",IF((S34/S33)&gt;1,1,S34/S33))),"",IF(S34="","",IF((S34/S33)&gt;1,1,S34/S33)))</f>
        <v/>
      </c>
      <c r="U33" s="432" t="str">
        <f>IF(T33="","",(IF(T33&lt;'BD1'!$E$76,'BD1'!$G$75,IF(T33&lt;'BD1'!$E$77,'BD1'!$G$76,'BD1'!$G$77))))</f>
        <v/>
      </c>
      <c r="V33" s="132"/>
      <c r="W33" s="132"/>
      <c r="X33" s="74"/>
    </row>
    <row r="34" spans="1:24" ht="37.5" hidden="1" customHeight="1" x14ac:dyDescent="0.25">
      <c r="A34" s="74"/>
      <c r="B34" s="132"/>
      <c r="C34" s="453"/>
      <c r="D34" s="453"/>
      <c r="E34" s="456"/>
      <c r="F34" s="457"/>
      <c r="G34" s="132"/>
      <c r="H34" s="71" t="s">
        <v>90</v>
      </c>
      <c r="I34" s="83"/>
      <c r="J34" s="429"/>
      <c r="K34" s="431"/>
      <c r="L34" s="132"/>
      <c r="M34" s="73" t="s">
        <v>90</v>
      </c>
      <c r="N34" s="69"/>
      <c r="O34" s="429"/>
      <c r="P34" s="433"/>
      <c r="Q34" s="132"/>
      <c r="R34" s="73" t="s">
        <v>90</v>
      </c>
      <c r="S34" s="83"/>
      <c r="T34" s="429"/>
      <c r="U34" s="433"/>
      <c r="V34" s="132"/>
      <c r="W34" s="132"/>
      <c r="X34" s="74"/>
    </row>
    <row r="35" spans="1:24" ht="37.5" hidden="1" customHeight="1" x14ac:dyDescent="0.25">
      <c r="A35" s="74"/>
      <c r="B35" s="132"/>
      <c r="C35" s="453"/>
      <c r="D35" s="453"/>
      <c r="E35" s="456"/>
      <c r="F35" s="457"/>
      <c r="G35" s="134"/>
      <c r="H35" s="108" t="s">
        <v>89</v>
      </c>
      <c r="I35" s="67"/>
      <c r="J35" s="428" t="str">
        <f>IF(ISERROR(IF(I36="","",IF((I36/I35)&gt;1,1,I36/I35))),"",IF(I36="","",IF((I36/I35)&gt;1,1,I36/I35)))</f>
        <v/>
      </c>
      <c r="K35" s="430" t="str">
        <f>IF(J35="","",(IF(J35&lt;'BD1'!$E$76,'BD1'!$G$75,IF(J35&lt;'BD1'!$E$77,'BD1'!$G$76,'BD1'!$G$77))))</f>
        <v/>
      </c>
      <c r="L35" s="134"/>
      <c r="M35" s="109" t="s">
        <v>89</v>
      </c>
      <c r="N35" s="68"/>
      <c r="O35" s="428" t="str">
        <f>IF(ISERROR(IF(N36="","",IF((N36/N35)&gt;1,1,N36/N35))),"",IF(N36="","",IF((N36/N35)&gt;1,1,N36/N35)))</f>
        <v/>
      </c>
      <c r="P35" s="432" t="str">
        <f>IF(O35="","",(IF(O35&lt;'BD1'!$E$76,'BD1'!$G$75,IF(O35&lt;'BD1'!$E$77,'BD1'!$G$76,'BD1'!$G$77))))</f>
        <v/>
      </c>
      <c r="Q35" s="134"/>
      <c r="R35" s="109" t="s">
        <v>89</v>
      </c>
      <c r="S35" s="67"/>
      <c r="T35" s="428" t="str">
        <f>IF(ISERROR(IF(S36="","",IF((S36/S35)&gt;1,1,S36/S35))),"",IF(S36="","",IF((S36/S35)&gt;1,1,S36/S35)))</f>
        <v/>
      </c>
      <c r="U35" s="432" t="str">
        <f>IF(T35="","",(IF(T35&lt;'BD1'!$E$76,'BD1'!$G$75,IF(T35&lt;'BD1'!$E$77,'BD1'!$G$76,'BD1'!$G$77))))</f>
        <v/>
      </c>
      <c r="V35" s="132"/>
      <c r="W35" s="132"/>
      <c r="X35" s="74"/>
    </row>
    <row r="36" spans="1:24" ht="37.5" hidden="1" customHeight="1" x14ac:dyDescent="0.25">
      <c r="A36" s="74"/>
      <c r="B36" s="132"/>
      <c r="C36" s="453"/>
      <c r="D36" s="453"/>
      <c r="E36" s="456"/>
      <c r="F36" s="457"/>
      <c r="G36" s="132"/>
      <c r="H36" s="71" t="s">
        <v>90</v>
      </c>
      <c r="I36" s="83"/>
      <c r="J36" s="429"/>
      <c r="K36" s="431"/>
      <c r="L36" s="132"/>
      <c r="M36" s="73" t="s">
        <v>90</v>
      </c>
      <c r="N36" s="69"/>
      <c r="O36" s="429"/>
      <c r="P36" s="433"/>
      <c r="Q36" s="132"/>
      <c r="R36" s="73" t="s">
        <v>90</v>
      </c>
      <c r="S36" s="83"/>
      <c r="T36" s="429"/>
      <c r="U36" s="433"/>
      <c r="V36" s="132"/>
      <c r="W36" s="132"/>
      <c r="X36" s="74"/>
    </row>
    <row r="37" spans="1:24" ht="37.5" hidden="1" customHeight="1" x14ac:dyDescent="0.25">
      <c r="A37" s="74"/>
      <c r="B37" s="132"/>
      <c r="C37" s="453"/>
      <c r="D37" s="453"/>
      <c r="E37" s="456"/>
      <c r="F37" s="457"/>
      <c r="G37" s="134"/>
      <c r="H37" s="108" t="s">
        <v>89</v>
      </c>
      <c r="I37" s="67"/>
      <c r="J37" s="428" t="str">
        <f>IF(ISERROR(IF(I38="","",IF((I38/I37)&gt;1,1,I38/I37))),"",IF(I38="","",IF((I38/I37)&gt;1,1,I38/I37)))</f>
        <v/>
      </c>
      <c r="K37" s="430" t="str">
        <f>IF(J37="","",(IF(J37&lt;'BD1'!$E$76,'BD1'!$G$75,IF(J37&lt;'BD1'!$E$77,'BD1'!$G$76,'BD1'!$G$77))))</f>
        <v/>
      </c>
      <c r="L37" s="134"/>
      <c r="M37" s="109" t="s">
        <v>89</v>
      </c>
      <c r="N37" s="68"/>
      <c r="O37" s="428" t="str">
        <f>IF(ISERROR(IF(N38="","",IF((N38/N37)&gt;1,1,N38/N37))),"",IF(N38="","",IF((N38/N37)&gt;1,1,N38/N37)))</f>
        <v/>
      </c>
      <c r="P37" s="432" t="str">
        <f>IF(O37="","",(IF(O37&lt;'BD1'!$E$76,'BD1'!$G$75,IF(O37&lt;'BD1'!$E$77,'BD1'!$G$76,'BD1'!$G$77))))</f>
        <v/>
      </c>
      <c r="Q37" s="134"/>
      <c r="R37" s="109" t="s">
        <v>89</v>
      </c>
      <c r="S37" s="67"/>
      <c r="T37" s="428" t="str">
        <f>IF(ISERROR(IF(S38="","",IF((S38/S37)&gt;1,1,S38/S37))),"",IF(S38="","",IF((S38/S37)&gt;1,1,S38/S37)))</f>
        <v/>
      </c>
      <c r="U37" s="432" t="str">
        <f>IF(T37="","",(IF(T37&lt;'BD1'!$E$76,'BD1'!$G$75,IF(T37&lt;'BD1'!$E$77,'BD1'!$G$76,'BD1'!$G$77))))</f>
        <v/>
      </c>
      <c r="V37" s="132"/>
      <c r="W37" s="132"/>
      <c r="X37" s="74"/>
    </row>
    <row r="38" spans="1:24" ht="37.5" hidden="1" customHeight="1" x14ac:dyDescent="0.25">
      <c r="A38" s="74"/>
      <c r="B38" s="132"/>
      <c r="C38" s="453"/>
      <c r="D38" s="453"/>
      <c r="E38" s="456"/>
      <c r="F38" s="457"/>
      <c r="G38" s="132"/>
      <c r="H38" s="71" t="s">
        <v>90</v>
      </c>
      <c r="I38" s="83"/>
      <c r="J38" s="429"/>
      <c r="K38" s="431"/>
      <c r="L38" s="132"/>
      <c r="M38" s="73" t="s">
        <v>90</v>
      </c>
      <c r="N38" s="69"/>
      <c r="O38" s="429"/>
      <c r="P38" s="433"/>
      <c r="Q38" s="132"/>
      <c r="R38" s="73" t="s">
        <v>90</v>
      </c>
      <c r="S38" s="83"/>
      <c r="T38" s="429"/>
      <c r="U38" s="433"/>
      <c r="V38" s="132"/>
      <c r="W38" s="132"/>
      <c r="X38" s="74"/>
    </row>
    <row r="39" spans="1:24" ht="37.5" hidden="1" customHeight="1" x14ac:dyDescent="0.25">
      <c r="A39" s="74"/>
      <c r="B39" s="132"/>
      <c r="C39" s="453"/>
      <c r="D39" s="453"/>
      <c r="E39" s="456"/>
      <c r="F39" s="457"/>
      <c r="G39" s="134"/>
      <c r="H39" s="108" t="s">
        <v>89</v>
      </c>
      <c r="I39" s="67"/>
      <c r="J39" s="428" t="str">
        <f>IF(ISERROR(IF(I40="","",IF((I40/I39)&gt;1,1,I40/I39))),"",IF(I40="","",IF((I40/I39)&gt;1,1,I40/I39)))</f>
        <v/>
      </c>
      <c r="K39" s="430" t="str">
        <f>IF(J39="","",(IF(J39&lt;'BD1'!$E$76,'BD1'!$G$75,IF(J39&lt;'BD1'!$E$77,'BD1'!$G$76,'BD1'!$G$77))))</f>
        <v/>
      </c>
      <c r="L39" s="134"/>
      <c r="M39" s="109" t="s">
        <v>89</v>
      </c>
      <c r="N39" s="68"/>
      <c r="O39" s="428" t="str">
        <f>IF(ISERROR(IF(N40="","",IF((N40/N39)&gt;1,1,N40/N39))),"",IF(N40="","",IF((N40/N39)&gt;1,1,N40/N39)))</f>
        <v/>
      </c>
      <c r="P39" s="432" t="str">
        <f>IF(O39="","",(IF(O39&lt;'BD1'!$E$76,'BD1'!$G$75,IF(O39&lt;'BD1'!$E$77,'BD1'!$G$76,'BD1'!$G$77))))</f>
        <v/>
      </c>
      <c r="Q39" s="134"/>
      <c r="R39" s="109" t="s">
        <v>89</v>
      </c>
      <c r="S39" s="67"/>
      <c r="T39" s="428" t="str">
        <f>IF(ISERROR(IF(S40="","",IF((S40/S39)&gt;1,1,S40/S39))),"",IF(S40="","",IF((S40/S39)&gt;1,1,S40/S39)))</f>
        <v/>
      </c>
      <c r="U39" s="432" t="str">
        <f>IF(T39="","",(IF(T39&lt;'BD1'!$E$76,'BD1'!$G$75,IF(T39&lt;'BD1'!$E$77,'BD1'!$G$76,'BD1'!$G$77))))</f>
        <v/>
      </c>
      <c r="V39" s="132"/>
      <c r="W39" s="132"/>
      <c r="X39" s="74"/>
    </row>
    <row r="40" spans="1:24" ht="37.5" hidden="1" customHeight="1" x14ac:dyDescent="0.25">
      <c r="A40" s="74"/>
      <c r="B40" s="132"/>
      <c r="C40" s="453"/>
      <c r="D40" s="453"/>
      <c r="E40" s="456"/>
      <c r="F40" s="457"/>
      <c r="G40" s="132"/>
      <c r="H40" s="71" t="s">
        <v>90</v>
      </c>
      <c r="I40" s="83"/>
      <c r="J40" s="429"/>
      <c r="K40" s="431"/>
      <c r="L40" s="132"/>
      <c r="M40" s="73" t="s">
        <v>90</v>
      </c>
      <c r="N40" s="69"/>
      <c r="O40" s="429"/>
      <c r="P40" s="433"/>
      <c r="Q40" s="132"/>
      <c r="R40" s="73" t="s">
        <v>90</v>
      </c>
      <c r="S40" s="83"/>
      <c r="T40" s="429"/>
      <c r="U40" s="433"/>
      <c r="V40" s="132"/>
      <c r="W40" s="132"/>
      <c r="X40" s="74"/>
    </row>
    <row r="41" spans="1:24" ht="37.5" hidden="1" customHeight="1" x14ac:dyDescent="0.25">
      <c r="A41" s="74"/>
      <c r="B41" s="132"/>
      <c r="C41" s="453"/>
      <c r="D41" s="453"/>
      <c r="E41" s="456"/>
      <c r="F41" s="457"/>
      <c r="G41" s="134"/>
      <c r="H41" s="108" t="s">
        <v>89</v>
      </c>
      <c r="I41" s="67"/>
      <c r="J41" s="428" t="str">
        <f>IF(ISERROR(IF(I42="","",IF((I42/I41)&gt;1,1,I42/I41))),"",IF(I42="","",IF((I42/I41)&gt;1,1,I42/I41)))</f>
        <v/>
      </c>
      <c r="K41" s="430" t="str">
        <f>IF(J41="","",(IF(J41&lt;'BD1'!$E$76,'BD1'!$G$75,IF(J41&lt;'BD1'!$E$77,'BD1'!$G$76,'BD1'!$G$77))))</f>
        <v/>
      </c>
      <c r="L41" s="134"/>
      <c r="M41" s="109" t="s">
        <v>89</v>
      </c>
      <c r="N41" s="68"/>
      <c r="O41" s="428" t="str">
        <f>IF(ISERROR(IF(N42="","",IF((N42/N41)&gt;1,1,N42/N41))),"",IF(N42="","",IF((N42/N41)&gt;1,1,N42/N41)))</f>
        <v/>
      </c>
      <c r="P41" s="432" t="str">
        <f>IF(O41="","",(IF(O41&lt;'BD1'!$E$76,'BD1'!$G$75,IF(O41&lt;'BD1'!$E$77,'BD1'!$G$76,'BD1'!$G$77))))</f>
        <v/>
      </c>
      <c r="Q41" s="134"/>
      <c r="R41" s="109" t="s">
        <v>89</v>
      </c>
      <c r="S41" s="67"/>
      <c r="T41" s="428" t="str">
        <f>IF(ISERROR(IF(S42="","",IF((S42/S41)&gt;1,1,S42/S41))),"",IF(S42="","",IF((S42/S41)&gt;1,1,S42/S41)))</f>
        <v/>
      </c>
      <c r="U41" s="432" t="str">
        <f>IF(T41="","",(IF(T41&lt;'BD1'!$E$76,'BD1'!$G$75,IF(T41&lt;'BD1'!$E$77,'BD1'!$G$76,'BD1'!$G$77))))</f>
        <v/>
      </c>
      <c r="V41" s="132"/>
      <c r="W41" s="132"/>
      <c r="X41" s="74"/>
    </row>
    <row r="42" spans="1:24" ht="37.5" hidden="1" customHeight="1" x14ac:dyDescent="0.25">
      <c r="A42" s="74"/>
      <c r="B42" s="132"/>
      <c r="C42" s="453"/>
      <c r="D42" s="453"/>
      <c r="E42" s="456"/>
      <c r="F42" s="457"/>
      <c r="G42" s="132"/>
      <c r="H42" s="71" t="s">
        <v>90</v>
      </c>
      <c r="I42" s="83"/>
      <c r="J42" s="429"/>
      <c r="K42" s="431"/>
      <c r="L42" s="132"/>
      <c r="M42" s="73" t="s">
        <v>90</v>
      </c>
      <c r="N42" s="69"/>
      <c r="O42" s="429"/>
      <c r="P42" s="433"/>
      <c r="Q42" s="132"/>
      <c r="R42" s="73" t="s">
        <v>90</v>
      </c>
      <c r="S42" s="83"/>
      <c r="T42" s="429"/>
      <c r="U42" s="433"/>
      <c r="V42" s="132"/>
      <c r="W42" s="132"/>
      <c r="X42" s="74"/>
    </row>
    <row r="43" spans="1:24" ht="37.5" hidden="1" customHeight="1" x14ac:dyDescent="0.25">
      <c r="A43" s="74"/>
      <c r="B43" s="132"/>
      <c r="C43" s="453"/>
      <c r="D43" s="453"/>
      <c r="E43" s="456"/>
      <c r="F43" s="457"/>
      <c r="G43" s="134"/>
      <c r="H43" s="108" t="s">
        <v>89</v>
      </c>
      <c r="I43" s="67"/>
      <c r="J43" s="428" t="str">
        <f>IF(ISERROR(IF(I44="","",IF((I44/I43)&gt;1,1,I44/I43))),"",IF(I44="","",IF((I44/I43)&gt;1,1,I44/I43)))</f>
        <v/>
      </c>
      <c r="K43" s="430" t="str">
        <f>IF(J43="","",(IF(J43&lt;'BD1'!$E$76,'BD1'!$G$75,IF(J43&lt;'BD1'!$E$77,'BD1'!$G$76,'BD1'!$G$77))))</f>
        <v/>
      </c>
      <c r="L43" s="134"/>
      <c r="M43" s="109" t="s">
        <v>89</v>
      </c>
      <c r="N43" s="68"/>
      <c r="O43" s="428" t="str">
        <f>IF(ISERROR(IF(N44="","",IF((N44/N43)&gt;1,1,N44/N43))),"",IF(N44="","",IF((N44/N43)&gt;1,1,N44/N43)))</f>
        <v/>
      </c>
      <c r="P43" s="432" t="str">
        <f>IF(O43="","",(IF(O43&lt;'BD1'!$E$76,'BD1'!$G$75,IF(O43&lt;'BD1'!$E$77,'BD1'!$G$76,'BD1'!$G$77))))</f>
        <v/>
      </c>
      <c r="Q43" s="134"/>
      <c r="R43" s="109" t="s">
        <v>89</v>
      </c>
      <c r="S43" s="67"/>
      <c r="T43" s="428" t="str">
        <f>IF(ISERROR(IF(S44="","",IF((S44/S43)&gt;1,1,S44/S43))),"",IF(S44="","",IF((S44/S43)&gt;1,1,S44/S43)))</f>
        <v/>
      </c>
      <c r="U43" s="432" t="str">
        <f>IF(T43="","",(IF(T43&lt;'BD1'!$E$76,'BD1'!$G$75,IF(T43&lt;'BD1'!$E$77,'BD1'!$G$76,'BD1'!$G$77))))</f>
        <v/>
      </c>
      <c r="V43" s="132"/>
      <c r="W43" s="132"/>
      <c r="X43" s="74"/>
    </row>
    <row r="44" spans="1:24" ht="37.5" hidden="1" customHeight="1" x14ac:dyDescent="0.25">
      <c r="A44" s="74"/>
      <c r="B44" s="132"/>
      <c r="C44" s="453"/>
      <c r="D44" s="453"/>
      <c r="E44" s="456"/>
      <c r="F44" s="457"/>
      <c r="G44" s="132"/>
      <c r="H44" s="71" t="s">
        <v>90</v>
      </c>
      <c r="I44" s="83"/>
      <c r="J44" s="429"/>
      <c r="K44" s="431"/>
      <c r="L44" s="132"/>
      <c r="M44" s="73" t="s">
        <v>90</v>
      </c>
      <c r="N44" s="69"/>
      <c r="O44" s="429"/>
      <c r="P44" s="433"/>
      <c r="Q44" s="132"/>
      <c r="R44" s="73" t="s">
        <v>90</v>
      </c>
      <c r="S44" s="83"/>
      <c r="T44" s="429"/>
      <c r="U44" s="433"/>
      <c r="V44" s="132"/>
      <c r="W44" s="132"/>
      <c r="X44" s="74"/>
    </row>
    <row r="45" spans="1:24" ht="37.5" hidden="1" customHeight="1" x14ac:dyDescent="0.25">
      <c r="A45" s="74"/>
      <c r="B45" s="132"/>
      <c r="C45" s="453"/>
      <c r="D45" s="453"/>
      <c r="E45" s="456"/>
      <c r="F45" s="457"/>
      <c r="G45" s="134"/>
      <c r="H45" s="108" t="s">
        <v>89</v>
      </c>
      <c r="I45" s="67"/>
      <c r="J45" s="428" t="str">
        <f>IF(ISERROR(IF(I46="","",IF((I46/I45)&gt;1,1,I46/I45))),"",IF(I46="","",IF((I46/I45)&gt;1,1,I46/I45)))</f>
        <v/>
      </c>
      <c r="K45" s="430" t="str">
        <f>IF(J45="","",(IF(J45&lt;'BD1'!$E$76,'BD1'!$G$75,IF(J45&lt;'BD1'!$E$77,'BD1'!$G$76,'BD1'!$G$77))))</f>
        <v/>
      </c>
      <c r="L45" s="134"/>
      <c r="M45" s="109" t="s">
        <v>89</v>
      </c>
      <c r="N45" s="68"/>
      <c r="O45" s="428" t="str">
        <f>IF(ISERROR(IF(N46="","",IF((N46/N45)&gt;1,1,N46/N45))),"",IF(N46="","",IF((N46/N45)&gt;1,1,N46/N45)))</f>
        <v/>
      </c>
      <c r="P45" s="432" t="str">
        <f>IF(O45="","",(IF(O45&lt;'BD1'!$E$76,'BD1'!$G$75,IF(O45&lt;'BD1'!$E$77,'BD1'!$G$76,'BD1'!$G$77))))</f>
        <v/>
      </c>
      <c r="Q45" s="134"/>
      <c r="R45" s="109" t="s">
        <v>89</v>
      </c>
      <c r="S45" s="67"/>
      <c r="T45" s="428" t="str">
        <f>IF(ISERROR(IF(S46="","",IF((S46/S45)&gt;1,1,S46/S45))),"",IF(S46="","",IF((S46/S45)&gt;1,1,S46/S45)))</f>
        <v/>
      </c>
      <c r="U45" s="432" t="str">
        <f>IF(T45="","",(IF(T45&lt;'BD1'!$E$76,'BD1'!$G$75,IF(T45&lt;'BD1'!$E$77,'BD1'!$G$76,'BD1'!$G$77))))</f>
        <v/>
      </c>
      <c r="V45" s="132"/>
      <c r="W45" s="132"/>
      <c r="X45" s="74"/>
    </row>
    <row r="46" spans="1:24" ht="37.5" hidden="1" customHeight="1" x14ac:dyDescent="0.25">
      <c r="A46" s="74"/>
      <c r="B46" s="132"/>
      <c r="C46" s="453"/>
      <c r="D46" s="453"/>
      <c r="E46" s="456"/>
      <c r="F46" s="457"/>
      <c r="G46" s="132"/>
      <c r="H46" s="71" t="s">
        <v>90</v>
      </c>
      <c r="I46" s="83"/>
      <c r="J46" s="429"/>
      <c r="K46" s="431"/>
      <c r="L46" s="132"/>
      <c r="M46" s="73" t="s">
        <v>90</v>
      </c>
      <c r="N46" s="69"/>
      <c r="O46" s="429"/>
      <c r="P46" s="433"/>
      <c r="Q46" s="132"/>
      <c r="R46" s="73" t="s">
        <v>90</v>
      </c>
      <c r="S46" s="83"/>
      <c r="T46" s="429"/>
      <c r="U46" s="433"/>
      <c r="V46" s="132"/>
      <c r="W46" s="132"/>
      <c r="X46" s="74"/>
    </row>
    <row r="47" spans="1:24" ht="37.5" hidden="1" customHeight="1" x14ac:dyDescent="0.25">
      <c r="A47" s="74"/>
      <c r="B47" s="132"/>
      <c r="C47" s="453"/>
      <c r="D47" s="453"/>
      <c r="E47" s="456"/>
      <c r="F47" s="457"/>
      <c r="G47" s="134"/>
      <c r="H47" s="108" t="s">
        <v>89</v>
      </c>
      <c r="I47" s="67"/>
      <c r="J47" s="428" t="str">
        <f>IF(ISERROR(IF(I48="","",IF((I48/I47)&gt;1,1,I48/I47))),"",IF(I48="","",IF((I48/I47)&gt;1,1,I48/I47)))</f>
        <v/>
      </c>
      <c r="K47" s="430" t="str">
        <f>IF(J47="","",(IF(J47&lt;'BD1'!$E$76,'BD1'!$G$75,IF(J47&lt;'BD1'!$E$77,'BD1'!$G$76,'BD1'!$G$77))))</f>
        <v/>
      </c>
      <c r="L47" s="134"/>
      <c r="M47" s="109" t="s">
        <v>89</v>
      </c>
      <c r="N47" s="68"/>
      <c r="O47" s="428" t="str">
        <f>IF(ISERROR(IF(N48="","",IF((N48/N47)&gt;1,1,N48/N47))),"",IF(N48="","",IF((N48/N47)&gt;1,1,N48/N47)))</f>
        <v/>
      </c>
      <c r="P47" s="432" t="str">
        <f>IF(O47="","",(IF(O47&lt;'BD1'!$E$76,'BD1'!$G$75,IF(O47&lt;'BD1'!$E$77,'BD1'!$G$76,'BD1'!$G$77))))</f>
        <v/>
      </c>
      <c r="Q47" s="134"/>
      <c r="R47" s="109" t="s">
        <v>89</v>
      </c>
      <c r="S47" s="67"/>
      <c r="T47" s="428" t="str">
        <f>IF(ISERROR(IF(S48="","",IF((S48/S47)&gt;1,1,S48/S47))),"",IF(S48="","",IF((S48/S47)&gt;1,1,S48/S47)))</f>
        <v/>
      </c>
      <c r="U47" s="432" t="str">
        <f>IF(T47="","",(IF(T47&lt;'BD1'!$E$76,'BD1'!$G$75,IF(T47&lt;'BD1'!$E$77,'BD1'!$G$76,'BD1'!$G$77))))</f>
        <v/>
      </c>
      <c r="V47" s="132"/>
      <c r="W47" s="132"/>
      <c r="X47" s="74"/>
    </row>
    <row r="48" spans="1:24" ht="37.5" hidden="1" customHeight="1" x14ac:dyDescent="0.25">
      <c r="A48" s="74"/>
      <c r="B48" s="132"/>
      <c r="C48" s="453"/>
      <c r="D48" s="453"/>
      <c r="E48" s="456"/>
      <c r="F48" s="457"/>
      <c r="G48" s="132"/>
      <c r="H48" s="71" t="s">
        <v>90</v>
      </c>
      <c r="I48" s="83"/>
      <c r="J48" s="429"/>
      <c r="K48" s="431"/>
      <c r="L48" s="132"/>
      <c r="M48" s="73" t="s">
        <v>90</v>
      </c>
      <c r="N48" s="69"/>
      <c r="O48" s="429"/>
      <c r="P48" s="433"/>
      <c r="Q48" s="132"/>
      <c r="R48" s="73" t="s">
        <v>90</v>
      </c>
      <c r="S48" s="83"/>
      <c r="T48" s="429"/>
      <c r="U48" s="433"/>
      <c r="V48" s="132"/>
      <c r="W48" s="132"/>
      <c r="X48" s="74"/>
    </row>
    <row r="49" spans="1:24" ht="37.5" hidden="1" customHeight="1" x14ac:dyDescent="0.25">
      <c r="A49" s="74"/>
      <c r="B49" s="132"/>
      <c r="C49" s="453"/>
      <c r="D49" s="453"/>
      <c r="E49" s="456"/>
      <c r="F49" s="457"/>
      <c r="G49" s="134"/>
      <c r="H49" s="108" t="s">
        <v>89</v>
      </c>
      <c r="I49" s="67"/>
      <c r="J49" s="428" t="str">
        <f>IF(ISERROR(IF(I50="","",IF((I50/I49)&gt;1,1,I50/I49))),"",IF(I50="","",IF((I50/I49)&gt;1,1,I50/I49)))</f>
        <v/>
      </c>
      <c r="K49" s="430" t="str">
        <f>IF(J49="","",(IF(J49&lt;'BD1'!$E$76,'BD1'!$G$75,IF(J49&lt;'BD1'!$E$77,'BD1'!$G$76,'BD1'!$G$77))))</f>
        <v/>
      </c>
      <c r="L49" s="134"/>
      <c r="M49" s="109" t="s">
        <v>89</v>
      </c>
      <c r="N49" s="68"/>
      <c r="O49" s="428" t="str">
        <f>IF(ISERROR(IF(N50="","",IF((N50/N49)&gt;1,1,N50/N49))),"",IF(N50="","",IF((N50/N49)&gt;1,1,N50/N49)))</f>
        <v/>
      </c>
      <c r="P49" s="432" t="str">
        <f>IF(O49="","",(IF(O49&lt;'BD1'!$E$76,'BD1'!$G$75,IF(O49&lt;'BD1'!$E$77,'BD1'!$G$76,'BD1'!$G$77))))</f>
        <v/>
      </c>
      <c r="Q49" s="134"/>
      <c r="R49" s="109" t="s">
        <v>89</v>
      </c>
      <c r="S49" s="67"/>
      <c r="T49" s="428" t="str">
        <f>IF(ISERROR(IF(S50="","",IF((S50/S49)&gt;1,1,S50/S49))),"",IF(S50="","",IF((S50/S49)&gt;1,1,S50/S49)))</f>
        <v/>
      </c>
      <c r="U49" s="432" t="str">
        <f>IF(T49="","",(IF(T49&lt;'BD1'!$E$76,'BD1'!$G$75,IF(T49&lt;'BD1'!$E$77,'BD1'!$G$76,'BD1'!$G$77))))</f>
        <v/>
      </c>
      <c r="V49" s="132"/>
      <c r="W49" s="132"/>
      <c r="X49" s="74"/>
    </row>
    <row r="50" spans="1:24" ht="37.5" hidden="1" customHeight="1" x14ac:dyDescent="0.25">
      <c r="A50" s="74"/>
      <c r="B50" s="132"/>
      <c r="C50" s="453"/>
      <c r="D50" s="453"/>
      <c r="E50" s="456"/>
      <c r="F50" s="457"/>
      <c r="G50" s="132"/>
      <c r="H50" s="71" t="s">
        <v>90</v>
      </c>
      <c r="I50" s="83"/>
      <c r="J50" s="429"/>
      <c r="K50" s="431"/>
      <c r="L50" s="132"/>
      <c r="M50" s="73" t="s">
        <v>90</v>
      </c>
      <c r="N50" s="69"/>
      <c r="O50" s="429"/>
      <c r="P50" s="433"/>
      <c r="Q50" s="132"/>
      <c r="R50" s="73" t="s">
        <v>90</v>
      </c>
      <c r="S50" s="83"/>
      <c r="T50" s="429"/>
      <c r="U50" s="433"/>
      <c r="V50" s="132"/>
      <c r="W50" s="132"/>
      <c r="X50" s="74"/>
    </row>
    <row r="51" spans="1:24" ht="37.5" hidden="1" customHeight="1" x14ac:dyDescent="0.25">
      <c r="A51" s="74"/>
      <c r="B51" s="132"/>
      <c r="C51" s="453"/>
      <c r="D51" s="453"/>
      <c r="E51" s="456"/>
      <c r="F51" s="457"/>
      <c r="G51" s="134"/>
      <c r="H51" s="108" t="s">
        <v>89</v>
      </c>
      <c r="I51" s="67"/>
      <c r="J51" s="428" t="str">
        <f>IF(ISERROR(IF(I52="","",IF((I52/I51)&gt;1,1,I52/I51))),"",IF(I52="","",IF((I52/I51)&gt;1,1,I52/I51)))</f>
        <v/>
      </c>
      <c r="K51" s="430" t="str">
        <f>IF(J51="","",(IF(J51&lt;'BD1'!$E$76,'BD1'!$G$75,IF(J51&lt;'BD1'!$E$77,'BD1'!$G$76,'BD1'!$G$77))))</f>
        <v/>
      </c>
      <c r="L51" s="134"/>
      <c r="M51" s="109" t="s">
        <v>89</v>
      </c>
      <c r="N51" s="68"/>
      <c r="O51" s="428" t="str">
        <f>IF(ISERROR(IF(N52="","",IF((N52/N51)&gt;1,1,N52/N51))),"",IF(N52="","",IF((N52/N51)&gt;1,1,N52/N51)))</f>
        <v/>
      </c>
      <c r="P51" s="432" t="str">
        <f>IF(O51="","",(IF(O51&lt;'BD1'!$E$76,'BD1'!$G$75,IF(O51&lt;'BD1'!$E$77,'BD1'!$G$76,'BD1'!$G$77))))</f>
        <v/>
      </c>
      <c r="Q51" s="134"/>
      <c r="R51" s="109" t="s">
        <v>89</v>
      </c>
      <c r="S51" s="67"/>
      <c r="T51" s="428" t="str">
        <f>IF(ISERROR(IF(S52="","",IF((S52/S51)&gt;1,1,S52/S51))),"",IF(S52="","",IF((S52/S51)&gt;1,1,S52/S51)))</f>
        <v/>
      </c>
      <c r="U51" s="432" t="str">
        <f>IF(T51="","",(IF(T51&lt;'BD1'!$E$76,'BD1'!$G$75,IF(T51&lt;'BD1'!$E$77,'BD1'!$G$76,'BD1'!$G$77))))</f>
        <v/>
      </c>
      <c r="V51" s="132"/>
      <c r="W51" s="132"/>
      <c r="X51" s="74"/>
    </row>
    <row r="52" spans="1:24" ht="37.5" hidden="1" customHeight="1" x14ac:dyDescent="0.25">
      <c r="A52" s="74"/>
      <c r="B52" s="132"/>
      <c r="C52" s="453"/>
      <c r="D52" s="453"/>
      <c r="E52" s="456"/>
      <c r="F52" s="457"/>
      <c r="G52" s="132"/>
      <c r="H52" s="71" t="s">
        <v>90</v>
      </c>
      <c r="I52" s="83"/>
      <c r="J52" s="429"/>
      <c r="K52" s="431"/>
      <c r="L52" s="132"/>
      <c r="M52" s="73" t="s">
        <v>90</v>
      </c>
      <c r="N52" s="69"/>
      <c r="O52" s="429"/>
      <c r="P52" s="433"/>
      <c r="Q52" s="132"/>
      <c r="R52" s="73" t="s">
        <v>90</v>
      </c>
      <c r="S52" s="83"/>
      <c r="T52" s="429"/>
      <c r="U52" s="433"/>
      <c r="V52" s="132"/>
      <c r="W52" s="132"/>
      <c r="X52" s="74"/>
    </row>
    <row r="53" spans="1:24" ht="37.5" hidden="1" customHeight="1" x14ac:dyDescent="0.25">
      <c r="A53" s="74"/>
      <c r="B53" s="132"/>
      <c r="C53" s="453"/>
      <c r="D53" s="453"/>
      <c r="E53" s="456"/>
      <c r="F53" s="457"/>
      <c r="G53" s="134"/>
      <c r="H53" s="108" t="s">
        <v>89</v>
      </c>
      <c r="I53" s="67"/>
      <c r="J53" s="428" t="str">
        <f>IF(ISERROR(IF(I54="","",IF((I54/I53)&gt;1,1,I54/I53))),"",IF(I54="","",IF((I54/I53)&gt;1,1,I54/I53)))</f>
        <v/>
      </c>
      <c r="K53" s="430" t="str">
        <f>IF(J53="","",(IF(J53&lt;'BD1'!$E$76,'BD1'!$G$75,IF(J53&lt;'BD1'!$E$77,'BD1'!$G$76,'BD1'!$G$77))))</f>
        <v/>
      </c>
      <c r="L53" s="134"/>
      <c r="M53" s="109" t="s">
        <v>89</v>
      </c>
      <c r="N53" s="68"/>
      <c r="O53" s="428" t="str">
        <f>IF(ISERROR(IF(N54="","",IF((N54/N53)&gt;1,1,N54/N53))),"",IF(N54="","",IF((N54/N53)&gt;1,1,N54/N53)))</f>
        <v/>
      </c>
      <c r="P53" s="432" t="str">
        <f>IF(O53="","",(IF(O53&lt;'BD1'!$E$76,'BD1'!$G$75,IF(O53&lt;'BD1'!$E$77,'BD1'!$G$76,'BD1'!$G$77))))</f>
        <v/>
      </c>
      <c r="Q53" s="134"/>
      <c r="R53" s="109" t="s">
        <v>89</v>
      </c>
      <c r="S53" s="67"/>
      <c r="T53" s="428" t="str">
        <f>IF(ISERROR(IF(S54="","",IF((S54/S53)&gt;1,1,S54/S53))),"",IF(S54="","",IF((S54/S53)&gt;1,1,S54/S53)))</f>
        <v/>
      </c>
      <c r="U53" s="432" t="str">
        <f>IF(T53="","",(IF(T53&lt;'BD1'!$E$76,'BD1'!$G$75,IF(T53&lt;'BD1'!$E$77,'BD1'!$G$76,'BD1'!$G$77))))</f>
        <v/>
      </c>
      <c r="V53" s="132"/>
      <c r="W53" s="132"/>
      <c r="X53" s="74"/>
    </row>
    <row r="54" spans="1:24" ht="37.5" hidden="1" customHeight="1" x14ac:dyDescent="0.25">
      <c r="A54" s="74"/>
      <c r="B54" s="132"/>
      <c r="C54" s="453"/>
      <c r="D54" s="453"/>
      <c r="E54" s="456"/>
      <c r="F54" s="457"/>
      <c r="G54" s="132"/>
      <c r="H54" s="71" t="s">
        <v>90</v>
      </c>
      <c r="I54" s="83"/>
      <c r="J54" s="429"/>
      <c r="K54" s="431"/>
      <c r="L54" s="132"/>
      <c r="M54" s="73" t="s">
        <v>90</v>
      </c>
      <c r="N54" s="69"/>
      <c r="O54" s="429"/>
      <c r="P54" s="433"/>
      <c r="Q54" s="132"/>
      <c r="R54" s="73" t="s">
        <v>90</v>
      </c>
      <c r="S54" s="83"/>
      <c r="T54" s="429"/>
      <c r="U54" s="433"/>
      <c r="V54" s="132"/>
      <c r="W54" s="132"/>
      <c r="X54" s="74"/>
    </row>
    <row r="55" spans="1:24" ht="37.5" hidden="1" customHeight="1" x14ac:dyDescent="0.25">
      <c r="A55" s="74"/>
      <c r="B55" s="132"/>
      <c r="C55" s="453"/>
      <c r="D55" s="453"/>
      <c r="E55" s="456"/>
      <c r="F55" s="457"/>
      <c r="G55" s="134"/>
      <c r="H55" s="108" t="s">
        <v>89</v>
      </c>
      <c r="I55" s="67"/>
      <c r="J55" s="428" t="str">
        <f>IF(ISERROR(IF(I56="","",IF((I56/I55)&gt;1,1,I56/I55))),"",IF(I56="","",IF((I56/I55)&gt;1,1,I56/I55)))</f>
        <v/>
      </c>
      <c r="K55" s="430" t="str">
        <f>IF(J55="","",(IF(J55&lt;'BD1'!$E$76,'BD1'!$G$75,IF(J55&lt;'BD1'!$E$77,'BD1'!$G$76,'BD1'!$G$77))))</f>
        <v/>
      </c>
      <c r="L55" s="134"/>
      <c r="M55" s="109" t="s">
        <v>89</v>
      </c>
      <c r="N55" s="68"/>
      <c r="O55" s="428" t="str">
        <f>IF(ISERROR(IF(N56="","",IF((N56/N55)&gt;1,1,N56/N55))),"",IF(N56="","",IF((N56/N55)&gt;1,1,N56/N55)))</f>
        <v/>
      </c>
      <c r="P55" s="432" t="str">
        <f>IF(O55="","",(IF(O55&lt;'BD1'!$E$76,'BD1'!$G$75,IF(O55&lt;'BD1'!$E$77,'BD1'!$G$76,'BD1'!$G$77))))</f>
        <v/>
      </c>
      <c r="Q55" s="134"/>
      <c r="R55" s="109" t="s">
        <v>89</v>
      </c>
      <c r="S55" s="67"/>
      <c r="T55" s="428" t="str">
        <f>IF(ISERROR(IF(S56="","",IF((S56/S55)&gt;1,1,S56/S55))),"",IF(S56="","",IF((S56/S55)&gt;1,1,S56/S55)))</f>
        <v/>
      </c>
      <c r="U55" s="432" t="str">
        <f>IF(T55="","",(IF(T55&lt;'BD1'!$E$76,'BD1'!$G$75,IF(T55&lt;'BD1'!$E$77,'BD1'!$G$76,'BD1'!$G$77))))</f>
        <v/>
      </c>
      <c r="V55" s="132"/>
      <c r="W55" s="132"/>
      <c r="X55" s="74"/>
    </row>
    <row r="56" spans="1:24" ht="37.5" hidden="1" customHeight="1" x14ac:dyDescent="0.25">
      <c r="A56" s="74"/>
      <c r="B56" s="132"/>
      <c r="C56" s="453"/>
      <c r="D56" s="453"/>
      <c r="E56" s="456"/>
      <c r="F56" s="457"/>
      <c r="G56" s="132"/>
      <c r="H56" s="71" t="s">
        <v>90</v>
      </c>
      <c r="I56" s="83"/>
      <c r="J56" s="429"/>
      <c r="K56" s="431"/>
      <c r="L56" s="132"/>
      <c r="M56" s="73" t="s">
        <v>90</v>
      </c>
      <c r="N56" s="69"/>
      <c r="O56" s="429"/>
      <c r="P56" s="433"/>
      <c r="Q56" s="132"/>
      <c r="R56" s="73" t="s">
        <v>90</v>
      </c>
      <c r="S56" s="83"/>
      <c r="T56" s="429"/>
      <c r="U56" s="433"/>
      <c r="V56" s="132"/>
      <c r="W56" s="132"/>
      <c r="X56" s="74"/>
    </row>
    <row r="57" spans="1:24" ht="37.5" hidden="1" customHeight="1" x14ac:dyDescent="0.25">
      <c r="A57" s="74"/>
      <c r="B57" s="132"/>
      <c r="C57" s="453"/>
      <c r="D57" s="453"/>
      <c r="E57" s="456"/>
      <c r="F57" s="457"/>
      <c r="G57" s="134"/>
      <c r="H57" s="108" t="s">
        <v>89</v>
      </c>
      <c r="I57" s="67"/>
      <c r="J57" s="428" t="str">
        <f>IF(ISERROR(IF(I58="","",IF((I58/I57)&gt;1,1,I58/I57))),"",IF(I58="","",IF((I58/I57)&gt;1,1,I58/I57)))</f>
        <v/>
      </c>
      <c r="K57" s="430" t="str">
        <f>IF(J57="","",(IF(J57&lt;'BD1'!$E$76,'BD1'!$G$75,IF(J57&lt;'BD1'!$E$77,'BD1'!$G$76,'BD1'!$G$77))))</f>
        <v/>
      </c>
      <c r="L57" s="134"/>
      <c r="M57" s="109" t="s">
        <v>89</v>
      </c>
      <c r="N57" s="68"/>
      <c r="O57" s="428" t="str">
        <f>IF(ISERROR(IF(N58="","",IF((N58/N57)&gt;1,1,N58/N57))),"",IF(N58="","",IF((N58/N57)&gt;1,1,N58/N57)))</f>
        <v/>
      </c>
      <c r="P57" s="432" t="str">
        <f>IF(O57="","",(IF(O57&lt;'BD1'!$E$76,'BD1'!$G$75,IF(O57&lt;'BD1'!$E$77,'BD1'!$G$76,'BD1'!$G$77))))</f>
        <v/>
      </c>
      <c r="Q57" s="134"/>
      <c r="R57" s="109" t="s">
        <v>89</v>
      </c>
      <c r="S57" s="67"/>
      <c r="T57" s="428" t="str">
        <f>IF(ISERROR(IF(S58="","",IF((S58/S57)&gt;1,1,S58/S57))),"",IF(S58="","",IF((S58/S57)&gt;1,1,S58/S57)))</f>
        <v/>
      </c>
      <c r="U57" s="432" t="str">
        <f>IF(T57="","",(IF(T57&lt;'BD1'!$E$76,'BD1'!$G$75,IF(T57&lt;'BD1'!$E$77,'BD1'!$G$76,'BD1'!$G$77))))</f>
        <v/>
      </c>
      <c r="V57" s="132"/>
      <c r="W57" s="132"/>
      <c r="X57" s="74"/>
    </row>
    <row r="58" spans="1:24" ht="37.5" hidden="1" customHeight="1" x14ac:dyDescent="0.25">
      <c r="A58" s="74"/>
      <c r="B58" s="132"/>
      <c r="C58" s="453"/>
      <c r="D58" s="453"/>
      <c r="E58" s="456"/>
      <c r="F58" s="457"/>
      <c r="G58" s="132"/>
      <c r="H58" s="71" t="s">
        <v>90</v>
      </c>
      <c r="I58" s="83"/>
      <c r="J58" s="429"/>
      <c r="K58" s="431"/>
      <c r="L58" s="132"/>
      <c r="M58" s="73" t="s">
        <v>90</v>
      </c>
      <c r="N58" s="69"/>
      <c r="O58" s="429"/>
      <c r="P58" s="433"/>
      <c r="Q58" s="132"/>
      <c r="R58" s="73" t="s">
        <v>90</v>
      </c>
      <c r="S58" s="83"/>
      <c r="T58" s="429"/>
      <c r="U58" s="433"/>
      <c r="V58" s="132"/>
      <c r="W58" s="132"/>
      <c r="X58" s="74"/>
    </row>
    <row r="59" spans="1:24" ht="37.5" hidden="1" customHeight="1" x14ac:dyDescent="0.25">
      <c r="A59" s="74"/>
      <c r="B59" s="132"/>
      <c r="C59" s="453"/>
      <c r="D59" s="453"/>
      <c r="E59" s="456"/>
      <c r="F59" s="457"/>
      <c r="G59" s="134"/>
      <c r="H59" s="108" t="s">
        <v>89</v>
      </c>
      <c r="I59" s="67"/>
      <c r="J59" s="428" t="str">
        <f>IF(ISERROR(IF(I60="","",IF((I60/I59)&gt;1,1,I60/I59))),"",IF(I60="","",IF((I60/I59)&gt;1,1,I60/I59)))</f>
        <v/>
      </c>
      <c r="K59" s="430" t="str">
        <f>IF(J59="","",(IF(J59&lt;'BD1'!$E$76,'BD1'!$G$75,IF(J59&lt;'BD1'!$E$77,'BD1'!$G$76,'BD1'!$G$77))))</f>
        <v/>
      </c>
      <c r="L59" s="134"/>
      <c r="M59" s="109" t="s">
        <v>89</v>
      </c>
      <c r="N59" s="68"/>
      <c r="O59" s="428" t="str">
        <f>IF(ISERROR(IF(N60="","",IF((N60/N59)&gt;1,1,N60/N59))),"",IF(N60="","",IF((N60/N59)&gt;1,1,N60/N59)))</f>
        <v/>
      </c>
      <c r="P59" s="432" t="str">
        <f>IF(O59="","",(IF(O59&lt;'BD1'!$E$76,'BD1'!$G$75,IF(O59&lt;'BD1'!$E$77,'BD1'!$G$76,'BD1'!$G$77))))</f>
        <v/>
      </c>
      <c r="Q59" s="134"/>
      <c r="R59" s="109" t="s">
        <v>89</v>
      </c>
      <c r="S59" s="67"/>
      <c r="T59" s="428" t="str">
        <f>IF(ISERROR(IF(S60="","",IF((S60/S59)&gt;1,1,S60/S59))),"",IF(S60="","",IF((S60/S59)&gt;1,1,S60/S59)))</f>
        <v/>
      </c>
      <c r="U59" s="432" t="str">
        <f>IF(T59="","",(IF(T59&lt;'BD1'!$E$76,'BD1'!$G$75,IF(T59&lt;'BD1'!$E$77,'BD1'!$G$76,'BD1'!$G$77))))</f>
        <v/>
      </c>
      <c r="V59" s="132"/>
      <c r="W59" s="132"/>
      <c r="X59" s="74"/>
    </row>
    <row r="60" spans="1:24" ht="37.5" hidden="1" customHeight="1" x14ac:dyDescent="0.25">
      <c r="A60" s="74"/>
      <c r="B60" s="132"/>
      <c r="C60" s="453"/>
      <c r="D60" s="453"/>
      <c r="E60" s="456"/>
      <c r="F60" s="457"/>
      <c r="G60" s="132"/>
      <c r="H60" s="71" t="s">
        <v>90</v>
      </c>
      <c r="I60" s="83"/>
      <c r="J60" s="429"/>
      <c r="K60" s="431"/>
      <c r="L60" s="132"/>
      <c r="M60" s="73" t="s">
        <v>90</v>
      </c>
      <c r="N60" s="69"/>
      <c r="O60" s="429"/>
      <c r="P60" s="433"/>
      <c r="Q60" s="132"/>
      <c r="R60" s="73" t="s">
        <v>90</v>
      </c>
      <c r="S60" s="83"/>
      <c r="T60" s="429"/>
      <c r="U60" s="433"/>
      <c r="V60" s="132"/>
      <c r="W60" s="132"/>
      <c r="X60" s="74"/>
    </row>
    <row r="61" spans="1:24" ht="37.5" hidden="1" customHeight="1" x14ac:dyDescent="0.25">
      <c r="A61" s="74"/>
      <c r="B61" s="132"/>
      <c r="C61" s="453"/>
      <c r="D61" s="453"/>
      <c r="E61" s="456"/>
      <c r="F61" s="457"/>
      <c r="G61" s="134"/>
      <c r="H61" s="108" t="s">
        <v>89</v>
      </c>
      <c r="I61" s="67"/>
      <c r="J61" s="428" t="str">
        <f>IF(ISERROR(IF(I62="","",IF((I62/I61)&gt;1,1,I62/I61))),"",IF(I62="","",IF((I62/I61)&gt;1,1,I62/I61)))</f>
        <v/>
      </c>
      <c r="K61" s="430" t="str">
        <f>IF(J61="","",(IF(J61&lt;'BD1'!$E$76,'BD1'!$G$75,IF(J61&lt;'BD1'!$E$77,'BD1'!$G$76,'BD1'!$G$77))))</f>
        <v/>
      </c>
      <c r="L61" s="134"/>
      <c r="M61" s="109" t="s">
        <v>89</v>
      </c>
      <c r="N61" s="68"/>
      <c r="O61" s="428" t="str">
        <f>IF(ISERROR(IF(N62="","",IF((N62/N61)&gt;1,1,N62/N61))),"",IF(N62="","",IF((N62/N61)&gt;1,1,N62/N61)))</f>
        <v/>
      </c>
      <c r="P61" s="432" t="str">
        <f>IF(O61="","",(IF(O61&lt;'BD1'!$E$76,'BD1'!$G$75,IF(O61&lt;'BD1'!$E$77,'BD1'!$G$76,'BD1'!$G$77))))</f>
        <v/>
      </c>
      <c r="Q61" s="134"/>
      <c r="R61" s="109" t="s">
        <v>89</v>
      </c>
      <c r="S61" s="67"/>
      <c r="T61" s="428" t="str">
        <f>IF(ISERROR(IF(S62="","",IF((S62/S61)&gt;1,1,S62/S61))),"",IF(S62="","",IF((S62/S61)&gt;1,1,S62/S61)))</f>
        <v/>
      </c>
      <c r="U61" s="432" t="str">
        <f>IF(T61="","",(IF(T61&lt;'BD1'!$E$76,'BD1'!$G$75,IF(T61&lt;'BD1'!$E$77,'BD1'!$G$76,'BD1'!$G$77))))</f>
        <v/>
      </c>
      <c r="V61" s="132"/>
      <c r="W61" s="132"/>
      <c r="X61" s="74"/>
    </row>
    <row r="62" spans="1:24" ht="37.5" hidden="1" customHeight="1" x14ac:dyDescent="0.25">
      <c r="A62" s="74"/>
      <c r="B62" s="132"/>
      <c r="C62" s="453"/>
      <c r="D62" s="453"/>
      <c r="E62" s="456"/>
      <c r="F62" s="457"/>
      <c r="G62" s="132"/>
      <c r="H62" s="71" t="s">
        <v>90</v>
      </c>
      <c r="I62" s="83"/>
      <c r="J62" s="429"/>
      <c r="K62" s="431"/>
      <c r="L62" s="132"/>
      <c r="M62" s="73" t="s">
        <v>90</v>
      </c>
      <c r="N62" s="69"/>
      <c r="O62" s="429"/>
      <c r="P62" s="433"/>
      <c r="Q62" s="132"/>
      <c r="R62" s="73" t="s">
        <v>90</v>
      </c>
      <c r="S62" s="83"/>
      <c r="T62" s="429"/>
      <c r="U62" s="433"/>
      <c r="V62" s="132"/>
      <c r="W62" s="132"/>
      <c r="X62" s="74"/>
    </row>
    <row r="63" spans="1:24" ht="37.5" hidden="1" customHeight="1" x14ac:dyDescent="0.25">
      <c r="A63" s="74"/>
      <c r="B63" s="132"/>
      <c r="C63" s="453"/>
      <c r="D63" s="453"/>
      <c r="E63" s="456"/>
      <c r="F63" s="457"/>
      <c r="G63" s="134"/>
      <c r="H63" s="108" t="s">
        <v>89</v>
      </c>
      <c r="I63" s="67"/>
      <c r="J63" s="428" t="str">
        <f>IF(ISERROR(IF(I64="","",IF((I64/I63)&gt;1,1,I64/I63))),"",IF(I64="","",IF((I64/I63)&gt;1,1,I64/I63)))</f>
        <v/>
      </c>
      <c r="K63" s="430" t="str">
        <f>IF(J63="","",(IF(J63&lt;'BD1'!$E$76,'BD1'!$G$75,IF(J63&lt;'BD1'!$E$77,'BD1'!$G$76,'BD1'!$G$77))))</f>
        <v/>
      </c>
      <c r="L63" s="134"/>
      <c r="M63" s="109" t="s">
        <v>89</v>
      </c>
      <c r="N63" s="68"/>
      <c r="O63" s="428" t="str">
        <f>IF(ISERROR(IF(N64="","",IF((N64/N63)&gt;1,1,N64/N63))),"",IF(N64="","",IF((N64/N63)&gt;1,1,N64/N63)))</f>
        <v/>
      </c>
      <c r="P63" s="432" t="str">
        <f>IF(O63="","",(IF(O63&lt;'BD1'!$E$76,'BD1'!$G$75,IF(O63&lt;'BD1'!$E$77,'BD1'!$G$76,'BD1'!$G$77))))</f>
        <v/>
      </c>
      <c r="Q63" s="134"/>
      <c r="R63" s="109" t="s">
        <v>89</v>
      </c>
      <c r="S63" s="67"/>
      <c r="T63" s="428" t="str">
        <f>IF(ISERROR(IF(S64="","",IF((S64/S63)&gt;1,1,S64/S63))),"",IF(S64="","",IF((S64/S63)&gt;1,1,S64/S63)))</f>
        <v/>
      </c>
      <c r="U63" s="432" t="str">
        <f>IF(T63="","",(IF(T63&lt;'BD1'!$E$76,'BD1'!$G$75,IF(T63&lt;'BD1'!$E$77,'BD1'!$G$76,'BD1'!$G$77))))</f>
        <v/>
      </c>
      <c r="V63" s="132"/>
      <c r="W63" s="132"/>
      <c r="X63" s="74"/>
    </row>
    <row r="64" spans="1:24" ht="37.5" hidden="1" customHeight="1" x14ac:dyDescent="0.25">
      <c r="A64" s="74"/>
      <c r="B64" s="132"/>
      <c r="C64" s="453"/>
      <c r="D64" s="453"/>
      <c r="E64" s="456"/>
      <c r="F64" s="457"/>
      <c r="G64" s="132"/>
      <c r="H64" s="71" t="s">
        <v>90</v>
      </c>
      <c r="I64" s="83"/>
      <c r="J64" s="429"/>
      <c r="K64" s="431"/>
      <c r="L64" s="132"/>
      <c r="M64" s="73" t="s">
        <v>90</v>
      </c>
      <c r="N64" s="69"/>
      <c r="O64" s="429"/>
      <c r="P64" s="433"/>
      <c r="Q64" s="132"/>
      <c r="R64" s="73" t="s">
        <v>90</v>
      </c>
      <c r="S64" s="83"/>
      <c r="T64" s="429"/>
      <c r="U64" s="433"/>
      <c r="V64" s="132"/>
      <c r="W64" s="132"/>
      <c r="X64" s="74"/>
    </row>
    <row r="65" spans="1:24" ht="37.5" hidden="1" customHeight="1" x14ac:dyDescent="0.25">
      <c r="A65" s="74"/>
      <c r="B65" s="132"/>
      <c r="C65" s="453"/>
      <c r="D65" s="453"/>
      <c r="E65" s="456"/>
      <c r="F65" s="457"/>
      <c r="G65" s="134"/>
      <c r="H65" s="108" t="s">
        <v>89</v>
      </c>
      <c r="I65" s="67"/>
      <c r="J65" s="428" t="str">
        <f>IF(ISERROR(IF(I66="","",IF((I66/I65)&gt;1,1,I66/I65))),"",IF(I66="","",IF((I66/I65)&gt;1,1,I66/I65)))</f>
        <v/>
      </c>
      <c r="K65" s="430" t="str">
        <f>IF(J65="","",(IF(J65&lt;'BD1'!$E$76,'BD1'!$G$75,IF(J65&lt;'BD1'!$E$77,'BD1'!$G$76,'BD1'!$G$77))))</f>
        <v/>
      </c>
      <c r="L65" s="134"/>
      <c r="M65" s="109" t="s">
        <v>89</v>
      </c>
      <c r="N65" s="68"/>
      <c r="O65" s="428" t="str">
        <f>IF(ISERROR(IF(N66="","",IF((N66/N65)&gt;1,1,N66/N65))),"",IF(N66="","",IF((N66/N65)&gt;1,1,N66/N65)))</f>
        <v/>
      </c>
      <c r="P65" s="432" t="str">
        <f>IF(O65="","",(IF(O65&lt;'BD1'!$E$76,'BD1'!$G$75,IF(O65&lt;'BD1'!$E$77,'BD1'!$G$76,'BD1'!$G$77))))</f>
        <v/>
      </c>
      <c r="Q65" s="134"/>
      <c r="R65" s="109" t="s">
        <v>89</v>
      </c>
      <c r="S65" s="67"/>
      <c r="T65" s="428" t="str">
        <f>IF(ISERROR(IF(S66="","",IF((S66/S65)&gt;1,1,S66/S65))),"",IF(S66="","",IF((S66/S65)&gt;1,1,S66/S65)))</f>
        <v/>
      </c>
      <c r="U65" s="432" t="str">
        <f>IF(T65="","",(IF(T65&lt;'BD1'!$E$76,'BD1'!$G$75,IF(T65&lt;'BD1'!$E$77,'BD1'!$G$76,'BD1'!$G$77))))</f>
        <v/>
      </c>
      <c r="V65" s="132"/>
      <c r="W65" s="132"/>
      <c r="X65" s="74"/>
    </row>
    <row r="66" spans="1:24" ht="37.5" hidden="1" customHeight="1" x14ac:dyDescent="0.25">
      <c r="A66" s="74"/>
      <c r="B66" s="132"/>
      <c r="C66" s="453"/>
      <c r="D66" s="453"/>
      <c r="E66" s="456"/>
      <c r="F66" s="457"/>
      <c r="G66" s="132"/>
      <c r="H66" s="71" t="s">
        <v>90</v>
      </c>
      <c r="I66" s="83"/>
      <c r="J66" s="429"/>
      <c r="K66" s="431"/>
      <c r="L66" s="132"/>
      <c r="M66" s="73" t="s">
        <v>90</v>
      </c>
      <c r="N66" s="69"/>
      <c r="O66" s="429"/>
      <c r="P66" s="433"/>
      <c r="Q66" s="132"/>
      <c r="R66" s="73" t="s">
        <v>90</v>
      </c>
      <c r="S66" s="83"/>
      <c r="T66" s="429"/>
      <c r="U66" s="433"/>
      <c r="V66" s="132"/>
      <c r="W66" s="132"/>
      <c r="X66" s="74"/>
    </row>
    <row r="67" spans="1:24" ht="37.5" hidden="1" customHeight="1" x14ac:dyDescent="0.25">
      <c r="A67" s="74"/>
      <c r="B67" s="132"/>
      <c r="C67" s="453"/>
      <c r="D67" s="453"/>
      <c r="E67" s="456"/>
      <c r="F67" s="457"/>
      <c r="G67" s="134"/>
      <c r="H67" s="108" t="s">
        <v>89</v>
      </c>
      <c r="I67" s="67"/>
      <c r="J67" s="428" t="str">
        <f>IF(ISERROR(IF(I68="","",IF((I68/I67)&gt;1,1,I68/I67))),"",IF(I68="","",IF((I68/I67)&gt;1,1,I68/I67)))</f>
        <v/>
      </c>
      <c r="K67" s="430" t="str">
        <f>IF(J67="","",(IF(J67&lt;'BD1'!$E$76,'BD1'!$G$75,IF(J67&lt;'BD1'!$E$77,'BD1'!$G$76,'BD1'!$G$77))))</f>
        <v/>
      </c>
      <c r="L67" s="134"/>
      <c r="M67" s="109" t="s">
        <v>89</v>
      </c>
      <c r="N67" s="68"/>
      <c r="O67" s="428" t="str">
        <f>IF(ISERROR(IF(N68="","",IF((N68/N67)&gt;1,1,N68/N67))),"",IF(N68="","",IF((N68/N67)&gt;1,1,N68/N67)))</f>
        <v/>
      </c>
      <c r="P67" s="432" t="str">
        <f>IF(O67="","",(IF(O67&lt;'BD1'!$E$76,'BD1'!$G$75,IF(O67&lt;'BD1'!$E$77,'BD1'!$G$76,'BD1'!$G$77))))</f>
        <v/>
      </c>
      <c r="Q67" s="134"/>
      <c r="R67" s="109" t="s">
        <v>89</v>
      </c>
      <c r="S67" s="67"/>
      <c r="T67" s="428" t="str">
        <f>IF(ISERROR(IF(S68="","",IF((S68/S67)&gt;1,1,S68/S67))),"",IF(S68="","",IF((S68/S67)&gt;1,1,S68/S67)))</f>
        <v/>
      </c>
      <c r="U67" s="432" t="str">
        <f>IF(T67="","",(IF(T67&lt;'BD1'!$E$76,'BD1'!$G$75,IF(T67&lt;'BD1'!$E$77,'BD1'!$G$76,'BD1'!$G$77))))</f>
        <v/>
      </c>
      <c r="V67" s="132"/>
      <c r="W67" s="132"/>
      <c r="X67" s="74"/>
    </row>
    <row r="68" spans="1:24" ht="37.5" hidden="1" customHeight="1" x14ac:dyDescent="0.25">
      <c r="A68" s="74"/>
      <c r="B68" s="132"/>
      <c r="C68" s="453"/>
      <c r="D68" s="453"/>
      <c r="E68" s="456"/>
      <c r="F68" s="457"/>
      <c r="G68" s="132"/>
      <c r="H68" s="71" t="s">
        <v>90</v>
      </c>
      <c r="I68" s="83"/>
      <c r="J68" s="429"/>
      <c r="K68" s="431"/>
      <c r="L68" s="132"/>
      <c r="M68" s="73" t="s">
        <v>90</v>
      </c>
      <c r="N68" s="69"/>
      <c r="O68" s="429"/>
      <c r="P68" s="433"/>
      <c r="Q68" s="132"/>
      <c r="R68" s="73" t="s">
        <v>90</v>
      </c>
      <c r="S68" s="83"/>
      <c r="T68" s="429"/>
      <c r="U68" s="433"/>
      <c r="V68" s="132"/>
      <c r="W68" s="132"/>
      <c r="X68" s="74"/>
    </row>
    <row r="69" spans="1:24" ht="37.5" hidden="1" customHeight="1" x14ac:dyDescent="0.25">
      <c r="A69" s="74"/>
      <c r="B69" s="132"/>
      <c r="C69" s="453"/>
      <c r="D69" s="453"/>
      <c r="E69" s="456"/>
      <c r="F69" s="457"/>
      <c r="G69" s="134"/>
      <c r="H69" s="108" t="s">
        <v>89</v>
      </c>
      <c r="I69" s="67"/>
      <c r="J69" s="428" t="str">
        <f>IF(ISERROR(IF(I70="","",IF((I70/I69)&gt;1,1,I70/I69))),"",IF(I70="","",IF((I70/I69)&gt;1,1,I70/I69)))</f>
        <v/>
      </c>
      <c r="K69" s="430" t="str">
        <f>IF(J69="","",(IF(J69&lt;'BD1'!$E$76,'BD1'!$G$75,IF(J69&lt;'BD1'!$E$77,'BD1'!$G$76,'BD1'!$G$77))))</f>
        <v/>
      </c>
      <c r="L69" s="134"/>
      <c r="M69" s="109" t="s">
        <v>89</v>
      </c>
      <c r="N69" s="68"/>
      <c r="O69" s="428" t="str">
        <f>IF(ISERROR(IF(N70="","",IF((N70/N69)&gt;1,1,N70/N69))),"",IF(N70="","",IF((N70/N69)&gt;1,1,N70/N69)))</f>
        <v/>
      </c>
      <c r="P69" s="432" t="str">
        <f>IF(O69="","",(IF(O69&lt;'BD1'!$E$76,'BD1'!$G$75,IF(O69&lt;'BD1'!$E$77,'BD1'!$G$76,'BD1'!$G$77))))</f>
        <v/>
      </c>
      <c r="Q69" s="134"/>
      <c r="R69" s="109" t="s">
        <v>89</v>
      </c>
      <c r="S69" s="67"/>
      <c r="T69" s="428" t="str">
        <f>IF(ISERROR(IF(S70="","",IF((S70/S69)&gt;1,1,S70/S69))),"",IF(S70="","",IF((S70/S69)&gt;1,1,S70/S69)))</f>
        <v/>
      </c>
      <c r="U69" s="432" t="str">
        <f>IF(T69="","",(IF(T69&lt;'BD1'!$E$76,'BD1'!$G$75,IF(T69&lt;'BD1'!$E$77,'BD1'!$G$76,'BD1'!$G$77))))</f>
        <v/>
      </c>
      <c r="V69" s="132"/>
      <c r="W69" s="132"/>
      <c r="X69" s="74"/>
    </row>
    <row r="70" spans="1:24" ht="37.5" hidden="1" customHeight="1" x14ac:dyDescent="0.25">
      <c r="A70" s="74"/>
      <c r="B70" s="132"/>
      <c r="C70" s="453"/>
      <c r="D70" s="453"/>
      <c r="E70" s="456"/>
      <c r="F70" s="457"/>
      <c r="G70" s="132"/>
      <c r="H70" s="71" t="s">
        <v>90</v>
      </c>
      <c r="I70" s="83"/>
      <c r="J70" s="429"/>
      <c r="K70" s="431"/>
      <c r="L70" s="132"/>
      <c r="M70" s="73" t="s">
        <v>90</v>
      </c>
      <c r="N70" s="69"/>
      <c r="O70" s="429"/>
      <c r="P70" s="433"/>
      <c r="Q70" s="132"/>
      <c r="R70" s="73" t="s">
        <v>90</v>
      </c>
      <c r="S70" s="83"/>
      <c r="T70" s="429"/>
      <c r="U70" s="433"/>
      <c r="V70" s="132"/>
      <c r="W70" s="132"/>
      <c r="X70" s="74"/>
    </row>
    <row r="71" spans="1:24" ht="37.5" hidden="1" customHeight="1" x14ac:dyDescent="0.25">
      <c r="A71" s="74"/>
      <c r="B71" s="132"/>
      <c r="C71" s="453"/>
      <c r="D71" s="453"/>
      <c r="E71" s="456"/>
      <c r="F71" s="457"/>
      <c r="G71" s="134"/>
      <c r="H71" s="108" t="s">
        <v>89</v>
      </c>
      <c r="I71" s="67"/>
      <c r="J71" s="428" t="str">
        <f>IF(ISERROR(IF(I72="","",IF((I72/I71)&gt;1,1,I72/I71))),"",IF(I72="","",IF((I72/I71)&gt;1,1,I72/I71)))</f>
        <v/>
      </c>
      <c r="K71" s="430" t="str">
        <f>IF(J71="","",(IF(J71&lt;'BD1'!$E$76,'BD1'!$G$75,IF(J71&lt;'BD1'!$E$77,'BD1'!$G$76,'BD1'!$G$77))))</f>
        <v/>
      </c>
      <c r="L71" s="134"/>
      <c r="M71" s="109" t="s">
        <v>89</v>
      </c>
      <c r="N71" s="68"/>
      <c r="O71" s="428" t="str">
        <f>IF(ISERROR(IF(N72="","",IF((N72/N71)&gt;1,1,N72/N71))),"",IF(N72="","",IF((N72/N71)&gt;1,1,N72/N71)))</f>
        <v/>
      </c>
      <c r="P71" s="432" t="str">
        <f>IF(O71="","",(IF(O71&lt;'BD1'!$E$76,'BD1'!$G$75,IF(O71&lt;'BD1'!$E$77,'BD1'!$G$76,'BD1'!$G$77))))</f>
        <v/>
      </c>
      <c r="Q71" s="134"/>
      <c r="R71" s="109" t="s">
        <v>89</v>
      </c>
      <c r="S71" s="67"/>
      <c r="T71" s="428" t="str">
        <f>IF(ISERROR(IF(S72="","",IF((S72/S71)&gt;1,1,S72/S71))),"",IF(S72="","",IF((S72/S71)&gt;1,1,S72/S71)))</f>
        <v/>
      </c>
      <c r="U71" s="432" t="str">
        <f>IF(T71="","",(IF(T71&lt;'BD1'!$E$76,'BD1'!$G$75,IF(T71&lt;'BD1'!$E$77,'BD1'!$G$76,'BD1'!$G$77))))</f>
        <v/>
      </c>
      <c r="V71" s="132"/>
      <c r="W71" s="132"/>
      <c r="X71" s="74"/>
    </row>
    <row r="72" spans="1:24" ht="37.5" hidden="1" customHeight="1" x14ac:dyDescent="0.25">
      <c r="A72" s="74"/>
      <c r="B72" s="132"/>
      <c r="C72" s="453"/>
      <c r="D72" s="453"/>
      <c r="E72" s="456"/>
      <c r="F72" s="457"/>
      <c r="G72" s="132"/>
      <c r="H72" s="72" t="s">
        <v>90</v>
      </c>
      <c r="I72" s="70"/>
      <c r="J72" s="487"/>
      <c r="K72" s="431"/>
      <c r="L72" s="132"/>
      <c r="M72" s="73" t="s">
        <v>90</v>
      </c>
      <c r="N72" s="69"/>
      <c r="O72" s="429"/>
      <c r="P72" s="433"/>
      <c r="Q72" s="132"/>
      <c r="R72" s="73" t="s">
        <v>90</v>
      </c>
      <c r="S72" s="83"/>
      <c r="T72" s="429"/>
      <c r="U72" s="433"/>
      <c r="V72" s="132"/>
      <c r="W72" s="132"/>
      <c r="X72" s="74"/>
    </row>
    <row r="73" spans="1:24" ht="15" hidden="1" customHeight="1" x14ac:dyDescent="0.25">
      <c r="A73" s="74"/>
      <c r="B73" s="132"/>
      <c r="C73" s="132" t="s">
        <v>233</v>
      </c>
      <c r="D73" s="132"/>
      <c r="E73" s="132"/>
      <c r="F73" s="132"/>
      <c r="G73" s="132"/>
      <c r="H73" s="132"/>
      <c r="I73" s="132"/>
      <c r="J73" s="132"/>
      <c r="K73" s="132"/>
      <c r="L73" s="132"/>
      <c r="M73" s="132"/>
      <c r="N73" s="132"/>
      <c r="O73" s="132"/>
      <c r="P73" s="132"/>
      <c r="Q73" s="132"/>
      <c r="R73" s="132"/>
      <c r="S73" s="132"/>
      <c r="T73" s="132"/>
      <c r="U73" s="132"/>
      <c r="V73" s="132"/>
      <c r="W73" s="132"/>
      <c r="X73" s="74"/>
    </row>
    <row r="74" spans="1:24" ht="15" hidden="1" customHeight="1" x14ac:dyDescent="0.25">
      <c r="A74" s="74"/>
      <c r="B74" s="132"/>
      <c r="C74" s="132"/>
      <c r="D74" s="132"/>
      <c r="E74" s="132"/>
      <c r="F74" s="132"/>
      <c r="G74" s="132"/>
      <c r="H74" s="132"/>
      <c r="I74" s="132"/>
      <c r="J74" s="132"/>
      <c r="K74" s="132"/>
      <c r="L74" s="132"/>
      <c r="M74" s="132"/>
      <c r="N74" s="132"/>
      <c r="O74" s="132"/>
      <c r="P74" s="132"/>
      <c r="Q74" s="132"/>
      <c r="R74" s="132"/>
      <c r="S74" s="132"/>
      <c r="T74" s="132"/>
      <c r="U74" s="132"/>
      <c r="V74" s="132"/>
      <c r="W74" s="132"/>
      <c r="X74" s="74"/>
    </row>
    <row r="75" spans="1:24" ht="39" customHeight="1" x14ac:dyDescent="0.25">
      <c r="A75" s="74"/>
      <c r="B75" s="132"/>
      <c r="C75" s="439" t="s">
        <v>357</v>
      </c>
      <c r="D75" s="439"/>
      <c r="E75" s="439"/>
      <c r="F75" s="439"/>
      <c r="G75" s="439"/>
      <c r="H75" s="439"/>
      <c r="I75" s="439"/>
      <c r="J75" s="439"/>
      <c r="K75" s="439"/>
      <c r="L75" s="439"/>
      <c r="M75" s="439"/>
      <c r="N75" s="439"/>
      <c r="O75" s="439"/>
      <c r="P75" s="439"/>
      <c r="Q75" s="439"/>
      <c r="R75" s="439"/>
      <c r="S75" s="439"/>
      <c r="T75" s="439"/>
      <c r="U75" s="439"/>
      <c r="V75" s="439"/>
      <c r="W75" s="132"/>
      <c r="X75" s="74"/>
    </row>
    <row r="76" spans="1:24" ht="39.950000000000003" customHeight="1" x14ac:dyDescent="0.25">
      <c r="A76" s="74"/>
      <c r="B76" s="132"/>
      <c r="C76" s="365" t="s">
        <v>356</v>
      </c>
      <c r="D76" s="387">
        <v>1</v>
      </c>
      <c r="E76" s="138" t="s">
        <v>355</v>
      </c>
      <c r="F76" s="367" t="s">
        <v>94</v>
      </c>
      <c r="G76" s="368"/>
      <c r="H76" s="369"/>
      <c r="I76" s="139" t="s">
        <v>100</v>
      </c>
      <c r="J76" s="370" t="s">
        <v>131</v>
      </c>
      <c r="K76" s="371"/>
      <c r="L76" s="371"/>
      <c r="M76" s="371"/>
      <c r="N76" s="371"/>
      <c r="O76" s="371"/>
      <c r="P76" s="371"/>
      <c r="Q76" s="372"/>
      <c r="R76" s="474" t="s">
        <v>140</v>
      </c>
      <c r="S76" s="475"/>
      <c r="T76" s="375" t="str">
        <f ca="1">IF(ISERROR(INDEX('BD1'!$N$56:$P$70,MATCH(J76,INDIRECT(F76),0),MATCH(F76,'BD1'!$N$55:$P$55,0))),"",(INDEX('BD1'!$N$56:$P$70,MATCH(J76,INDIRECT(F76),0),MATCH(F76,'BD1'!$N$55:$P$55,0))))</f>
        <v>HACER</v>
      </c>
      <c r="U76" s="376"/>
      <c r="V76" s="132"/>
      <c r="W76" s="132"/>
      <c r="X76" s="74"/>
    </row>
    <row r="77" spans="1:24" ht="15" customHeight="1" x14ac:dyDescent="0.25">
      <c r="A77" s="74"/>
      <c r="B77" s="132"/>
      <c r="C77" s="365"/>
      <c r="D77" s="388"/>
      <c r="E77" s="140"/>
      <c r="F77" s="140"/>
      <c r="G77" s="140"/>
      <c r="H77" s="141" t="s">
        <v>163</v>
      </c>
      <c r="I77" s="140"/>
      <c r="J77" s="140"/>
      <c r="K77" s="140"/>
      <c r="L77" s="140"/>
      <c r="M77" s="140"/>
      <c r="N77" s="140"/>
      <c r="O77" s="140"/>
      <c r="P77" s="140"/>
      <c r="Q77" s="141" t="s">
        <v>163</v>
      </c>
      <c r="R77" s="140"/>
      <c r="S77" s="140"/>
      <c r="T77" s="140"/>
      <c r="U77" s="142"/>
      <c r="V77" s="132"/>
      <c r="W77" s="132"/>
      <c r="X77" s="74"/>
    </row>
    <row r="78" spans="1:24" ht="21.75" customHeight="1" x14ac:dyDescent="0.25">
      <c r="A78" s="74"/>
      <c r="B78" s="132"/>
      <c r="C78" s="365"/>
      <c r="D78" s="388"/>
      <c r="E78" s="476" t="s">
        <v>234</v>
      </c>
      <c r="F78" s="476"/>
      <c r="G78" s="476"/>
      <c r="H78" s="476"/>
      <c r="I78" s="476"/>
      <c r="J78" s="476"/>
      <c r="K78" s="377"/>
      <c r="L78" s="477" t="s">
        <v>235</v>
      </c>
      <c r="M78" s="478"/>
      <c r="N78" s="478"/>
      <c r="O78" s="478"/>
      <c r="P78" s="478"/>
      <c r="Q78" s="478"/>
      <c r="R78" s="478"/>
      <c r="S78" s="478"/>
      <c r="T78" s="478"/>
      <c r="U78" s="479"/>
      <c r="V78" s="132"/>
      <c r="W78" s="132"/>
      <c r="X78" s="74"/>
    </row>
    <row r="79" spans="1:24" ht="69.75" customHeight="1" x14ac:dyDescent="0.25">
      <c r="A79" s="74"/>
      <c r="B79" s="132"/>
      <c r="C79" s="366"/>
      <c r="D79" s="389"/>
      <c r="E79" s="381" t="s">
        <v>941</v>
      </c>
      <c r="F79" s="381"/>
      <c r="G79" s="381"/>
      <c r="H79" s="381"/>
      <c r="I79" s="381"/>
      <c r="J79" s="381"/>
      <c r="K79" s="382"/>
      <c r="L79" s="383" t="s">
        <v>942</v>
      </c>
      <c r="M79" s="381"/>
      <c r="N79" s="381"/>
      <c r="O79" s="381"/>
      <c r="P79" s="381"/>
      <c r="Q79" s="381"/>
      <c r="R79" s="381"/>
      <c r="S79" s="381"/>
      <c r="T79" s="381"/>
      <c r="U79" s="440"/>
      <c r="V79" s="132"/>
      <c r="W79" s="132"/>
      <c r="X79" s="74"/>
    </row>
    <row r="80" spans="1:24" ht="12" customHeight="1" x14ac:dyDescent="0.25">
      <c r="A80" s="74"/>
      <c r="B80" s="132"/>
      <c r="C80" s="132"/>
      <c r="D80" s="132"/>
      <c r="E80" s="132"/>
      <c r="F80" s="132"/>
      <c r="G80" s="132"/>
      <c r="H80" s="132"/>
      <c r="I80" s="132"/>
      <c r="J80" s="132"/>
      <c r="K80" s="132"/>
      <c r="L80" s="132"/>
      <c r="M80" s="132"/>
      <c r="N80" s="132"/>
      <c r="O80" s="132"/>
      <c r="P80" s="132"/>
      <c r="Q80" s="132"/>
      <c r="R80" s="132"/>
      <c r="S80" s="132"/>
      <c r="T80" s="132"/>
      <c r="U80" s="132"/>
      <c r="V80" s="132"/>
      <c r="W80" s="132"/>
      <c r="X80" s="74"/>
    </row>
    <row r="81" spans="1:24" ht="9" customHeight="1" x14ac:dyDescent="0.25">
      <c r="A81" s="74"/>
      <c r="B81" s="132"/>
      <c r="C81" s="137"/>
      <c r="D81" s="132"/>
      <c r="E81" s="132"/>
      <c r="F81" s="132"/>
      <c r="G81" s="132"/>
      <c r="H81" s="132"/>
      <c r="I81" s="132"/>
      <c r="J81" s="132"/>
      <c r="K81" s="132"/>
      <c r="L81" s="132"/>
      <c r="M81" s="132"/>
      <c r="N81" s="132"/>
      <c r="O81" s="132"/>
      <c r="P81" s="132"/>
      <c r="Q81" s="132"/>
      <c r="R81" s="132"/>
      <c r="S81" s="132"/>
      <c r="T81" s="132"/>
      <c r="U81" s="132"/>
      <c r="V81" s="132"/>
      <c r="W81" s="132"/>
      <c r="X81" s="74"/>
    </row>
    <row r="82" spans="1:24" ht="39.950000000000003" customHeight="1" x14ac:dyDescent="0.25">
      <c r="A82" s="74"/>
      <c r="B82" s="132"/>
      <c r="C82" s="365" t="s">
        <v>356</v>
      </c>
      <c r="D82" s="387">
        <v>2</v>
      </c>
      <c r="E82" s="138" t="s">
        <v>355</v>
      </c>
      <c r="F82" s="367" t="s">
        <v>93</v>
      </c>
      <c r="G82" s="368"/>
      <c r="H82" s="369"/>
      <c r="I82" s="139" t="s">
        <v>100</v>
      </c>
      <c r="J82" s="370" t="s">
        <v>104</v>
      </c>
      <c r="K82" s="371"/>
      <c r="L82" s="371"/>
      <c r="M82" s="371"/>
      <c r="N82" s="371"/>
      <c r="O82" s="371"/>
      <c r="P82" s="371"/>
      <c r="Q82" s="372"/>
      <c r="R82" s="373" t="s">
        <v>140</v>
      </c>
      <c r="S82" s="374"/>
      <c r="T82" s="375" t="str">
        <f ca="1">IF(ISERROR(INDEX('BD1'!$N$56:$P$70,MATCH(J82,INDIRECT(F82),0),MATCH(F82,'BD1'!$N$55:$P$55,0))),"",(INDEX('BD1'!$N$56:$P$70,MATCH(J82,INDIRECT(F82),0),MATCH(F82,'BD1'!$N$55:$P$55,0))))</f>
        <v>PLANEAR</v>
      </c>
      <c r="U82" s="376"/>
      <c r="V82" s="132"/>
      <c r="W82" s="132"/>
      <c r="X82" s="74"/>
    </row>
    <row r="83" spans="1:24" ht="15" customHeight="1" x14ac:dyDescent="0.25">
      <c r="A83" s="74"/>
      <c r="B83" s="132"/>
      <c r="C83" s="365"/>
      <c r="D83" s="388"/>
      <c r="E83" s="140"/>
      <c r="F83" s="140"/>
      <c r="G83" s="140"/>
      <c r="H83" s="141" t="s">
        <v>163</v>
      </c>
      <c r="I83" s="140"/>
      <c r="J83" s="140"/>
      <c r="K83" s="140"/>
      <c r="L83" s="140"/>
      <c r="M83" s="140"/>
      <c r="N83" s="140"/>
      <c r="O83" s="140"/>
      <c r="P83" s="140"/>
      <c r="Q83" s="141" t="s">
        <v>163</v>
      </c>
      <c r="R83" s="140"/>
      <c r="S83" s="140"/>
      <c r="T83" s="140"/>
      <c r="U83" s="142"/>
      <c r="V83" s="132"/>
      <c r="W83" s="132"/>
      <c r="X83" s="74"/>
    </row>
    <row r="84" spans="1:24" ht="21.75" customHeight="1" x14ac:dyDescent="0.25">
      <c r="A84" s="74"/>
      <c r="B84" s="132"/>
      <c r="C84" s="365"/>
      <c r="D84" s="388"/>
      <c r="E84" s="377" t="s">
        <v>234</v>
      </c>
      <c r="F84" s="378"/>
      <c r="G84" s="378"/>
      <c r="H84" s="378"/>
      <c r="I84" s="378"/>
      <c r="J84" s="378"/>
      <c r="K84" s="378"/>
      <c r="L84" s="379" t="s">
        <v>235</v>
      </c>
      <c r="M84" s="378"/>
      <c r="N84" s="378"/>
      <c r="O84" s="378"/>
      <c r="P84" s="378"/>
      <c r="Q84" s="378"/>
      <c r="R84" s="378"/>
      <c r="S84" s="378"/>
      <c r="T84" s="378"/>
      <c r="U84" s="380"/>
      <c r="V84" s="132"/>
      <c r="W84" s="132"/>
      <c r="X84" s="74"/>
    </row>
    <row r="85" spans="1:24" ht="69.75" customHeight="1" x14ac:dyDescent="0.25">
      <c r="A85" s="74"/>
      <c r="B85" s="132"/>
      <c r="C85" s="366"/>
      <c r="D85" s="389"/>
      <c r="E85" s="381" t="s">
        <v>943</v>
      </c>
      <c r="F85" s="381"/>
      <c r="G85" s="381"/>
      <c r="H85" s="381"/>
      <c r="I85" s="381"/>
      <c r="J85" s="381"/>
      <c r="K85" s="382"/>
      <c r="L85" s="383" t="s">
        <v>944</v>
      </c>
      <c r="M85" s="384"/>
      <c r="N85" s="384"/>
      <c r="O85" s="384"/>
      <c r="P85" s="384"/>
      <c r="Q85" s="384"/>
      <c r="R85" s="384"/>
      <c r="S85" s="384"/>
      <c r="T85" s="384"/>
      <c r="U85" s="385"/>
      <c r="V85" s="132"/>
      <c r="W85" s="132"/>
      <c r="X85" s="74"/>
    </row>
    <row r="86" spans="1:24" ht="9" customHeight="1" x14ac:dyDescent="0.25">
      <c r="A86" s="74"/>
      <c r="B86" s="132"/>
      <c r="C86" s="137"/>
      <c r="D86" s="132"/>
      <c r="E86" s="132"/>
      <c r="F86" s="132"/>
      <c r="G86" s="132"/>
      <c r="H86" s="132"/>
      <c r="I86" s="132"/>
      <c r="J86" s="132"/>
      <c r="K86" s="132"/>
      <c r="L86" s="132"/>
      <c r="M86" s="132"/>
      <c r="N86" s="132"/>
      <c r="O86" s="132"/>
      <c r="P86" s="132"/>
      <c r="Q86" s="132"/>
      <c r="R86" s="132"/>
      <c r="S86" s="132"/>
      <c r="T86" s="132"/>
      <c r="U86" s="132"/>
      <c r="V86" s="132"/>
      <c r="W86" s="132"/>
      <c r="X86" s="74"/>
    </row>
    <row r="87" spans="1:24" ht="9" customHeight="1" x14ac:dyDescent="0.25">
      <c r="A87" s="74"/>
      <c r="B87" s="132"/>
      <c r="C87" s="137"/>
      <c r="D87" s="132"/>
      <c r="E87" s="132"/>
      <c r="F87" s="132"/>
      <c r="G87" s="132"/>
      <c r="H87" s="132"/>
      <c r="I87" s="132"/>
      <c r="J87" s="132"/>
      <c r="K87" s="132"/>
      <c r="L87" s="132"/>
      <c r="M87" s="132"/>
      <c r="N87" s="132"/>
      <c r="O87" s="132"/>
      <c r="P87" s="132"/>
      <c r="Q87" s="132"/>
      <c r="R87" s="132"/>
      <c r="S87" s="132"/>
      <c r="T87" s="132"/>
      <c r="U87" s="132"/>
      <c r="V87" s="132"/>
      <c r="W87" s="132"/>
      <c r="X87" s="74"/>
    </row>
    <row r="88" spans="1:24" ht="39.950000000000003" customHeight="1" x14ac:dyDescent="0.25">
      <c r="A88" s="74"/>
      <c r="B88" s="132"/>
      <c r="C88" s="365" t="s">
        <v>356</v>
      </c>
      <c r="D88" s="387">
        <v>3</v>
      </c>
      <c r="E88" s="138" t="s">
        <v>114</v>
      </c>
      <c r="F88" s="367" t="s">
        <v>92</v>
      </c>
      <c r="G88" s="368"/>
      <c r="H88" s="369"/>
      <c r="I88" s="139" t="s">
        <v>100</v>
      </c>
      <c r="J88" s="370" t="s">
        <v>97</v>
      </c>
      <c r="K88" s="371"/>
      <c r="L88" s="371"/>
      <c r="M88" s="371"/>
      <c r="N88" s="371"/>
      <c r="O88" s="371"/>
      <c r="P88" s="371"/>
      <c r="Q88" s="372"/>
      <c r="R88" s="373" t="s">
        <v>140</v>
      </c>
      <c r="S88" s="374"/>
      <c r="T88" s="375" t="str">
        <f ca="1">IF(ISERROR(INDEX('BD1'!$N$56:$P$70,MATCH(J88,INDIRECT(F88),0),MATCH(F88,'BD1'!$N$55:$P$55,0))),"",(INDEX('BD1'!$N$56:$P$70,MATCH(J88,INDIRECT(F88),0),MATCH(F88,'BD1'!$N$55:$P$55,0))))</f>
        <v>PLANEAR</v>
      </c>
      <c r="U88" s="376"/>
      <c r="V88" s="132"/>
      <c r="W88" s="132"/>
      <c r="X88" s="74"/>
    </row>
    <row r="89" spans="1:24" ht="15" customHeight="1" x14ac:dyDescent="0.25">
      <c r="A89" s="74"/>
      <c r="B89" s="132"/>
      <c r="C89" s="365"/>
      <c r="D89" s="388"/>
      <c r="E89" s="140"/>
      <c r="F89" s="140"/>
      <c r="G89" s="140"/>
      <c r="H89" s="141" t="s">
        <v>163</v>
      </c>
      <c r="I89" s="140"/>
      <c r="J89" s="140"/>
      <c r="K89" s="140"/>
      <c r="L89" s="140"/>
      <c r="M89" s="140"/>
      <c r="N89" s="140"/>
      <c r="O89" s="140"/>
      <c r="P89" s="140"/>
      <c r="Q89" s="141" t="s">
        <v>163</v>
      </c>
      <c r="R89" s="140"/>
      <c r="S89" s="140"/>
      <c r="T89" s="140"/>
      <c r="U89" s="142"/>
      <c r="V89" s="132"/>
      <c r="W89" s="132"/>
      <c r="X89" s="74"/>
    </row>
    <row r="90" spans="1:24" ht="21.75" customHeight="1" x14ac:dyDescent="0.25">
      <c r="A90" s="74"/>
      <c r="B90" s="132"/>
      <c r="C90" s="365"/>
      <c r="D90" s="388"/>
      <c r="E90" s="377" t="s">
        <v>234</v>
      </c>
      <c r="F90" s="378"/>
      <c r="G90" s="378"/>
      <c r="H90" s="378"/>
      <c r="I90" s="378"/>
      <c r="J90" s="378"/>
      <c r="K90" s="378"/>
      <c r="L90" s="379" t="s">
        <v>235</v>
      </c>
      <c r="M90" s="378"/>
      <c r="N90" s="378"/>
      <c r="O90" s="378"/>
      <c r="P90" s="378"/>
      <c r="Q90" s="378"/>
      <c r="R90" s="378"/>
      <c r="S90" s="378"/>
      <c r="T90" s="378"/>
      <c r="U90" s="380"/>
      <c r="V90" s="132"/>
      <c r="W90" s="132"/>
      <c r="X90" s="74"/>
    </row>
    <row r="91" spans="1:24" ht="83.25" customHeight="1" x14ac:dyDescent="0.25">
      <c r="A91" s="74"/>
      <c r="B91" s="132"/>
      <c r="C91" s="366"/>
      <c r="D91" s="389"/>
      <c r="E91" s="381" t="s">
        <v>945</v>
      </c>
      <c r="F91" s="381"/>
      <c r="G91" s="381"/>
      <c r="H91" s="381"/>
      <c r="I91" s="381"/>
      <c r="J91" s="381"/>
      <c r="K91" s="382"/>
      <c r="L91" s="383" t="s">
        <v>946</v>
      </c>
      <c r="M91" s="384"/>
      <c r="N91" s="384"/>
      <c r="O91" s="384"/>
      <c r="P91" s="384"/>
      <c r="Q91" s="384"/>
      <c r="R91" s="384"/>
      <c r="S91" s="384"/>
      <c r="T91" s="384"/>
      <c r="U91" s="385"/>
      <c r="V91" s="132"/>
      <c r="W91" s="132"/>
      <c r="X91" s="74"/>
    </row>
    <row r="92" spans="1:24" ht="9" customHeight="1" x14ac:dyDescent="0.25">
      <c r="A92" s="74"/>
      <c r="B92" s="132"/>
      <c r="C92" s="137"/>
      <c r="D92" s="132"/>
      <c r="E92" s="132"/>
      <c r="F92" s="132"/>
      <c r="G92" s="132"/>
      <c r="H92" s="132"/>
      <c r="I92" s="132"/>
      <c r="J92" s="132"/>
      <c r="K92" s="132"/>
      <c r="L92" s="132"/>
      <c r="M92" s="132"/>
      <c r="N92" s="132"/>
      <c r="O92" s="132"/>
      <c r="P92" s="132"/>
      <c r="Q92" s="132"/>
      <c r="R92" s="132"/>
      <c r="S92" s="132"/>
      <c r="T92" s="132"/>
      <c r="U92" s="132"/>
      <c r="V92" s="132"/>
      <c r="W92" s="132"/>
      <c r="X92" s="74"/>
    </row>
    <row r="93" spans="1:24" ht="9" customHeight="1" x14ac:dyDescent="0.25">
      <c r="A93" s="74"/>
      <c r="B93" s="132"/>
      <c r="C93" s="132"/>
      <c r="D93" s="132"/>
      <c r="E93" s="132"/>
      <c r="F93" s="132"/>
      <c r="G93" s="132"/>
      <c r="H93" s="132"/>
      <c r="I93" s="132"/>
      <c r="J93" s="132"/>
      <c r="K93" s="132"/>
      <c r="L93" s="132"/>
      <c r="M93" s="132"/>
      <c r="N93" s="132"/>
      <c r="O93" s="132"/>
      <c r="P93" s="132"/>
      <c r="Q93" s="132"/>
      <c r="R93" s="132"/>
      <c r="S93" s="132"/>
      <c r="T93" s="132"/>
      <c r="U93" s="132"/>
      <c r="V93" s="132"/>
      <c r="W93" s="132"/>
      <c r="X93" s="74"/>
    </row>
    <row r="94" spans="1:24" ht="39.950000000000003" customHeight="1" x14ac:dyDescent="0.25">
      <c r="A94" s="74"/>
      <c r="B94" s="132"/>
      <c r="C94" s="365" t="s">
        <v>356</v>
      </c>
      <c r="D94" s="387">
        <v>4</v>
      </c>
      <c r="E94" s="138" t="s">
        <v>114</v>
      </c>
      <c r="F94" s="367" t="s">
        <v>93</v>
      </c>
      <c r="G94" s="368"/>
      <c r="H94" s="369"/>
      <c r="I94" s="139" t="s">
        <v>100</v>
      </c>
      <c r="J94" s="370" t="s">
        <v>104</v>
      </c>
      <c r="K94" s="371"/>
      <c r="L94" s="371"/>
      <c r="M94" s="371"/>
      <c r="N94" s="371"/>
      <c r="O94" s="371"/>
      <c r="P94" s="371"/>
      <c r="Q94" s="372"/>
      <c r="R94" s="373" t="s">
        <v>140</v>
      </c>
      <c r="S94" s="374"/>
      <c r="T94" s="375" t="str">
        <f ca="1">IF(ISERROR(INDEX('BD1'!$N$56:$P$70,MATCH(J94,INDIRECT(F94),0),MATCH(F94,'BD1'!$N$55:$P$55,0))),"",(INDEX('BD1'!$N$56:$P$70,MATCH(J94,INDIRECT(F94),0),MATCH(F94,'BD1'!$N$55:$P$55,0))))</f>
        <v>PLANEAR</v>
      </c>
      <c r="U94" s="376"/>
      <c r="V94" s="132"/>
      <c r="W94" s="132"/>
      <c r="X94" s="74"/>
    </row>
    <row r="95" spans="1:24" ht="15" customHeight="1" x14ac:dyDescent="0.25">
      <c r="A95" s="74"/>
      <c r="B95" s="132"/>
      <c r="C95" s="365"/>
      <c r="D95" s="388"/>
      <c r="E95" s="140"/>
      <c r="F95" s="140"/>
      <c r="G95" s="140"/>
      <c r="H95" s="141" t="s">
        <v>163</v>
      </c>
      <c r="I95" s="140"/>
      <c r="J95" s="140"/>
      <c r="K95" s="140"/>
      <c r="L95" s="140"/>
      <c r="M95" s="140"/>
      <c r="N95" s="140"/>
      <c r="O95" s="140"/>
      <c r="P95" s="140"/>
      <c r="Q95" s="141" t="s">
        <v>163</v>
      </c>
      <c r="R95" s="140"/>
      <c r="S95" s="140"/>
      <c r="T95" s="140"/>
      <c r="U95" s="142"/>
      <c r="V95" s="132"/>
      <c r="W95" s="132"/>
      <c r="X95" s="74"/>
    </row>
    <row r="96" spans="1:24" ht="21.75" customHeight="1" x14ac:dyDescent="0.25">
      <c r="A96" s="74"/>
      <c r="B96" s="132"/>
      <c r="C96" s="365"/>
      <c r="D96" s="388"/>
      <c r="E96" s="377" t="s">
        <v>234</v>
      </c>
      <c r="F96" s="378"/>
      <c r="G96" s="378"/>
      <c r="H96" s="378"/>
      <c r="I96" s="378"/>
      <c r="J96" s="378"/>
      <c r="K96" s="378"/>
      <c r="L96" s="379" t="s">
        <v>235</v>
      </c>
      <c r="M96" s="378"/>
      <c r="N96" s="378"/>
      <c r="O96" s="378"/>
      <c r="P96" s="378"/>
      <c r="Q96" s="378"/>
      <c r="R96" s="378"/>
      <c r="S96" s="378"/>
      <c r="T96" s="378"/>
      <c r="U96" s="380"/>
      <c r="V96" s="132"/>
      <c r="W96" s="132"/>
      <c r="X96" s="74"/>
    </row>
    <row r="97" spans="1:24" ht="97.5" customHeight="1" x14ac:dyDescent="0.25">
      <c r="A97" s="74"/>
      <c r="B97" s="132"/>
      <c r="C97" s="366"/>
      <c r="D97" s="389"/>
      <c r="E97" s="381" t="s">
        <v>947</v>
      </c>
      <c r="F97" s="381"/>
      <c r="G97" s="381"/>
      <c r="H97" s="381"/>
      <c r="I97" s="381"/>
      <c r="J97" s="381"/>
      <c r="K97" s="382"/>
      <c r="L97" s="383" t="s">
        <v>946</v>
      </c>
      <c r="M97" s="381"/>
      <c r="N97" s="381"/>
      <c r="O97" s="381"/>
      <c r="P97" s="381"/>
      <c r="Q97" s="381"/>
      <c r="R97" s="381"/>
      <c r="S97" s="381"/>
      <c r="T97" s="381"/>
      <c r="U97" s="440"/>
      <c r="V97" s="132"/>
      <c r="W97" s="132"/>
      <c r="X97" s="74"/>
    </row>
    <row r="98" spans="1:24" ht="12" customHeight="1" x14ac:dyDescent="0.25">
      <c r="A98" s="74"/>
      <c r="B98" s="132"/>
      <c r="C98" s="132"/>
      <c r="D98" s="132"/>
      <c r="E98" s="132"/>
      <c r="F98" s="132"/>
      <c r="G98" s="132"/>
      <c r="H98" s="132"/>
      <c r="I98" s="132"/>
      <c r="J98" s="132"/>
      <c r="K98" s="132"/>
      <c r="L98" s="132"/>
      <c r="M98" s="132"/>
      <c r="N98" s="132"/>
      <c r="O98" s="132"/>
      <c r="P98" s="132"/>
      <c r="Q98" s="132"/>
      <c r="R98" s="132"/>
      <c r="S98" s="132"/>
      <c r="T98" s="132"/>
      <c r="U98" s="132"/>
      <c r="V98" s="132"/>
      <c r="W98" s="132"/>
      <c r="X98" s="74"/>
    </row>
    <row r="99" spans="1:24" ht="9" customHeight="1" x14ac:dyDescent="0.25">
      <c r="A99" s="74"/>
      <c r="B99" s="132"/>
      <c r="C99" s="137"/>
      <c r="D99" s="132"/>
      <c r="E99" s="132"/>
      <c r="F99" s="132"/>
      <c r="G99" s="132"/>
      <c r="H99" s="132"/>
      <c r="I99" s="132"/>
      <c r="J99" s="132"/>
      <c r="K99" s="132"/>
      <c r="L99" s="132"/>
      <c r="M99" s="132"/>
      <c r="N99" s="132"/>
      <c r="O99" s="132"/>
      <c r="P99" s="132"/>
      <c r="Q99" s="132"/>
      <c r="R99" s="132"/>
      <c r="S99" s="132"/>
      <c r="T99" s="132"/>
      <c r="U99" s="132"/>
      <c r="V99" s="132"/>
      <c r="W99" s="132"/>
      <c r="X99" s="74"/>
    </row>
    <row r="100" spans="1:24" ht="39.950000000000003" customHeight="1" x14ac:dyDescent="0.25">
      <c r="A100" s="74"/>
      <c r="B100" s="132"/>
      <c r="C100" s="365" t="s">
        <v>356</v>
      </c>
      <c r="D100" s="387">
        <v>5</v>
      </c>
      <c r="E100" s="138" t="s">
        <v>114</v>
      </c>
      <c r="F100" s="367" t="s">
        <v>94</v>
      </c>
      <c r="G100" s="368"/>
      <c r="H100" s="369"/>
      <c r="I100" s="139" t="s">
        <v>100</v>
      </c>
      <c r="J100" s="370" t="s">
        <v>105</v>
      </c>
      <c r="K100" s="371"/>
      <c r="L100" s="371"/>
      <c r="M100" s="371"/>
      <c r="N100" s="371"/>
      <c r="O100" s="371"/>
      <c r="P100" s="371"/>
      <c r="Q100" s="372"/>
      <c r="R100" s="373" t="s">
        <v>140</v>
      </c>
      <c r="S100" s="374"/>
      <c r="T100" s="375" t="str">
        <f ca="1">IF(ISERROR(INDEX('BD1'!$N$56:$P$70,MATCH(J100,INDIRECT(F100),0),MATCH(F100,'BD1'!$N$55:$P$55,0))),"",(INDEX('BD1'!$N$56:$P$70,MATCH(J100,INDIRECT(F100),0),MATCH(F100,'BD1'!$N$55:$P$55,0))))</f>
        <v>PLANEAR</v>
      </c>
      <c r="U100" s="376"/>
      <c r="V100" s="132"/>
      <c r="W100" s="132"/>
      <c r="X100" s="74"/>
    </row>
    <row r="101" spans="1:24" ht="15" customHeight="1" x14ac:dyDescent="0.25">
      <c r="A101" s="74"/>
      <c r="B101" s="132"/>
      <c r="C101" s="365"/>
      <c r="D101" s="388"/>
      <c r="E101" s="140"/>
      <c r="F101" s="140"/>
      <c r="G101" s="140"/>
      <c r="H101" s="141" t="s">
        <v>163</v>
      </c>
      <c r="I101" s="140"/>
      <c r="J101" s="140"/>
      <c r="K101" s="140"/>
      <c r="L101" s="140"/>
      <c r="M101" s="140"/>
      <c r="N101" s="140"/>
      <c r="O101" s="140"/>
      <c r="P101" s="140"/>
      <c r="Q101" s="141" t="s">
        <v>163</v>
      </c>
      <c r="R101" s="140"/>
      <c r="S101" s="140"/>
      <c r="T101" s="140"/>
      <c r="U101" s="142"/>
      <c r="V101" s="132"/>
      <c r="W101" s="132"/>
      <c r="X101" s="74"/>
    </row>
    <row r="102" spans="1:24" ht="21.75" customHeight="1" x14ac:dyDescent="0.25">
      <c r="A102" s="74"/>
      <c r="B102" s="132"/>
      <c r="C102" s="365"/>
      <c r="D102" s="388"/>
      <c r="E102" s="377" t="s">
        <v>234</v>
      </c>
      <c r="F102" s="378"/>
      <c r="G102" s="378"/>
      <c r="H102" s="378"/>
      <c r="I102" s="378"/>
      <c r="J102" s="378"/>
      <c r="K102" s="378"/>
      <c r="L102" s="379" t="s">
        <v>235</v>
      </c>
      <c r="M102" s="378"/>
      <c r="N102" s="378"/>
      <c r="O102" s="378"/>
      <c r="P102" s="378"/>
      <c r="Q102" s="378"/>
      <c r="R102" s="378"/>
      <c r="S102" s="378"/>
      <c r="T102" s="378"/>
      <c r="U102" s="380"/>
      <c r="V102" s="132"/>
      <c r="W102" s="132"/>
      <c r="X102" s="74"/>
    </row>
    <row r="103" spans="1:24" ht="55.5" customHeight="1" x14ac:dyDescent="0.25">
      <c r="A103" s="74"/>
      <c r="B103" s="132"/>
      <c r="C103" s="366"/>
      <c r="D103" s="389"/>
      <c r="E103" s="381" t="s">
        <v>951</v>
      </c>
      <c r="F103" s="381"/>
      <c r="G103" s="381"/>
      <c r="H103" s="381"/>
      <c r="I103" s="381"/>
      <c r="J103" s="381"/>
      <c r="K103" s="382"/>
      <c r="L103" s="383" t="s">
        <v>946</v>
      </c>
      <c r="M103" s="381"/>
      <c r="N103" s="381"/>
      <c r="O103" s="381"/>
      <c r="P103" s="381"/>
      <c r="Q103" s="381"/>
      <c r="R103" s="381"/>
      <c r="S103" s="381"/>
      <c r="T103" s="381"/>
      <c r="U103" s="440"/>
      <c r="V103" s="132"/>
      <c r="W103" s="132"/>
      <c r="X103" s="74"/>
    </row>
    <row r="104" spans="1:24" ht="9" customHeight="1" x14ac:dyDescent="0.25">
      <c r="A104" s="74"/>
      <c r="B104" s="132"/>
      <c r="C104" s="137"/>
      <c r="D104" s="132"/>
      <c r="E104" s="132"/>
      <c r="F104" s="132"/>
      <c r="G104" s="132"/>
      <c r="H104" s="132"/>
      <c r="I104" s="132"/>
      <c r="J104" s="132"/>
      <c r="K104" s="132"/>
      <c r="L104" s="132"/>
      <c r="M104" s="132"/>
      <c r="N104" s="132"/>
      <c r="O104" s="132"/>
      <c r="P104" s="132"/>
      <c r="Q104" s="132"/>
      <c r="R104" s="132"/>
      <c r="S104" s="132"/>
      <c r="T104" s="132"/>
      <c r="U104" s="132"/>
      <c r="V104" s="132"/>
      <c r="W104" s="132"/>
      <c r="X104" s="74"/>
    </row>
    <row r="105" spans="1:24" ht="9" hidden="1" customHeight="1" x14ac:dyDescent="0.25">
      <c r="A105" s="74"/>
      <c r="B105" s="132"/>
      <c r="C105" s="137"/>
      <c r="D105" s="132"/>
      <c r="E105" s="132"/>
      <c r="F105" s="132"/>
      <c r="G105" s="132"/>
      <c r="H105" s="132"/>
      <c r="I105" s="132"/>
      <c r="J105" s="132"/>
      <c r="K105" s="132"/>
      <c r="L105" s="132"/>
      <c r="M105" s="132"/>
      <c r="N105" s="132"/>
      <c r="O105" s="132"/>
      <c r="P105" s="132"/>
      <c r="Q105" s="132"/>
      <c r="R105" s="132"/>
      <c r="S105" s="132"/>
      <c r="T105" s="132"/>
      <c r="U105" s="132"/>
      <c r="V105" s="132"/>
      <c r="W105" s="132"/>
      <c r="X105" s="74"/>
    </row>
    <row r="106" spans="1:24" ht="39.950000000000003" hidden="1" customHeight="1" x14ac:dyDescent="0.25">
      <c r="A106" s="74"/>
      <c r="B106" s="132"/>
      <c r="C106" s="365" t="s">
        <v>356</v>
      </c>
      <c r="D106" s="387">
        <v>6</v>
      </c>
      <c r="E106" s="138" t="s">
        <v>114</v>
      </c>
      <c r="F106" s="367"/>
      <c r="G106" s="368"/>
      <c r="H106" s="369"/>
      <c r="I106" s="139" t="s">
        <v>100</v>
      </c>
      <c r="J106" s="370"/>
      <c r="K106" s="371"/>
      <c r="L106" s="371"/>
      <c r="M106" s="371"/>
      <c r="N106" s="371"/>
      <c r="O106" s="371"/>
      <c r="P106" s="371"/>
      <c r="Q106" s="372"/>
      <c r="R106" s="373" t="s">
        <v>140</v>
      </c>
      <c r="S106" s="374"/>
      <c r="T106" s="375" t="str">
        <f ca="1">IF(ISERROR(INDEX('BD1'!$N$56:$P$70,MATCH(J106,INDIRECT(F106),0),MATCH(F106,'BD1'!$N$55:$P$55,0))),"",(INDEX('BD1'!$N$56:$P$70,MATCH(J106,INDIRECT(F106),0),MATCH(F106,'BD1'!$N$55:$P$55,0))))</f>
        <v/>
      </c>
      <c r="U106" s="376"/>
      <c r="V106" s="132"/>
      <c r="W106" s="132"/>
      <c r="X106" s="74"/>
    </row>
    <row r="107" spans="1:24" ht="15" hidden="1" customHeight="1" x14ac:dyDescent="0.25">
      <c r="A107" s="74"/>
      <c r="B107" s="132"/>
      <c r="C107" s="365"/>
      <c r="D107" s="388"/>
      <c r="E107" s="140"/>
      <c r="F107" s="140"/>
      <c r="G107" s="140"/>
      <c r="H107" s="141" t="s">
        <v>163</v>
      </c>
      <c r="I107" s="140"/>
      <c r="J107" s="140"/>
      <c r="K107" s="140"/>
      <c r="L107" s="140"/>
      <c r="M107" s="140"/>
      <c r="N107" s="140"/>
      <c r="O107" s="140"/>
      <c r="P107" s="140"/>
      <c r="Q107" s="141" t="s">
        <v>163</v>
      </c>
      <c r="R107" s="140"/>
      <c r="S107" s="140"/>
      <c r="T107" s="140"/>
      <c r="U107" s="142"/>
      <c r="V107" s="132"/>
      <c r="W107" s="132"/>
      <c r="X107" s="74"/>
    </row>
    <row r="108" spans="1:24" ht="21.75" hidden="1" customHeight="1" x14ac:dyDescent="0.25">
      <c r="A108" s="74"/>
      <c r="B108" s="132"/>
      <c r="C108" s="365"/>
      <c r="D108" s="388"/>
      <c r="E108" s="377" t="s">
        <v>234</v>
      </c>
      <c r="F108" s="378"/>
      <c r="G108" s="378"/>
      <c r="H108" s="378"/>
      <c r="I108" s="378"/>
      <c r="J108" s="378"/>
      <c r="K108" s="378"/>
      <c r="L108" s="379" t="s">
        <v>235</v>
      </c>
      <c r="M108" s="378"/>
      <c r="N108" s="378"/>
      <c r="O108" s="378"/>
      <c r="P108" s="378"/>
      <c r="Q108" s="378"/>
      <c r="R108" s="378"/>
      <c r="S108" s="378"/>
      <c r="T108" s="378"/>
      <c r="U108" s="380"/>
      <c r="V108" s="132"/>
      <c r="W108" s="132"/>
      <c r="X108" s="74"/>
    </row>
    <row r="109" spans="1:24" ht="39.950000000000003" hidden="1" customHeight="1" x14ac:dyDescent="0.25">
      <c r="A109" s="74"/>
      <c r="B109" s="132"/>
      <c r="C109" s="366"/>
      <c r="D109" s="389"/>
      <c r="E109" s="381"/>
      <c r="F109" s="381"/>
      <c r="G109" s="381"/>
      <c r="H109" s="381"/>
      <c r="I109" s="381"/>
      <c r="J109" s="381"/>
      <c r="K109" s="382"/>
      <c r="L109" s="383"/>
      <c r="M109" s="384"/>
      <c r="N109" s="384"/>
      <c r="O109" s="384"/>
      <c r="P109" s="384"/>
      <c r="Q109" s="384"/>
      <c r="R109" s="384"/>
      <c r="S109" s="384"/>
      <c r="T109" s="384"/>
      <c r="U109" s="385"/>
      <c r="V109" s="132"/>
      <c r="W109" s="132"/>
      <c r="X109" s="74"/>
    </row>
    <row r="110" spans="1:24" ht="9" hidden="1" customHeight="1" x14ac:dyDescent="0.25">
      <c r="A110" s="74"/>
      <c r="B110" s="132"/>
      <c r="C110" s="137"/>
      <c r="D110" s="132"/>
      <c r="E110" s="132"/>
      <c r="F110" s="132"/>
      <c r="G110" s="132"/>
      <c r="H110" s="132"/>
      <c r="I110" s="132"/>
      <c r="J110" s="132"/>
      <c r="K110" s="132"/>
      <c r="L110" s="132"/>
      <c r="M110" s="132"/>
      <c r="N110" s="132"/>
      <c r="O110" s="132"/>
      <c r="P110" s="132"/>
      <c r="Q110" s="132"/>
      <c r="R110" s="132"/>
      <c r="S110" s="132"/>
      <c r="T110" s="132"/>
      <c r="U110" s="132"/>
      <c r="V110" s="132"/>
      <c r="W110" s="132"/>
      <c r="X110" s="74"/>
    </row>
    <row r="111" spans="1:24" ht="9" hidden="1" customHeight="1" x14ac:dyDescent="0.25">
      <c r="A111" s="74"/>
      <c r="B111" s="132"/>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74"/>
    </row>
    <row r="112" spans="1:24" ht="39.950000000000003" hidden="1" customHeight="1" x14ac:dyDescent="0.25">
      <c r="A112" s="74"/>
      <c r="B112" s="132"/>
      <c r="C112" s="365" t="s">
        <v>356</v>
      </c>
      <c r="D112" s="387">
        <v>7</v>
      </c>
      <c r="E112" s="138" t="s">
        <v>114</v>
      </c>
      <c r="F112" s="367"/>
      <c r="G112" s="368"/>
      <c r="H112" s="369"/>
      <c r="I112" s="139" t="s">
        <v>100</v>
      </c>
      <c r="J112" s="370"/>
      <c r="K112" s="371"/>
      <c r="L112" s="371"/>
      <c r="M112" s="371"/>
      <c r="N112" s="371"/>
      <c r="O112" s="371"/>
      <c r="P112" s="371"/>
      <c r="Q112" s="372"/>
      <c r="R112" s="373" t="s">
        <v>140</v>
      </c>
      <c r="S112" s="374"/>
      <c r="T112" s="375" t="str">
        <f ca="1">IF(ISERROR(INDEX('BD1'!$N$56:$P$70,MATCH(J112,INDIRECT(F112),0),MATCH(F112,'BD1'!$N$55:$P$55,0))),"",(INDEX('BD1'!$N$56:$P$70,MATCH(J112,INDIRECT(F112),0),MATCH(F112,'BD1'!$N$55:$P$55,0))))</f>
        <v/>
      </c>
      <c r="U112" s="376"/>
      <c r="V112" s="132"/>
      <c r="W112" s="132"/>
      <c r="X112" s="74"/>
    </row>
    <row r="113" spans="1:24" ht="15" hidden="1" customHeight="1" x14ac:dyDescent="0.25">
      <c r="A113" s="74"/>
      <c r="B113" s="132"/>
      <c r="C113" s="365"/>
      <c r="D113" s="388"/>
      <c r="E113" s="140"/>
      <c r="F113" s="140"/>
      <c r="G113" s="140"/>
      <c r="H113" s="141" t="s">
        <v>163</v>
      </c>
      <c r="I113" s="140"/>
      <c r="J113" s="140"/>
      <c r="K113" s="140"/>
      <c r="L113" s="140"/>
      <c r="M113" s="140"/>
      <c r="N113" s="140"/>
      <c r="O113" s="140"/>
      <c r="P113" s="140"/>
      <c r="Q113" s="141" t="s">
        <v>163</v>
      </c>
      <c r="R113" s="140"/>
      <c r="S113" s="140"/>
      <c r="T113" s="140"/>
      <c r="U113" s="142"/>
      <c r="V113" s="132"/>
      <c r="W113" s="132"/>
      <c r="X113" s="74"/>
    </row>
    <row r="114" spans="1:24" ht="21.75" hidden="1" customHeight="1" x14ac:dyDescent="0.25">
      <c r="A114" s="74"/>
      <c r="B114" s="132"/>
      <c r="C114" s="365"/>
      <c r="D114" s="388"/>
      <c r="E114" s="377" t="s">
        <v>234</v>
      </c>
      <c r="F114" s="378"/>
      <c r="G114" s="378"/>
      <c r="H114" s="378"/>
      <c r="I114" s="378"/>
      <c r="J114" s="378"/>
      <c r="K114" s="378"/>
      <c r="L114" s="379" t="s">
        <v>235</v>
      </c>
      <c r="M114" s="378"/>
      <c r="N114" s="378"/>
      <c r="O114" s="378"/>
      <c r="P114" s="378"/>
      <c r="Q114" s="378"/>
      <c r="R114" s="378"/>
      <c r="S114" s="378"/>
      <c r="T114" s="378"/>
      <c r="U114" s="380"/>
      <c r="V114" s="132"/>
      <c r="W114" s="132"/>
      <c r="X114" s="74"/>
    </row>
    <row r="115" spans="1:24" ht="39.950000000000003" hidden="1" customHeight="1" x14ac:dyDescent="0.25">
      <c r="A115" s="74"/>
      <c r="B115" s="132"/>
      <c r="C115" s="366"/>
      <c r="D115" s="389"/>
      <c r="E115" s="381"/>
      <c r="F115" s="381"/>
      <c r="G115" s="381"/>
      <c r="H115" s="381"/>
      <c r="I115" s="381"/>
      <c r="J115" s="381"/>
      <c r="K115" s="382"/>
      <c r="L115" s="383"/>
      <c r="M115" s="384"/>
      <c r="N115" s="384"/>
      <c r="O115" s="384"/>
      <c r="P115" s="384"/>
      <c r="Q115" s="384"/>
      <c r="R115" s="384"/>
      <c r="S115" s="384"/>
      <c r="T115" s="384"/>
      <c r="U115" s="385"/>
      <c r="V115" s="132"/>
      <c r="W115" s="132"/>
      <c r="X115" s="74"/>
    </row>
    <row r="116" spans="1:24" ht="12" hidden="1" customHeight="1" x14ac:dyDescent="0.25">
      <c r="A116" s="74"/>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74"/>
    </row>
    <row r="117" spans="1:24" ht="9" hidden="1" customHeight="1" x14ac:dyDescent="0.25">
      <c r="A117" s="74"/>
      <c r="B117" s="132"/>
      <c r="C117" s="137"/>
      <c r="D117" s="132"/>
      <c r="E117" s="132"/>
      <c r="F117" s="132"/>
      <c r="G117" s="132"/>
      <c r="H117" s="132"/>
      <c r="I117" s="132"/>
      <c r="J117" s="132"/>
      <c r="K117" s="132"/>
      <c r="L117" s="132"/>
      <c r="M117" s="132"/>
      <c r="N117" s="132"/>
      <c r="O117" s="132"/>
      <c r="P117" s="132"/>
      <c r="Q117" s="132"/>
      <c r="R117" s="132"/>
      <c r="S117" s="132"/>
      <c r="T117" s="132"/>
      <c r="U117" s="132"/>
      <c r="V117" s="132"/>
      <c r="W117" s="132"/>
      <c r="X117" s="74"/>
    </row>
    <row r="118" spans="1:24" ht="39.950000000000003" hidden="1" customHeight="1" x14ac:dyDescent="0.25">
      <c r="A118" s="74"/>
      <c r="B118" s="132"/>
      <c r="C118" s="365" t="s">
        <v>356</v>
      </c>
      <c r="D118" s="387">
        <v>8</v>
      </c>
      <c r="E118" s="138" t="s">
        <v>114</v>
      </c>
      <c r="F118" s="367"/>
      <c r="G118" s="368"/>
      <c r="H118" s="369"/>
      <c r="I118" s="139" t="s">
        <v>100</v>
      </c>
      <c r="J118" s="370"/>
      <c r="K118" s="371"/>
      <c r="L118" s="371"/>
      <c r="M118" s="371"/>
      <c r="N118" s="371"/>
      <c r="O118" s="371"/>
      <c r="P118" s="371"/>
      <c r="Q118" s="372"/>
      <c r="R118" s="373" t="s">
        <v>140</v>
      </c>
      <c r="S118" s="374"/>
      <c r="T118" s="375" t="str">
        <f ca="1">IF(ISERROR(INDEX('BD1'!$N$56:$P$70,MATCH(J118,INDIRECT(F118),0),MATCH(F118,'BD1'!$N$55:$P$55,0))),"",(INDEX('BD1'!$N$56:$P$70,MATCH(J118,INDIRECT(F118),0),MATCH(F118,'BD1'!$N$55:$P$55,0))))</f>
        <v/>
      </c>
      <c r="U118" s="376"/>
      <c r="V118" s="132"/>
      <c r="W118" s="132"/>
      <c r="X118" s="74"/>
    </row>
    <row r="119" spans="1:24" ht="15" hidden="1" customHeight="1" x14ac:dyDescent="0.25">
      <c r="A119" s="74"/>
      <c r="B119" s="132"/>
      <c r="C119" s="365"/>
      <c r="D119" s="388"/>
      <c r="E119" s="140"/>
      <c r="F119" s="140"/>
      <c r="G119" s="140"/>
      <c r="H119" s="141" t="s">
        <v>163</v>
      </c>
      <c r="I119" s="140"/>
      <c r="J119" s="140"/>
      <c r="K119" s="140"/>
      <c r="L119" s="140"/>
      <c r="M119" s="140"/>
      <c r="N119" s="140"/>
      <c r="O119" s="140"/>
      <c r="P119" s="140"/>
      <c r="Q119" s="141" t="s">
        <v>163</v>
      </c>
      <c r="R119" s="140"/>
      <c r="S119" s="140"/>
      <c r="T119" s="140"/>
      <c r="U119" s="142"/>
      <c r="V119" s="132"/>
      <c r="W119" s="132"/>
      <c r="X119" s="74"/>
    </row>
    <row r="120" spans="1:24" ht="21.75" hidden="1" customHeight="1" x14ac:dyDescent="0.25">
      <c r="A120" s="74"/>
      <c r="B120" s="132"/>
      <c r="C120" s="365"/>
      <c r="D120" s="388"/>
      <c r="E120" s="377" t="s">
        <v>234</v>
      </c>
      <c r="F120" s="378"/>
      <c r="G120" s="378"/>
      <c r="H120" s="378"/>
      <c r="I120" s="378"/>
      <c r="J120" s="378"/>
      <c r="K120" s="378"/>
      <c r="L120" s="379" t="s">
        <v>235</v>
      </c>
      <c r="M120" s="378"/>
      <c r="N120" s="378"/>
      <c r="O120" s="378"/>
      <c r="P120" s="378"/>
      <c r="Q120" s="378"/>
      <c r="R120" s="378"/>
      <c r="S120" s="378"/>
      <c r="T120" s="378"/>
      <c r="U120" s="380"/>
      <c r="V120" s="132"/>
      <c r="W120" s="132"/>
      <c r="X120" s="74"/>
    </row>
    <row r="121" spans="1:24" ht="39.950000000000003" hidden="1" customHeight="1" x14ac:dyDescent="0.25">
      <c r="A121" s="74"/>
      <c r="B121" s="132"/>
      <c r="C121" s="366"/>
      <c r="D121" s="389"/>
      <c r="E121" s="381"/>
      <c r="F121" s="381"/>
      <c r="G121" s="381"/>
      <c r="H121" s="381"/>
      <c r="I121" s="381"/>
      <c r="J121" s="381"/>
      <c r="K121" s="382"/>
      <c r="L121" s="383"/>
      <c r="M121" s="384"/>
      <c r="N121" s="384"/>
      <c r="O121" s="384"/>
      <c r="P121" s="384"/>
      <c r="Q121" s="384"/>
      <c r="R121" s="384"/>
      <c r="S121" s="384"/>
      <c r="T121" s="384"/>
      <c r="U121" s="385"/>
      <c r="V121" s="132"/>
      <c r="W121" s="132"/>
      <c r="X121" s="74"/>
    </row>
    <row r="122" spans="1:24" ht="9" hidden="1" customHeight="1" x14ac:dyDescent="0.25">
      <c r="A122" s="74"/>
      <c r="B122" s="132"/>
      <c r="C122" s="137"/>
      <c r="D122" s="132"/>
      <c r="E122" s="132"/>
      <c r="F122" s="132"/>
      <c r="G122" s="132"/>
      <c r="H122" s="132"/>
      <c r="I122" s="132"/>
      <c r="J122" s="132"/>
      <c r="K122" s="132"/>
      <c r="L122" s="132"/>
      <c r="M122" s="132"/>
      <c r="N122" s="132"/>
      <c r="O122" s="132"/>
      <c r="P122" s="132"/>
      <c r="Q122" s="132"/>
      <c r="R122" s="132"/>
      <c r="S122" s="132"/>
      <c r="T122" s="132"/>
      <c r="U122" s="132"/>
      <c r="V122" s="132"/>
      <c r="W122" s="132"/>
      <c r="X122" s="74"/>
    </row>
    <row r="123" spans="1:24" ht="9" hidden="1" customHeight="1" x14ac:dyDescent="0.25">
      <c r="A123" s="74"/>
      <c r="B123" s="132"/>
      <c r="C123" s="137"/>
      <c r="D123" s="132"/>
      <c r="E123" s="132"/>
      <c r="F123" s="132"/>
      <c r="G123" s="132"/>
      <c r="H123" s="132"/>
      <c r="I123" s="132"/>
      <c r="J123" s="132"/>
      <c r="K123" s="132"/>
      <c r="L123" s="132"/>
      <c r="M123" s="132"/>
      <c r="N123" s="132"/>
      <c r="O123" s="132"/>
      <c r="P123" s="132"/>
      <c r="Q123" s="132"/>
      <c r="R123" s="132"/>
      <c r="S123" s="132"/>
      <c r="T123" s="132"/>
      <c r="U123" s="132"/>
      <c r="V123" s="132"/>
      <c r="W123" s="132"/>
      <c r="X123" s="74"/>
    </row>
    <row r="124" spans="1:24" ht="39.950000000000003" hidden="1" customHeight="1" x14ac:dyDescent="0.25">
      <c r="A124" s="74"/>
      <c r="B124" s="132"/>
      <c r="C124" s="365" t="s">
        <v>356</v>
      </c>
      <c r="D124" s="387">
        <v>9</v>
      </c>
      <c r="E124" s="138" t="s">
        <v>114</v>
      </c>
      <c r="F124" s="367"/>
      <c r="G124" s="368"/>
      <c r="H124" s="369"/>
      <c r="I124" s="139" t="s">
        <v>100</v>
      </c>
      <c r="J124" s="370"/>
      <c r="K124" s="371"/>
      <c r="L124" s="371"/>
      <c r="M124" s="371"/>
      <c r="N124" s="371"/>
      <c r="O124" s="371"/>
      <c r="P124" s="371"/>
      <c r="Q124" s="372"/>
      <c r="R124" s="373" t="s">
        <v>140</v>
      </c>
      <c r="S124" s="374"/>
      <c r="T124" s="375" t="str">
        <f ca="1">IF(ISERROR(INDEX('BD1'!$N$56:$P$70,MATCH(J124,INDIRECT(F124),0),MATCH(F124,'BD1'!$N$55:$P$55,0))),"",(INDEX('BD1'!$N$56:$P$70,MATCH(J124,INDIRECT(F124),0),MATCH(F124,'BD1'!$N$55:$P$55,0))))</f>
        <v/>
      </c>
      <c r="U124" s="376"/>
      <c r="V124" s="132"/>
      <c r="W124" s="132"/>
      <c r="X124" s="74"/>
    </row>
    <row r="125" spans="1:24" ht="15" hidden="1" customHeight="1" x14ac:dyDescent="0.25">
      <c r="A125" s="74"/>
      <c r="B125" s="132"/>
      <c r="C125" s="365"/>
      <c r="D125" s="388"/>
      <c r="E125" s="140"/>
      <c r="F125" s="140"/>
      <c r="G125" s="140"/>
      <c r="H125" s="141" t="s">
        <v>163</v>
      </c>
      <c r="I125" s="140"/>
      <c r="J125" s="140"/>
      <c r="K125" s="140"/>
      <c r="L125" s="140"/>
      <c r="M125" s="140"/>
      <c r="N125" s="140"/>
      <c r="O125" s="140"/>
      <c r="P125" s="140"/>
      <c r="Q125" s="141" t="s">
        <v>163</v>
      </c>
      <c r="R125" s="140"/>
      <c r="S125" s="140"/>
      <c r="T125" s="140"/>
      <c r="U125" s="142"/>
      <c r="V125" s="132"/>
      <c r="W125" s="132"/>
      <c r="X125" s="74"/>
    </row>
    <row r="126" spans="1:24" ht="21.75" hidden="1" customHeight="1" x14ac:dyDescent="0.25">
      <c r="A126" s="74"/>
      <c r="B126" s="132"/>
      <c r="C126" s="365"/>
      <c r="D126" s="388"/>
      <c r="E126" s="377" t="s">
        <v>234</v>
      </c>
      <c r="F126" s="378"/>
      <c r="G126" s="378"/>
      <c r="H126" s="378"/>
      <c r="I126" s="378"/>
      <c r="J126" s="378"/>
      <c r="K126" s="378"/>
      <c r="L126" s="379" t="s">
        <v>235</v>
      </c>
      <c r="M126" s="378"/>
      <c r="N126" s="378"/>
      <c r="O126" s="378"/>
      <c r="P126" s="378"/>
      <c r="Q126" s="378"/>
      <c r="R126" s="378"/>
      <c r="S126" s="378"/>
      <c r="T126" s="378"/>
      <c r="U126" s="380"/>
      <c r="V126" s="132"/>
      <c r="W126" s="132"/>
      <c r="X126" s="74"/>
    </row>
    <row r="127" spans="1:24" ht="39.950000000000003" hidden="1" customHeight="1" x14ac:dyDescent="0.25">
      <c r="A127" s="74"/>
      <c r="B127" s="132"/>
      <c r="C127" s="366"/>
      <c r="D127" s="389"/>
      <c r="E127" s="381"/>
      <c r="F127" s="381"/>
      <c r="G127" s="381"/>
      <c r="H127" s="381"/>
      <c r="I127" s="381"/>
      <c r="J127" s="381"/>
      <c r="K127" s="382"/>
      <c r="L127" s="383"/>
      <c r="M127" s="384"/>
      <c r="N127" s="384"/>
      <c r="O127" s="384"/>
      <c r="P127" s="384"/>
      <c r="Q127" s="384"/>
      <c r="R127" s="384"/>
      <c r="S127" s="384"/>
      <c r="T127" s="384"/>
      <c r="U127" s="385"/>
      <c r="V127" s="132"/>
      <c r="W127" s="132"/>
      <c r="X127" s="74"/>
    </row>
    <row r="128" spans="1:24" ht="9" hidden="1" customHeight="1" x14ac:dyDescent="0.25">
      <c r="A128" s="74"/>
      <c r="B128" s="132"/>
      <c r="C128" s="137"/>
      <c r="D128" s="132"/>
      <c r="E128" s="132"/>
      <c r="F128" s="132"/>
      <c r="G128" s="132"/>
      <c r="H128" s="132"/>
      <c r="I128" s="132"/>
      <c r="J128" s="132"/>
      <c r="K128" s="132"/>
      <c r="L128" s="132"/>
      <c r="M128" s="132"/>
      <c r="N128" s="132"/>
      <c r="O128" s="132"/>
      <c r="P128" s="132"/>
      <c r="Q128" s="132"/>
      <c r="R128" s="132"/>
      <c r="S128" s="132"/>
      <c r="T128" s="132"/>
      <c r="U128" s="132"/>
      <c r="V128" s="132"/>
      <c r="W128" s="132"/>
      <c r="X128" s="74"/>
    </row>
    <row r="129" spans="1:24" ht="9" hidden="1" customHeight="1" x14ac:dyDescent="0.25">
      <c r="A129" s="74"/>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74"/>
    </row>
    <row r="130" spans="1:24" ht="39.950000000000003" hidden="1" customHeight="1" x14ac:dyDescent="0.25">
      <c r="A130" s="74"/>
      <c r="B130" s="132"/>
      <c r="C130" s="365" t="s">
        <v>356</v>
      </c>
      <c r="D130" s="387">
        <v>10</v>
      </c>
      <c r="E130" s="138" t="s">
        <v>114</v>
      </c>
      <c r="F130" s="367"/>
      <c r="G130" s="368"/>
      <c r="H130" s="369"/>
      <c r="I130" s="139" t="s">
        <v>100</v>
      </c>
      <c r="J130" s="370"/>
      <c r="K130" s="371"/>
      <c r="L130" s="371"/>
      <c r="M130" s="371"/>
      <c r="N130" s="371"/>
      <c r="O130" s="371"/>
      <c r="P130" s="371"/>
      <c r="Q130" s="372"/>
      <c r="R130" s="373" t="s">
        <v>140</v>
      </c>
      <c r="S130" s="374"/>
      <c r="T130" s="375" t="str">
        <f ca="1">IF(ISERROR(INDEX('BD1'!$N$56:$P$70,MATCH(J130,INDIRECT(F130),0),MATCH(F130,'BD1'!$N$55:$P$55,0))),"",(INDEX('BD1'!$N$56:$P$70,MATCH(J130,INDIRECT(F130),0),MATCH(F130,'BD1'!$N$55:$P$55,0))))</f>
        <v/>
      </c>
      <c r="U130" s="376"/>
      <c r="V130" s="132"/>
      <c r="W130" s="132"/>
      <c r="X130" s="74"/>
    </row>
    <row r="131" spans="1:24" ht="15" hidden="1" customHeight="1" x14ac:dyDescent="0.25">
      <c r="A131" s="74"/>
      <c r="B131" s="132"/>
      <c r="C131" s="365"/>
      <c r="D131" s="388"/>
      <c r="E131" s="140"/>
      <c r="F131" s="140"/>
      <c r="G131" s="140"/>
      <c r="H131" s="141" t="s">
        <v>163</v>
      </c>
      <c r="I131" s="140"/>
      <c r="J131" s="140"/>
      <c r="K131" s="140"/>
      <c r="L131" s="140"/>
      <c r="M131" s="140"/>
      <c r="N131" s="140"/>
      <c r="O131" s="140"/>
      <c r="P131" s="140"/>
      <c r="Q131" s="141" t="s">
        <v>163</v>
      </c>
      <c r="R131" s="140"/>
      <c r="S131" s="140"/>
      <c r="T131" s="140"/>
      <c r="U131" s="142"/>
      <c r="V131" s="132"/>
      <c r="W131" s="132"/>
      <c r="X131" s="74"/>
    </row>
    <row r="132" spans="1:24" ht="21.75" hidden="1" customHeight="1" x14ac:dyDescent="0.25">
      <c r="A132" s="74"/>
      <c r="B132" s="132"/>
      <c r="C132" s="365"/>
      <c r="D132" s="388"/>
      <c r="E132" s="377" t="s">
        <v>234</v>
      </c>
      <c r="F132" s="378"/>
      <c r="G132" s="378"/>
      <c r="H132" s="378"/>
      <c r="I132" s="378"/>
      <c r="J132" s="378"/>
      <c r="K132" s="378"/>
      <c r="L132" s="379" t="s">
        <v>235</v>
      </c>
      <c r="M132" s="378"/>
      <c r="N132" s="378"/>
      <c r="O132" s="378"/>
      <c r="P132" s="378"/>
      <c r="Q132" s="378"/>
      <c r="R132" s="378"/>
      <c r="S132" s="378"/>
      <c r="T132" s="378"/>
      <c r="U132" s="380"/>
      <c r="V132" s="132"/>
      <c r="W132" s="132"/>
      <c r="X132" s="74"/>
    </row>
    <row r="133" spans="1:24" ht="39.950000000000003" hidden="1" customHeight="1" x14ac:dyDescent="0.25">
      <c r="A133" s="74"/>
      <c r="B133" s="132"/>
      <c r="C133" s="366"/>
      <c r="D133" s="389"/>
      <c r="E133" s="381"/>
      <c r="F133" s="381"/>
      <c r="G133" s="381"/>
      <c r="H133" s="381"/>
      <c r="I133" s="381"/>
      <c r="J133" s="381"/>
      <c r="K133" s="382"/>
      <c r="L133" s="383"/>
      <c r="M133" s="384"/>
      <c r="N133" s="384"/>
      <c r="O133" s="384"/>
      <c r="P133" s="384"/>
      <c r="Q133" s="384"/>
      <c r="R133" s="384"/>
      <c r="S133" s="384"/>
      <c r="T133" s="384"/>
      <c r="U133" s="385"/>
      <c r="V133" s="132"/>
      <c r="W133" s="132"/>
      <c r="X133" s="74"/>
    </row>
    <row r="134" spans="1:24" ht="12" hidden="1" customHeight="1" x14ac:dyDescent="0.25">
      <c r="A134" s="74"/>
      <c r="B134" s="132"/>
      <c r="C134" s="132"/>
      <c r="D134" s="132"/>
      <c r="E134" s="132"/>
      <c r="F134" s="132"/>
      <c r="G134" s="132"/>
      <c r="H134" s="132"/>
      <c r="I134" s="132"/>
      <c r="J134" s="132"/>
      <c r="K134" s="132"/>
      <c r="L134" s="132"/>
      <c r="M134" s="132"/>
      <c r="N134" s="132"/>
      <c r="O134" s="132"/>
      <c r="P134" s="132"/>
      <c r="Q134" s="132"/>
      <c r="R134" s="132"/>
      <c r="S134" s="132"/>
      <c r="T134" s="132"/>
      <c r="U134" s="132"/>
      <c r="V134" s="132"/>
      <c r="W134" s="132"/>
      <c r="X134" s="74"/>
    </row>
    <row r="135" spans="1:24" ht="9" hidden="1" customHeight="1" x14ac:dyDescent="0.25">
      <c r="A135" s="74"/>
      <c r="B135" s="132"/>
      <c r="C135" s="137"/>
      <c r="D135" s="132"/>
      <c r="E135" s="132"/>
      <c r="F135" s="132"/>
      <c r="G135" s="132"/>
      <c r="H135" s="132"/>
      <c r="I135" s="132"/>
      <c r="J135" s="132"/>
      <c r="K135" s="132"/>
      <c r="L135" s="132"/>
      <c r="M135" s="132"/>
      <c r="N135" s="132"/>
      <c r="O135" s="132"/>
      <c r="P135" s="132"/>
      <c r="Q135" s="132"/>
      <c r="R135" s="132"/>
      <c r="S135" s="132"/>
      <c r="T135" s="132"/>
      <c r="U135" s="132"/>
      <c r="V135" s="132"/>
      <c r="W135" s="132"/>
      <c r="X135" s="74"/>
    </row>
    <row r="136" spans="1:24" ht="39.950000000000003" hidden="1" customHeight="1" x14ac:dyDescent="0.25">
      <c r="A136" s="74"/>
      <c r="B136" s="132"/>
      <c r="C136" s="365" t="s">
        <v>356</v>
      </c>
      <c r="D136" s="387">
        <v>11</v>
      </c>
      <c r="E136" s="138" t="s">
        <v>114</v>
      </c>
      <c r="F136" s="367"/>
      <c r="G136" s="368"/>
      <c r="H136" s="369"/>
      <c r="I136" s="139" t="s">
        <v>100</v>
      </c>
      <c r="J136" s="370"/>
      <c r="K136" s="371"/>
      <c r="L136" s="371"/>
      <c r="M136" s="371"/>
      <c r="N136" s="371"/>
      <c r="O136" s="371"/>
      <c r="P136" s="371"/>
      <c r="Q136" s="372"/>
      <c r="R136" s="373" t="s">
        <v>140</v>
      </c>
      <c r="S136" s="374"/>
      <c r="T136" s="375" t="str">
        <f ca="1">IF(ISERROR(INDEX('BD1'!$N$56:$P$70,MATCH(J136,INDIRECT(F136),0),MATCH(F136,'BD1'!$N$55:$P$55,0))),"",(INDEX('BD1'!$N$56:$P$70,MATCH(J136,INDIRECT(F136),0),MATCH(F136,'BD1'!$N$55:$P$55,0))))</f>
        <v/>
      </c>
      <c r="U136" s="376"/>
      <c r="V136" s="132"/>
      <c r="W136" s="132"/>
      <c r="X136" s="74"/>
    </row>
    <row r="137" spans="1:24" ht="15" hidden="1" customHeight="1" x14ac:dyDescent="0.25">
      <c r="A137" s="74"/>
      <c r="B137" s="132"/>
      <c r="C137" s="365"/>
      <c r="D137" s="388"/>
      <c r="E137" s="140"/>
      <c r="F137" s="140"/>
      <c r="G137" s="140"/>
      <c r="H137" s="141" t="s">
        <v>163</v>
      </c>
      <c r="I137" s="140"/>
      <c r="J137" s="140"/>
      <c r="K137" s="140"/>
      <c r="L137" s="140"/>
      <c r="M137" s="140"/>
      <c r="N137" s="140"/>
      <c r="O137" s="140"/>
      <c r="P137" s="140"/>
      <c r="Q137" s="141" t="s">
        <v>163</v>
      </c>
      <c r="R137" s="140"/>
      <c r="S137" s="140"/>
      <c r="T137" s="140"/>
      <c r="U137" s="142"/>
      <c r="V137" s="132"/>
      <c r="W137" s="132"/>
      <c r="X137" s="74"/>
    </row>
    <row r="138" spans="1:24" ht="21.75" hidden="1" customHeight="1" x14ac:dyDescent="0.25">
      <c r="A138" s="74"/>
      <c r="B138" s="132"/>
      <c r="C138" s="365"/>
      <c r="D138" s="388"/>
      <c r="E138" s="377" t="s">
        <v>234</v>
      </c>
      <c r="F138" s="378"/>
      <c r="G138" s="378"/>
      <c r="H138" s="378"/>
      <c r="I138" s="378"/>
      <c r="J138" s="378"/>
      <c r="K138" s="378"/>
      <c r="L138" s="379" t="s">
        <v>235</v>
      </c>
      <c r="M138" s="378"/>
      <c r="N138" s="378"/>
      <c r="O138" s="378"/>
      <c r="P138" s="378"/>
      <c r="Q138" s="378"/>
      <c r="R138" s="378"/>
      <c r="S138" s="378"/>
      <c r="T138" s="378"/>
      <c r="U138" s="380"/>
      <c r="V138" s="132"/>
      <c r="W138" s="132"/>
      <c r="X138" s="74"/>
    </row>
    <row r="139" spans="1:24" ht="39.950000000000003" hidden="1" customHeight="1" x14ac:dyDescent="0.25">
      <c r="A139" s="74"/>
      <c r="B139" s="132"/>
      <c r="C139" s="366"/>
      <c r="D139" s="389"/>
      <c r="E139" s="381"/>
      <c r="F139" s="381"/>
      <c r="G139" s="381"/>
      <c r="H139" s="381"/>
      <c r="I139" s="381"/>
      <c r="J139" s="381"/>
      <c r="K139" s="382"/>
      <c r="L139" s="383"/>
      <c r="M139" s="384"/>
      <c r="N139" s="384"/>
      <c r="O139" s="384"/>
      <c r="P139" s="384"/>
      <c r="Q139" s="384"/>
      <c r="R139" s="384"/>
      <c r="S139" s="384"/>
      <c r="T139" s="384"/>
      <c r="U139" s="385"/>
      <c r="V139" s="132"/>
      <c r="W139" s="132"/>
      <c r="X139" s="74"/>
    </row>
    <row r="140" spans="1:24" ht="9" hidden="1" customHeight="1" x14ac:dyDescent="0.25">
      <c r="A140" s="74"/>
      <c r="B140" s="132"/>
      <c r="C140" s="137"/>
      <c r="D140" s="132"/>
      <c r="E140" s="132"/>
      <c r="F140" s="132"/>
      <c r="G140" s="132"/>
      <c r="H140" s="132"/>
      <c r="I140" s="132"/>
      <c r="J140" s="132"/>
      <c r="K140" s="132"/>
      <c r="L140" s="132"/>
      <c r="M140" s="132"/>
      <c r="N140" s="132"/>
      <c r="O140" s="132"/>
      <c r="P140" s="132"/>
      <c r="Q140" s="132"/>
      <c r="R140" s="132"/>
      <c r="S140" s="132"/>
      <c r="T140" s="132"/>
      <c r="U140" s="132"/>
      <c r="V140" s="132"/>
      <c r="W140" s="132"/>
      <c r="X140" s="74"/>
    </row>
    <row r="141" spans="1:24" ht="9" hidden="1" customHeight="1" x14ac:dyDescent="0.25">
      <c r="A141" s="74"/>
      <c r="B141" s="132"/>
      <c r="C141" s="137"/>
      <c r="D141" s="132"/>
      <c r="E141" s="132"/>
      <c r="F141" s="132"/>
      <c r="G141" s="132"/>
      <c r="H141" s="132"/>
      <c r="I141" s="132"/>
      <c r="J141" s="132"/>
      <c r="K141" s="132"/>
      <c r="L141" s="132"/>
      <c r="M141" s="132"/>
      <c r="N141" s="132"/>
      <c r="O141" s="132"/>
      <c r="P141" s="132"/>
      <c r="Q141" s="132"/>
      <c r="R141" s="132"/>
      <c r="S141" s="132"/>
      <c r="T141" s="132"/>
      <c r="U141" s="132"/>
      <c r="V141" s="132"/>
      <c r="W141" s="132"/>
      <c r="X141" s="74"/>
    </row>
    <row r="142" spans="1:24" ht="39.950000000000003" hidden="1" customHeight="1" x14ac:dyDescent="0.25">
      <c r="A142" s="74"/>
      <c r="B142" s="132"/>
      <c r="C142" s="365" t="s">
        <v>356</v>
      </c>
      <c r="D142" s="387">
        <v>12</v>
      </c>
      <c r="E142" s="138" t="s">
        <v>114</v>
      </c>
      <c r="F142" s="367"/>
      <c r="G142" s="368"/>
      <c r="H142" s="369"/>
      <c r="I142" s="139" t="s">
        <v>100</v>
      </c>
      <c r="J142" s="370"/>
      <c r="K142" s="371"/>
      <c r="L142" s="371"/>
      <c r="M142" s="371"/>
      <c r="N142" s="371"/>
      <c r="O142" s="371"/>
      <c r="P142" s="371"/>
      <c r="Q142" s="372"/>
      <c r="R142" s="373" t="s">
        <v>140</v>
      </c>
      <c r="S142" s="374"/>
      <c r="T142" s="375" t="str">
        <f ca="1">IF(ISERROR(INDEX('BD1'!$N$56:$P$70,MATCH(J142,INDIRECT(F142),0),MATCH(F142,'BD1'!$N$55:$P$55,0))),"",(INDEX('BD1'!$N$56:$P$70,MATCH(J142,INDIRECT(F142),0),MATCH(F142,'BD1'!$N$55:$P$55,0))))</f>
        <v/>
      </c>
      <c r="U142" s="376"/>
      <c r="V142" s="132"/>
      <c r="W142" s="132"/>
      <c r="X142" s="74"/>
    </row>
    <row r="143" spans="1:24" ht="15" hidden="1" customHeight="1" x14ac:dyDescent="0.25">
      <c r="A143" s="74"/>
      <c r="B143" s="132"/>
      <c r="C143" s="365"/>
      <c r="D143" s="388"/>
      <c r="E143" s="140"/>
      <c r="F143" s="140"/>
      <c r="G143" s="140"/>
      <c r="H143" s="141" t="s">
        <v>163</v>
      </c>
      <c r="I143" s="140"/>
      <c r="J143" s="140"/>
      <c r="K143" s="140"/>
      <c r="L143" s="140"/>
      <c r="M143" s="140"/>
      <c r="N143" s="140"/>
      <c r="O143" s="140"/>
      <c r="P143" s="140"/>
      <c r="Q143" s="141" t="s">
        <v>163</v>
      </c>
      <c r="R143" s="140"/>
      <c r="S143" s="140"/>
      <c r="T143" s="140"/>
      <c r="U143" s="142"/>
      <c r="V143" s="132"/>
      <c r="W143" s="132"/>
      <c r="X143" s="74"/>
    </row>
    <row r="144" spans="1:24" ht="21.75" hidden="1" customHeight="1" x14ac:dyDescent="0.25">
      <c r="A144" s="74"/>
      <c r="B144" s="132"/>
      <c r="C144" s="365"/>
      <c r="D144" s="388"/>
      <c r="E144" s="377" t="s">
        <v>234</v>
      </c>
      <c r="F144" s="378"/>
      <c r="G144" s="378"/>
      <c r="H144" s="378"/>
      <c r="I144" s="378"/>
      <c r="J144" s="378"/>
      <c r="K144" s="378"/>
      <c r="L144" s="379" t="s">
        <v>235</v>
      </c>
      <c r="M144" s="378"/>
      <c r="N144" s="378"/>
      <c r="O144" s="378"/>
      <c r="P144" s="378"/>
      <c r="Q144" s="378"/>
      <c r="R144" s="378"/>
      <c r="S144" s="378"/>
      <c r="T144" s="378"/>
      <c r="U144" s="380"/>
      <c r="V144" s="132"/>
      <c r="W144" s="132"/>
      <c r="X144" s="74"/>
    </row>
    <row r="145" spans="1:24" ht="39.950000000000003" hidden="1" customHeight="1" x14ac:dyDescent="0.25">
      <c r="A145" s="74"/>
      <c r="B145" s="132"/>
      <c r="C145" s="366"/>
      <c r="D145" s="389"/>
      <c r="E145" s="381"/>
      <c r="F145" s="381"/>
      <c r="G145" s="381"/>
      <c r="H145" s="381"/>
      <c r="I145" s="381"/>
      <c r="J145" s="381"/>
      <c r="K145" s="382"/>
      <c r="L145" s="383"/>
      <c r="M145" s="384"/>
      <c r="N145" s="384"/>
      <c r="O145" s="384"/>
      <c r="P145" s="384"/>
      <c r="Q145" s="384"/>
      <c r="R145" s="384"/>
      <c r="S145" s="384"/>
      <c r="T145" s="384"/>
      <c r="U145" s="385"/>
      <c r="V145" s="132"/>
      <c r="W145" s="132"/>
      <c r="X145" s="74"/>
    </row>
    <row r="146" spans="1:24" ht="9" hidden="1" customHeight="1" x14ac:dyDescent="0.25">
      <c r="A146" s="74"/>
      <c r="B146" s="132"/>
      <c r="C146" s="137"/>
      <c r="D146" s="132"/>
      <c r="E146" s="132"/>
      <c r="F146" s="132"/>
      <c r="G146" s="132"/>
      <c r="H146" s="132"/>
      <c r="I146" s="132"/>
      <c r="J146" s="132"/>
      <c r="K146" s="132"/>
      <c r="L146" s="132"/>
      <c r="M146" s="132"/>
      <c r="N146" s="132"/>
      <c r="O146" s="132"/>
      <c r="P146" s="132"/>
      <c r="Q146" s="132"/>
      <c r="R146" s="132"/>
      <c r="S146" s="132"/>
      <c r="T146" s="132"/>
      <c r="U146" s="132"/>
      <c r="V146" s="132"/>
      <c r="W146" s="132"/>
      <c r="X146" s="74"/>
    </row>
    <row r="147" spans="1:24" ht="9" hidden="1" customHeight="1" x14ac:dyDescent="0.25">
      <c r="A147" s="74"/>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74"/>
    </row>
    <row r="148" spans="1:24" ht="39.950000000000003" hidden="1" customHeight="1" x14ac:dyDescent="0.25">
      <c r="A148" s="74"/>
      <c r="B148" s="132"/>
      <c r="C148" s="365" t="s">
        <v>356</v>
      </c>
      <c r="D148" s="387">
        <v>13</v>
      </c>
      <c r="E148" s="138" t="s">
        <v>114</v>
      </c>
      <c r="F148" s="367"/>
      <c r="G148" s="368"/>
      <c r="H148" s="369"/>
      <c r="I148" s="139" t="s">
        <v>100</v>
      </c>
      <c r="J148" s="370"/>
      <c r="K148" s="371"/>
      <c r="L148" s="371"/>
      <c r="M148" s="371"/>
      <c r="N148" s="371"/>
      <c r="O148" s="371"/>
      <c r="P148" s="371"/>
      <c r="Q148" s="372"/>
      <c r="R148" s="373" t="s">
        <v>140</v>
      </c>
      <c r="S148" s="374"/>
      <c r="T148" s="375" t="str">
        <f ca="1">IF(ISERROR(INDEX('BD1'!$N$56:$P$70,MATCH(J148,INDIRECT(F148),0),MATCH(F148,'BD1'!$N$55:$P$55,0))),"",(INDEX('BD1'!$N$56:$P$70,MATCH(J148,INDIRECT(F148),0),MATCH(F148,'BD1'!$N$55:$P$55,0))))</f>
        <v/>
      </c>
      <c r="U148" s="376"/>
      <c r="V148" s="132"/>
      <c r="W148" s="132"/>
      <c r="X148" s="74"/>
    </row>
    <row r="149" spans="1:24" ht="15" hidden="1" customHeight="1" x14ac:dyDescent="0.25">
      <c r="A149" s="74"/>
      <c r="B149" s="132"/>
      <c r="C149" s="365"/>
      <c r="D149" s="388"/>
      <c r="E149" s="140"/>
      <c r="F149" s="140"/>
      <c r="G149" s="140"/>
      <c r="H149" s="141" t="s">
        <v>163</v>
      </c>
      <c r="I149" s="140"/>
      <c r="J149" s="140"/>
      <c r="K149" s="140"/>
      <c r="L149" s="140"/>
      <c r="M149" s="140"/>
      <c r="N149" s="140"/>
      <c r="O149" s="140"/>
      <c r="P149" s="140"/>
      <c r="Q149" s="141" t="s">
        <v>163</v>
      </c>
      <c r="R149" s="140"/>
      <c r="S149" s="140"/>
      <c r="T149" s="140"/>
      <c r="U149" s="142"/>
      <c r="V149" s="132"/>
      <c r="W149" s="132"/>
      <c r="X149" s="74"/>
    </row>
    <row r="150" spans="1:24" ht="21.75" hidden="1" customHeight="1" x14ac:dyDescent="0.25">
      <c r="A150" s="74"/>
      <c r="B150" s="132"/>
      <c r="C150" s="365"/>
      <c r="D150" s="388"/>
      <c r="E150" s="377" t="s">
        <v>234</v>
      </c>
      <c r="F150" s="378"/>
      <c r="G150" s="378"/>
      <c r="H150" s="378"/>
      <c r="I150" s="378"/>
      <c r="J150" s="378"/>
      <c r="K150" s="378"/>
      <c r="L150" s="379" t="s">
        <v>235</v>
      </c>
      <c r="M150" s="378"/>
      <c r="N150" s="378"/>
      <c r="O150" s="378"/>
      <c r="P150" s="378"/>
      <c r="Q150" s="378"/>
      <c r="R150" s="378"/>
      <c r="S150" s="378"/>
      <c r="T150" s="378"/>
      <c r="U150" s="380"/>
      <c r="V150" s="132"/>
      <c r="W150" s="132"/>
      <c r="X150" s="74"/>
    </row>
    <row r="151" spans="1:24" ht="39.950000000000003" hidden="1" customHeight="1" x14ac:dyDescent="0.25">
      <c r="A151" s="74"/>
      <c r="B151" s="132"/>
      <c r="C151" s="366"/>
      <c r="D151" s="389"/>
      <c r="E151" s="381"/>
      <c r="F151" s="381"/>
      <c r="G151" s="381"/>
      <c r="H151" s="381"/>
      <c r="I151" s="381"/>
      <c r="J151" s="381"/>
      <c r="K151" s="382"/>
      <c r="L151" s="383"/>
      <c r="M151" s="384"/>
      <c r="N151" s="384"/>
      <c r="O151" s="384"/>
      <c r="P151" s="384"/>
      <c r="Q151" s="384"/>
      <c r="R151" s="384"/>
      <c r="S151" s="384"/>
      <c r="T151" s="384"/>
      <c r="U151" s="385"/>
      <c r="V151" s="132"/>
      <c r="W151" s="132"/>
      <c r="X151" s="74"/>
    </row>
    <row r="152" spans="1:24" ht="12" hidden="1" customHeight="1" x14ac:dyDescent="0.25">
      <c r="A152" s="74"/>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74"/>
    </row>
    <row r="153" spans="1:24" ht="9" hidden="1" customHeight="1" x14ac:dyDescent="0.25">
      <c r="A153" s="74"/>
      <c r="B153" s="132"/>
      <c r="C153" s="137"/>
      <c r="D153" s="132"/>
      <c r="E153" s="132"/>
      <c r="F153" s="132"/>
      <c r="G153" s="132"/>
      <c r="H153" s="132"/>
      <c r="I153" s="132"/>
      <c r="J153" s="132"/>
      <c r="K153" s="132"/>
      <c r="L153" s="132"/>
      <c r="M153" s="132"/>
      <c r="N153" s="132"/>
      <c r="O153" s="132"/>
      <c r="P153" s="132"/>
      <c r="Q153" s="132"/>
      <c r="R153" s="132"/>
      <c r="S153" s="132"/>
      <c r="T153" s="132"/>
      <c r="U153" s="132"/>
      <c r="V153" s="132"/>
      <c r="W153" s="132"/>
      <c r="X153" s="74"/>
    </row>
    <row r="154" spans="1:24" ht="39.950000000000003" hidden="1" customHeight="1" x14ac:dyDescent="0.25">
      <c r="A154" s="74"/>
      <c r="B154" s="132"/>
      <c r="C154" s="365" t="s">
        <v>356</v>
      </c>
      <c r="D154" s="387">
        <v>14</v>
      </c>
      <c r="E154" s="138" t="s">
        <v>114</v>
      </c>
      <c r="F154" s="367"/>
      <c r="G154" s="368"/>
      <c r="H154" s="369"/>
      <c r="I154" s="139" t="s">
        <v>100</v>
      </c>
      <c r="J154" s="370"/>
      <c r="K154" s="371"/>
      <c r="L154" s="371"/>
      <c r="M154" s="371"/>
      <c r="N154" s="371"/>
      <c r="O154" s="371"/>
      <c r="P154" s="371"/>
      <c r="Q154" s="372"/>
      <c r="R154" s="373" t="s">
        <v>140</v>
      </c>
      <c r="S154" s="374"/>
      <c r="T154" s="375" t="str">
        <f ca="1">IF(ISERROR(INDEX('BD1'!$N$56:$P$70,MATCH(J154,INDIRECT(F154),0),MATCH(F154,'BD1'!$N$55:$P$55,0))),"",(INDEX('BD1'!$N$56:$P$70,MATCH(J154,INDIRECT(F154),0),MATCH(F154,'BD1'!$N$55:$P$55,0))))</f>
        <v/>
      </c>
      <c r="U154" s="376"/>
      <c r="V154" s="132"/>
      <c r="W154" s="132"/>
      <c r="X154" s="74"/>
    </row>
    <row r="155" spans="1:24" ht="15" hidden="1" customHeight="1" x14ac:dyDescent="0.25">
      <c r="A155" s="74"/>
      <c r="B155" s="132"/>
      <c r="C155" s="365"/>
      <c r="D155" s="388"/>
      <c r="E155" s="140"/>
      <c r="F155" s="140"/>
      <c r="G155" s="140"/>
      <c r="H155" s="141" t="s">
        <v>163</v>
      </c>
      <c r="I155" s="140"/>
      <c r="J155" s="140"/>
      <c r="K155" s="140"/>
      <c r="L155" s="140"/>
      <c r="M155" s="140"/>
      <c r="N155" s="140"/>
      <c r="O155" s="140"/>
      <c r="P155" s="140"/>
      <c r="Q155" s="141" t="s">
        <v>163</v>
      </c>
      <c r="R155" s="140"/>
      <c r="S155" s="140"/>
      <c r="T155" s="140"/>
      <c r="U155" s="142"/>
      <c r="V155" s="132"/>
      <c r="W155" s="132"/>
      <c r="X155" s="74"/>
    </row>
    <row r="156" spans="1:24" ht="21.75" hidden="1" customHeight="1" x14ac:dyDescent="0.25">
      <c r="A156" s="74"/>
      <c r="B156" s="132"/>
      <c r="C156" s="365"/>
      <c r="D156" s="388"/>
      <c r="E156" s="377" t="s">
        <v>234</v>
      </c>
      <c r="F156" s="378"/>
      <c r="G156" s="378"/>
      <c r="H156" s="378"/>
      <c r="I156" s="378"/>
      <c r="J156" s="378"/>
      <c r="K156" s="378"/>
      <c r="L156" s="379" t="s">
        <v>235</v>
      </c>
      <c r="M156" s="378"/>
      <c r="N156" s="378"/>
      <c r="O156" s="378"/>
      <c r="P156" s="378"/>
      <c r="Q156" s="378"/>
      <c r="R156" s="378"/>
      <c r="S156" s="378"/>
      <c r="T156" s="378"/>
      <c r="U156" s="380"/>
      <c r="V156" s="132"/>
      <c r="W156" s="132"/>
      <c r="X156" s="74"/>
    </row>
    <row r="157" spans="1:24" ht="39.950000000000003" hidden="1" customHeight="1" x14ac:dyDescent="0.25">
      <c r="A157" s="74"/>
      <c r="B157" s="132"/>
      <c r="C157" s="366"/>
      <c r="D157" s="389"/>
      <c r="E157" s="381"/>
      <c r="F157" s="381"/>
      <c r="G157" s="381"/>
      <c r="H157" s="381"/>
      <c r="I157" s="381"/>
      <c r="J157" s="381"/>
      <c r="K157" s="382"/>
      <c r="L157" s="383"/>
      <c r="M157" s="384"/>
      <c r="N157" s="384"/>
      <c r="O157" s="384"/>
      <c r="P157" s="384"/>
      <c r="Q157" s="384"/>
      <c r="R157" s="384"/>
      <c r="S157" s="384"/>
      <c r="T157" s="384"/>
      <c r="U157" s="385"/>
      <c r="V157" s="132"/>
      <c r="W157" s="132"/>
      <c r="X157" s="74"/>
    </row>
    <row r="158" spans="1:24" ht="9" hidden="1" customHeight="1" x14ac:dyDescent="0.25">
      <c r="A158" s="74"/>
      <c r="B158" s="132"/>
      <c r="C158" s="137"/>
      <c r="D158" s="132"/>
      <c r="E158" s="132"/>
      <c r="F158" s="132"/>
      <c r="G158" s="132"/>
      <c r="H158" s="132"/>
      <c r="I158" s="132"/>
      <c r="J158" s="132"/>
      <c r="K158" s="132"/>
      <c r="L158" s="132"/>
      <c r="M158" s="132"/>
      <c r="N158" s="132"/>
      <c r="O158" s="132"/>
      <c r="P158" s="132"/>
      <c r="Q158" s="132"/>
      <c r="R158" s="132"/>
      <c r="S158" s="132"/>
      <c r="T158" s="132"/>
      <c r="U158" s="132"/>
      <c r="V158" s="132"/>
      <c r="W158" s="132"/>
      <c r="X158" s="74"/>
    </row>
    <row r="159" spans="1:24" ht="9" hidden="1" customHeight="1" x14ac:dyDescent="0.25">
      <c r="A159" s="74"/>
      <c r="B159" s="132"/>
      <c r="C159" s="137"/>
      <c r="D159" s="132"/>
      <c r="E159" s="132"/>
      <c r="F159" s="132"/>
      <c r="G159" s="132"/>
      <c r="H159" s="132"/>
      <c r="I159" s="132"/>
      <c r="J159" s="132"/>
      <c r="K159" s="132"/>
      <c r="L159" s="132"/>
      <c r="M159" s="132"/>
      <c r="N159" s="132"/>
      <c r="O159" s="132"/>
      <c r="P159" s="132"/>
      <c r="Q159" s="132"/>
      <c r="R159" s="132"/>
      <c r="S159" s="132"/>
      <c r="T159" s="132"/>
      <c r="U159" s="132"/>
      <c r="V159" s="132"/>
      <c r="W159" s="132"/>
      <c r="X159" s="74"/>
    </row>
    <row r="160" spans="1:24" ht="39.950000000000003" hidden="1" customHeight="1" x14ac:dyDescent="0.25">
      <c r="A160" s="74"/>
      <c r="B160" s="132"/>
      <c r="C160" s="365" t="s">
        <v>356</v>
      </c>
      <c r="D160" s="387">
        <v>15</v>
      </c>
      <c r="E160" s="138" t="s">
        <v>114</v>
      </c>
      <c r="F160" s="367"/>
      <c r="G160" s="368"/>
      <c r="H160" s="369"/>
      <c r="I160" s="139" t="s">
        <v>100</v>
      </c>
      <c r="J160" s="370"/>
      <c r="K160" s="371"/>
      <c r="L160" s="371"/>
      <c r="M160" s="371"/>
      <c r="N160" s="371"/>
      <c r="O160" s="371"/>
      <c r="P160" s="371"/>
      <c r="Q160" s="372"/>
      <c r="R160" s="373" t="s">
        <v>140</v>
      </c>
      <c r="S160" s="374"/>
      <c r="T160" s="375" t="str">
        <f ca="1">IF(ISERROR(INDEX('BD1'!$N$56:$P$70,MATCH(J160,INDIRECT(F160),0),MATCH(F160,'BD1'!$N$55:$P$55,0))),"",(INDEX('BD1'!$N$56:$P$70,MATCH(J160,INDIRECT(F160),0),MATCH(F160,'BD1'!$N$55:$P$55,0))))</f>
        <v/>
      </c>
      <c r="U160" s="376"/>
      <c r="V160" s="132"/>
      <c r="W160" s="132"/>
      <c r="X160" s="74"/>
    </row>
    <row r="161" spans="1:24" ht="15" hidden="1" customHeight="1" x14ac:dyDescent="0.25">
      <c r="A161" s="74"/>
      <c r="B161" s="132"/>
      <c r="C161" s="365"/>
      <c r="D161" s="388"/>
      <c r="E161" s="140"/>
      <c r="F161" s="140"/>
      <c r="G161" s="140"/>
      <c r="H161" s="141" t="s">
        <v>163</v>
      </c>
      <c r="I161" s="140"/>
      <c r="J161" s="140"/>
      <c r="K161" s="140"/>
      <c r="L161" s="140"/>
      <c r="M161" s="140"/>
      <c r="N161" s="140"/>
      <c r="O161" s="140"/>
      <c r="P161" s="140"/>
      <c r="Q161" s="141" t="s">
        <v>163</v>
      </c>
      <c r="R161" s="140"/>
      <c r="S161" s="140"/>
      <c r="T161" s="140"/>
      <c r="U161" s="142"/>
      <c r="V161" s="132"/>
      <c r="W161" s="132"/>
      <c r="X161" s="74"/>
    </row>
    <row r="162" spans="1:24" ht="21.75" hidden="1" customHeight="1" x14ac:dyDescent="0.25">
      <c r="A162" s="74"/>
      <c r="B162" s="132"/>
      <c r="C162" s="365"/>
      <c r="D162" s="388"/>
      <c r="E162" s="377" t="s">
        <v>234</v>
      </c>
      <c r="F162" s="378"/>
      <c r="G162" s="378"/>
      <c r="H162" s="378"/>
      <c r="I162" s="378"/>
      <c r="J162" s="378"/>
      <c r="K162" s="378"/>
      <c r="L162" s="379" t="s">
        <v>235</v>
      </c>
      <c r="M162" s="378"/>
      <c r="N162" s="378"/>
      <c r="O162" s="378"/>
      <c r="P162" s="378"/>
      <c r="Q162" s="378"/>
      <c r="R162" s="378"/>
      <c r="S162" s="378"/>
      <c r="T162" s="378"/>
      <c r="U162" s="380"/>
      <c r="V162" s="132"/>
      <c r="W162" s="132"/>
      <c r="X162" s="74"/>
    </row>
    <row r="163" spans="1:24" ht="39.950000000000003" hidden="1" customHeight="1" x14ac:dyDescent="0.25">
      <c r="A163" s="74"/>
      <c r="B163" s="132"/>
      <c r="C163" s="366"/>
      <c r="D163" s="389"/>
      <c r="E163" s="381"/>
      <c r="F163" s="381"/>
      <c r="G163" s="381"/>
      <c r="H163" s="381"/>
      <c r="I163" s="381"/>
      <c r="J163" s="381"/>
      <c r="K163" s="382"/>
      <c r="L163" s="383"/>
      <c r="M163" s="384"/>
      <c r="N163" s="384"/>
      <c r="O163" s="384"/>
      <c r="P163" s="384"/>
      <c r="Q163" s="384"/>
      <c r="R163" s="384"/>
      <c r="S163" s="384"/>
      <c r="T163" s="384"/>
      <c r="U163" s="385"/>
      <c r="V163" s="132"/>
      <c r="W163" s="132"/>
      <c r="X163" s="74"/>
    </row>
    <row r="164" spans="1:24" ht="9" hidden="1" customHeight="1" x14ac:dyDescent="0.25">
      <c r="A164" s="74"/>
      <c r="B164" s="132"/>
      <c r="C164" s="137"/>
      <c r="D164" s="132"/>
      <c r="E164" s="132"/>
      <c r="F164" s="132"/>
      <c r="G164" s="132"/>
      <c r="H164" s="132"/>
      <c r="I164" s="132"/>
      <c r="J164" s="132"/>
      <c r="K164" s="132"/>
      <c r="L164" s="132"/>
      <c r="M164" s="132"/>
      <c r="N164" s="132"/>
      <c r="O164" s="132"/>
      <c r="P164" s="132"/>
      <c r="Q164" s="132"/>
      <c r="R164" s="132"/>
      <c r="S164" s="132"/>
      <c r="T164" s="132"/>
      <c r="U164" s="132"/>
      <c r="V164" s="132"/>
      <c r="W164" s="132"/>
      <c r="X164" s="74"/>
    </row>
    <row r="165" spans="1:24" ht="9" hidden="1" customHeight="1" x14ac:dyDescent="0.25">
      <c r="A165" s="74"/>
      <c r="B165" s="132"/>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74"/>
    </row>
    <row r="166" spans="1:24" ht="39.950000000000003" hidden="1" customHeight="1" x14ac:dyDescent="0.25">
      <c r="A166" s="74"/>
      <c r="B166" s="132"/>
      <c r="C166" s="365" t="s">
        <v>356</v>
      </c>
      <c r="D166" s="387">
        <v>16</v>
      </c>
      <c r="E166" s="138" t="s">
        <v>114</v>
      </c>
      <c r="F166" s="367"/>
      <c r="G166" s="368"/>
      <c r="H166" s="369"/>
      <c r="I166" s="139" t="s">
        <v>100</v>
      </c>
      <c r="J166" s="370"/>
      <c r="K166" s="371"/>
      <c r="L166" s="371"/>
      <c r="M166" s="371"/>
      <c r="N166" s="371"/>
      <c r="O166" s="371"/>
      <c r="P166" s="371"/>
      <c r="Q166" s="372"/>
      <c r="R166" s="373" t="s">
        <v>140</v>
      </c>
      <c r="S166" s="374"/>
      <c r="T166" s="375" t="str">
        <f ca="1">IF(ISERROR(INDEX('BD1'!$N$56:$P$70,MATCH(J166,INDIRECT(F166),0),MATCH(F166,'BD1'!$N$55:$P$55,0))),"",(INDEX('BD1'!$N$56:$P$70,MATCH(J166,INDIRECT(F166),0),MATCH(F166,'BD1'!$N$55:$P$55,0))))</f>
        <v/>
      </c>
      <c r="U166" s="376"/>
      <c r="V166" s="132"/>
      <c r="W166" s="132"/>
      <c r="X166" s="74"/>
    </row>
    <row r="167" spans="1:24" ht="15" hidden="1" customHeight="1" x14ac:dyDescent="0.25">
      <c r="A167" s="74"/>
      <c r="B167" s="132"/>
      <c r="C167" s="365"/>
      <c r="D167" s="388"/>
      <c r="E167" s="140"/>
      <c r="F167" s="140"/>
      <c r="G167" s="140"/>
      <c r="H167" s="141" t="s">
        <v>163</v>
      </c>
      <c r="I167" s="140"/>
      <c r="J167" s="140"/>
      <c r="K167" s="140"/>
      <c r="L167" s="140"/>
      <c r="M167" s="140"/>
      <c r="N167" s="140"/>
      <c r="O167" s="140"/>
      <c r="P167" s="140"/>
      <c r="Q167" s="141" t="s">
        <v>163</v>
      </c>
      <c r="R167" s="140"/>
      <c r="S167" s="140"/>
      <c r="T167" s="140"/>
      <c r="U167" s="142"/>
      <c r="V167" s="132"/>
      <c r="W167" s="132"/>
      <c r="X167" s="74"/>
    </row>
    <row r="168" spans="1:24" ht="21.75" hidden="1" customHeight="1" x14ac:dyDescent="0.25">
      <c r="A168" s="74"/>
      <c r="B168" s="132"/>
      <c r="C168" s="365"/>
      <c r="D168" s="388"/>
      <c r="E168" s="377" t="s">
        <v>234</v>
      </c>
      <c r="F168" s="378"/>
      <c r="G168" s="378"/>
      <c r="H168" s="378"/>
      <c r="I168" s="378"/>
      <c r="J168" s="378"/>
      <c r="K168" s="378"/>
      <c r="L168" s="379" t="s">
        <v>235</v>
      </c>
      <c r="M168" s="378"/>
      <c r="N168" s="378"/>
      <c r="O168" s="378"/>
      <c r="P168" s="378"/>
      <c r="Q168" s="378"/>
      <c r="R168" s="378"/>
      <c r="S168" s="378"/>
      <c r="T168" s="378"/>
      <c r="U168" s="380"/>
      <c r="V168" s="132"/>
      <c r="W168" s="132"/>
      <c r="X168" s="74"/>
    </row>
    <row r="169" spans="1:24" ht="39.950000000000003" hidden="1" customHeight="1" x14ac:dyDescent="0.25">
      <c r="A169" s="74"/>
      <c r="B169" s="132"/>
      <c r="C169" s="366"/>
      <c r="D169" s="389"/>
      <c r="E169" s="381"/>
      <c r="F169" s="381"/>
      <c r="G169" s="381"/>
      <c r="H169" s="381"/>
      <c r="I169" s="381"/>
      <c r="J169" s="381"/>
      <c r="K169" s="382"/>
      <c r="L169" s="383"/>
      <c r="M169" s="384"/>
      <c r="N169" s="384"/>
      <c r="O169" s="384"/>
      <c r="P169" s="384"/>
      <c r="Q169" s="384"/>
      <c r="R169" s="384"/>
      <c r="S169" s="384"/>
      <c r="T169" s="384"/>
      <c r="U169" s="385"/>
      <c r="V169" s="132"/>
      <c r="W169" s="132"/>
      <c r="X169" s="74"/>
    </row>
    <row r="170" spans="1:24" ht="12" hidden="1" customHeight="1" x14ac:dyDescent="0.25">
      <c r="A170" s="74"/>
      <c r="B170" s="132"/>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74"/>
    </row>
    <row r="171" spans="1:24" ht="9" hidden="1" customHeight="1" x14ac:dyDescent="0.25">
      <c r="A171" s="74"/>
      <c r="B171" s="132"/>
      <c r="C171" s="137"/>
      <c r="D171" s="132"/>
      <c r="E171" s="132"/>
      <c r="F171" s="132"/>
      <c r="G171" s="132"/>
      <c r="H171" s="132"/>
      <c r="I171" s="132"/>
      <c r="J171" s="132"/>
      <c r="K171" s="132"/>
      <c r="L171" s="132"/>
      <c r="M171" s="132"/>
      <c r="N171" s="132"/>
      <c r="O171" s="132"/>
      <c r="P171" s="132"/>
      <c r="Q171" s="132"/>
      <c r="R171" s="132"/>
      <c r="S171" s="132"/>
      <c r="T171" s="132"/>
      <c r="U171" s="132"/>
      <c r="V171" s="132"/>
      <c r="W171" s="132"/>
      <c r="X171" s="74"/>
    </row>
    <row r="172" spans="1:24" ht="39.950000000000003" hidden="1" customHeight="1" x14ac:dyDescent="0.25">
      <c r="A172" s="74"/>
      <c r="B172" s="132"/>
      <c r="C172" s="365" t="s">
        <v>356</v>
      </c>
      <c r="D172" s="387">
        <v>17</v>
      </c>
      <c r="E172" s="138" t="s">
        <v>114</v>
      </c>
      <c r="F172" s="367"/>
      <c r="G172" s="368"/>
      <c r="H172" s="369"/>
      <c r="I172" s="139" t="s">
        <v>100</v>
      </c>
      <c r="J172" s="370"/>
      <c r="K172" s="371"/>
      <c r="L172" s="371"/>
      <c r="M172" s="371"/>
      <c r="N172" s="371"/>
      <c r="O172" s="371"/>
      <c r="P172" s="371"/>
      <c r="Q172" s="372"/>
      <c r="R172" s="373" t="s">
        <v>140</v>
      </c>
      <c r="S172" s="374"/>
      <c r="T172" s="375" t="str">
        <f ca="1">IF(ISERROR(INDEX('BD1'!$N$56:$P$70,MATCH(J172,INDIRECT(F172),0),MATCH(F172,'BD1'!$N$55:$P$55,0))),"",(INDEX('BD1'!$N$56:$P$70,MATCH(J172,INDIRECT(F172),0),MATCH(F172,'BD1'!$N$55:$P$55,0))))</f>
        <v/>
      </c>
      <c r="U172" s="376"/>
      <c r="V172" s="132"/>
      <c r="W172" s="132"/>
      <c r="X172" s="74"/>
    </row>
    <row r="173" spans="1:24" ht="15" hidden="1" customHeight="1" x14ac:dyDescent="0.25">
      <c r="A173" s="74"/>
      <c r="B173" s="132"/>
      <c r="C173" s="365"/>
      <c r="D173" s="388"/>
      <c r="E173" s="140"/>
      <c r="F173" s="140"/>
      <c r="G173" s="140"/>
      <c r="H173" s="141" t="s">
        <v>163</v>
      </c>
      <c r="I173" s="140"/>
      <c r="J173" s="140"/>
      <c r="K173" s="140"/>
      <c r="L173" s="140"/>
      <c r="M173" s="140"/>
      <c r="N173" s="140"/>
      <c r="O173" s="140"/>
      <c r="P173" s="140"/>
      <c r="Q173" s="141" t="s">
        <v>163</v>
      </c>
      <c r="R173" s="140"/>
      <c r="S173" s="140"/>
      <c r="T173" s="140"/>
      <c r="U173" s="142"/>
      <c r="V173" s="132"/>
      <c r="W173" s="132"/>
      <c r="X173" s="74"/>
    </row>
    <row r="174" spans="1:24" ht="21.75" hidden="1" customHeight="1" x14ac:dyDescent="0.25">
      <c r="A174" s="74"/>
      <c r="B174" s="132"/>
      <c r="C174" s="365"/>
      <c r="D174" s="388"/>
      <c r="E174" s="377" t="s">
        <v>234</v>
      </c>
      <c r="F174" s="378"/>
      <c r="G174" s="378"/>
      <c r="H174" s="378"/>
      <c r="I174" s="378"/>
      <c r="J174" s="378"/>
      <c r="K174" s="378"/>
      <c r="L174" s="379" t="s">
        <v>235</v>
      </c>
      <c r="M174" s="378"/>
      <c r="N174" s="378"/>
      <c r="O174" s="378"/>
      <c r="P174" s="378"/>
      <c r="Q174" s="378"/>
      <c r="R174" s="378"/>
      <c r="S174" s="378"/>
      <c r="T174" s="378"/>
      <c r="U174" s="380"/>
      <c r="V174" s="132"/>
      <c r="W174" s="132"/>
      <c r="X174" s="74"/>
    </row>
    <row r="175" spans="1:24" ht="39.950000000000003" hidden="1" customHeight="1" x14ac:dyDescent="0.25">
      <c r="A175" s="74"/>
      <c r="B175" s="132"/>
      <c r="C175" s="366"/>
      <c r="D175" s="389"/>
      <c r="E175" s="381"/>
      <c r="F175" s="381"/>
      <c r="G175" s="381"/>
      <c r="H175" s="381"/>
      <c r="I175" s="381"/>
      <c r="J175" s="381"/>
      <c r="K175" s="382"/>
      <c r="L175" s="383"/>
      <c r="M175" s="384"/>
      <c r="N175" s="384"/>
      <c r="O175" s="384"/>
      <c r="P175" s="384"/>
      <c r="Q175" s="384"/>
      <c r="R175" s="384"/>
      <c r="S175" s="384"/>
      <c r="T175" s="384"/>
      <c r="U175" s="385"/>
      <c r="V175" s="132"/>
      <c r="W175" s="132"/>
      <c r="X175" s="74"/>
    </row>
    <row r="176" spans="1:24" ht="9" hidden="1" customHeight="1" x14ac:dyDescent="0.25">
      <c r="A176" s="74"/>
      <c r="B176" s="132"/>
      <c r="C176" s="137"/>
      <c r="D176" s="132"/>
      <c r="E176" s="132"/>
      <c r="F176" s="132"/>
      <c r="G176" s="132"/>
      <c r="H176" s="132"/>
      <c r="I176" s="132"/>
      <c r="J176" s="132"/>
      <c r="K176" s="132"/>
      <c r="L176" s="132"/>
      <c r="M176" s="132"/>
      <c r="N176" s="132"/>
      <c r="O176" s="132"/>
      <c r="P176" s="132"/>
      <c r="Q176" s="132"/>
      <c r="R176" s="132"/>
      <c r="S176" s="132"/>
      <c r="T176" s="132"/>
      <c r="U176" s="132"/>
      <c r="V176" s="132"/>
      <c r="W176" s="132"/>
      <c r="X176" s="74"/>
    </row>
    <row r="177" spans="1:41" ht="9" hidden="1" customHeight="1" x14ac:dyDescent="0.25">
      <c r="A177" s="74"/>
      <c r="B177" s="132"/>
      <c r="C177" s="137"/>
      <c r="D177" s="132"/>
      <c r="E177" s="132"/>
      <c r="F177" s="132"/>
      <c r="G177" s="132"/>
      <c r="H177" s="132"/>
      <c r="I177" s="132"/>
      <c r="J177" s="132"/>
      <c r="K177" s="132"/>
      <c r="L177" s="132"/>
      <c r="M177" s="132"/>
      <c r="N177" s="132"/>
      <c r="O177" s="132"/>
      <c r="P177" s="132"/>
      <c r="Q177" s="132"/>
      <c r="R177" s="132"/>
      <c r="S177" s="132"/>
      <c r="T177" s="132"/>
      <c r="U177" s="132"/>
      <c r="V177" s="132"/>
      <c r="W177" s="132"/>
      <c r="X177" s="74"/>
    </row>
    <row r="178" spans="1:41" ht="39.950000000000003" hidden="1" customHeight="1" x14ac:dyDescent="0.25">
      <c r="A178" s="74"/>
      <c r="B178" s="132"/>
      <c r="C178" s="365" t="s">
        <v>356</v>
      </c>
      <c r="D178" s="387">
        <v>18</v>
      </c>
      <c r="E178" s="138" t="s">
        <v>114</v>
      </c>
      <c r="F178" s="367"/>
      <c r="G178" s="368"/>
      <c r="H178" s="369"/>
      <c r="I178" s="139" t="s">
        <v>100</v>
      </c>
      <c r="J178" s="370"/>
      <c r="K178" s="371"/>
      <c r="L178" s="371"/>
      <c r="M178" s="371"/>
      <c r="N178" s="371"/>
      <c r="O178" s="371"/>
      <c r="P178" s="371"/>
      <c r="Q178" s="372"/>
      <c r="R178" s="373" t="s">
        <v>140</v>
      </c>
      <c r="S178" s="374"/>
      <c r="T178" s="375" t="str">
        <f ca="1">IF(ISERROR(INDEX('BD1'!$N$56:$P$70,MATCH(J178,INDIRECT(F178),0),MATCH(F178,'BD1'!$N$55:$P$55,0))),"",(INDEX('BD1'!$N$56:$P$70,MATCH(J178,INDIRECT(F178),0),MATCH(F178,'BD1'!$N$55:$P$55,0))))</f>
        <v/>
      </c>
      <c r="U178" s="376"/>
      <c r="V178" s="132"/>
      <c r="W178" s="132"/>
      <c r="X178" s="74"/>
    </row>
    <row r="179" spans="1:41" ht="15" hidden="1" customHeight="1" x14ac:dyDescent="0.25">
      <c r="A179" s="74"/>
      <c r="B179" s="132"/>
      <c r="C179" s="365"/>
      <c r="D179" s="388"/>
      <c r="E179" s="140"/>
      <c r="F179" s="140"/>
      <c r="G179" s="140"/>
      <c r="H179" s="141" t="s">
        <v>163</v>
      </c>
      <c r="I179" s="140"/>
      <c r="J179" s="140"/>
      <c r="K179" s="140"/>
      <c r="L179" s="140"/>
      <c r="M179" s="140"/>
      <c r="N179" s="140"/>
      <c r="O179" s="140"/>
      <c r="P179" s="140"/>
      <c r="Q179" s="141" t="s">
        <v>163</v>
      </c>
      <c r="R179" s="140"/>
      <c r="S179" s="140"/>
      <c r="T179" s="140"/>
      <c r="U179" s="142"/>
      <c r="V179" s="132"/>
      <c r="W179" s="132"/>
      <c r="X179" s="74"/>
    </row>
    <row r="180" spans="1:41" ht="21.75" hidden="1" customHeight="1" x14ac:dyDescent="0.25">
      <c r="A180" s="74"/>
      <c r="B180" s="132"/>
      <c r="C180" s="365"/>
      <c r="D180" s="388"/>
      <c r="E180" s="377" t="s">
        <v>234</v>
      </c>
      <c r="F180" s="378"/>
      <c r="G180" s="378"/>
      <c r="H180" s="378"/>
      <c r="I180" s="378"/>
      <c r="J180" s="378"/>
      <c r="K180" s="378"/>
      <c r="L180" s="379" t="s">
        <v>235</v>
      </c>
      <c r="M180" s="378"/>
      <c r="N180" s="378"/>
      <c r="O180" s="378"/>
      <c r="P180" s="378"/>
      <c r="Q180" s="378"/>
      <c r="R180" s="378"/>
      <c r="S180" s="378"/>
      <c r="T180" s="378"/>
      <c r="U180" s="380"/>
      <c r="V180" s="132"/>
      <c r="W180" s="132"/>
      <c r="X180" s="74"/>
    </row>
    <row r="181" spans="1:41" ht="39.950000000000003" hidden="1" customHeight="1" x14ac:dyDescent="0.25">
      <c r="A181" s="74"/>
      <c r="B181" s="132"/>
      <c r="C181" s="366"/>
      <c r="D181" s="389"/>
      <c r="E181" s="381"/>
      <c r="F181" s="381"/>
      <c r="G181" s="381"/>
      <c r="H181" s="381"/>
      <c r="I181" s="381"/>
      <c r="J181" s="381"/>
      <c r="K181" s="382"/>
      <c r="L181" s="383"/>
      <c r="M181" s="384"/>
      <c r="N181" s="384"/>
      <c r="O181" s="384"/>
      <c r="P181" s="384"/>
      <c r="Q181" s="384"/>
      <c r="R181" s="384"/>
      <c r="S181" s="384"/>
      <c r="T181" s="384"/>
      <c r="U181" s="385"/>
      <c r="V181" s="132"/>
      <c r="W181" s="132"/>
      <c r="X181" s="74"/>
    </row>
    <row r="182" spans="1:41" ht="9" hidden="1" customHeight="1" x14ac:dyDescent="0.25">
      <c r="A182" s="74"/>
      <c r="B182" s="132"/>
      <c r="C182" s="137"/>
      <c r="D182" s="132"/>
      <c r="E182" s="132"/>
      <c r="F182" s="132"/>
      <c r="G182" s="132"/>
      <c r="H182" s="132"/>
      <c r="I182" s="132"/>
      <c r="J182" s="132"/>
      <c r="K182" s="132"/>
      <c r="L182" s="132"/>
      <c r="M182" s="132"/>
      <c r="N182" s="132"/>
      <c r="O182" s="132"/>
      <c r="P182" s="132"/>
      <c r="Q182" s="132"/>
      <c r="R182" s="132"/>
      <c r="S182" s="132"/>
      <c r="T182" s="132"/>
      <c r="U182" s="132"/>
      <c r="V182" s="132"/>
      <c r="W182" s="132"/>
      <c r="X182" s="74"/>
    </row>
    <row r="183" spans="1:41" ht="8.25" hidden="1" customHeight="1" x14ac:dyDescent="0.25">
      <c r="A183" s="74"/>
      <c r="B183" s="132"/>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74"/>
    </row>
    <row r="184" spans="1:41" s="66" customFormat="1" ht="6" customHeight="1" x14ac:dyDescent="0.25">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41" s="66" customFormat="1" ht="60.75" customHeight="1" x14ac:dyDescent="0.25">
      <c r="A185" s="74"/>
      <c r="B185" s="386"/>
      <c r="C185" s="386"/>
      <c r="D185" s="386"/>
      <c r="E185" s="386"/>
      <c r="F185" s="386"/>
      <c r="G185" s="386"/>
      <c r="H185" s="386"/>
      <c r="I185" s="386"/>
      <c r="J185" s="386"/>
      <c r="K185" s="386"/>
      <c r="L185" s="386"/>
      <c r="M185" s="386"/>
      <c r="N185" s="386"/>
      <c r="O185" s="386"/>
      <c r="P185" s="386"/>
      <c r="Q185" s="386"/>
      <c r="R185" s="386"/>
      <c r="S185" s="386"/>
      <c r="T185" s="386"/>
      <c r="U185" s="386"/>
      <c r="V185" s="386"/>
      <c r="W185" s="386"/>
      <c r="X185" s="74"/>
    </row>
    <row r="186" spans="1:41" s="6" customFormat="1" ht="40.5" customHeight="1" x14ac:dyDescent="0.25">
      <c r="A186" s="75"/>
      <c r="B186" s="17"/>
      <c r="C186" s="403" t="s">
        <v>260</v>
      </c>
      <c r="D186" s="404"/>
      <c r="E186" s="405" t="str">
        <f>IF(ISERROR(INDEX('BD1'!$B$56:$H$56,1,MATCH(C186,'BD1'!$B$55:$H$55,0))),"",(INDEX('BD1'!$B$56:$H$56,1,MATCH(C186,'BD1'!$B$55:$H$55,0))))</f>
        <v>Gobierno Legítimo, fortalecimiento local y eficiencia</v>
      </c>
      <c r="F186" s="406"/>
      <c r="G186" s="406"/>
      <c r="H186" s="406"/>
      <c r="I186" s="407"/>
      <c r="J186" s="17"/>
      <c r="K186" s="386"/>
      <c r="L186" s="386"/>
      <c r="M186" s="386"/>
      <c r="N186" s="386"/>
      <c r="O186" s="408"/>
      <c r="P186" s="408"/>
      <c r="Q186" s="408"/>
      <c r="R186" s="408"/>
      <c r="S186" s="408"/>
      <c r="T186" s="408"/>
      <c r="U186" s="408"/>
      <c r="V186" s="408"/>
      <c r="W186" s="17"/>
      <c r="X186" s="75"/>
    </row>
    <row r="187" spans="1:41" s="5" customFormat="1" ht="9" customHeight="1" x14ac:dyDescent="0.25">
      <c r="A187" s="81"/>
      <c r="B187" s="127"/>
      <c r="C187" s="128"/>
      <c r="D187" s="127"/>
      <c r="E187" s="127"/>
      <c r="F187" s="127"/>
      <c r="G187" s="127"/>
      <c r="H187" s="127"/>
      <c r="I187" s="127"/>
      <c r="J187" s="127"/>
      <c r="K187" s="127"/>
      <c r="L187" s="127"/>
      <c r="M187" s="127"/>
      <c r="N187" s="127"/>
      <c r="O187" s="127"/>
      <c r="P187" s="127"/>
      <c r="Q187" s="127"/>
      <c r="R187" s="127"/>
      <c r="S187" s="129"/>
      <c r="T187" s="129"/>
      <c r="U187" s="129"/>
      <c r="V187" s="130"/>
      <c r="W187" s="127"/>
      <c r="X187" s="81"/>
    </row>
    <row r="188" spans="1:41" s="14" customFormat="1" ht="46.5" customHeight="1" x14ac:dyDescent="0.25">
      <c r="A188" s="78"/>
      <c r="B188" s="131"/>
      <c r="C188" s="409" t="s">
        <v>189</v>
      </c>
      <c r="D188" s="411" t="s">
        <v>352</v>
      </c>
      <c r="E188" s="411" t="s">
        <v>278</v>
      </c>
      <c r="F188" s="413" t="s">
        <v>358</v>
      </c>
      <c r="G188" s="133"/>
      <c r="H188" s="415" t="s">
        <v>85</v>
      </c>
      <c r="I188" s="416"/>
      <c r="J188" s="416"/>
      <c r="K188" s="417"/>
      <c r="L188" s="135"/>
      <c r="M188" s="415" t="s">
        <v>193</v>
      </c>
      <c r="N188" s="416"/>
      <c r="O188" s="416"/>
      <c r="P188" s="417"/>
      <c r="Q188" s="135"/>
      <c r="R188" s="415" t="s">
        <v>87</v>
      </c>
      <c r="S188" s="416"/>
      <c r="T188" s="416"/>
      <c r="U188" s="417"/>
      <c r="V188" s="131"/>
      <c r="W188" s="131"/>
      <c r="X188" s="78"/>
      <c r="Y188" s="16"/>
      <c r="Z188" s="16"/>
      <c r="AA188" s="16"/>
      <c r="AB188" s="16"/>
      <c r="AC188" s="16"/>
      <c r="AD188" s="16"/>
      <c r="AE188" s="16"/>
      <c r="AF188" s="16"/>
      <c r="AG188" s="16"/>
      <c r="AH188" s="16"/>
      <c r="AI188" s="16"/>
      <c r="AJ188" s="16"/>
      <c r="AK188" s="16"/>
      <c r="AL188" s="16"/>
      <c r="AM188" s="16"/>
      <c r="AN188" s="16"/>
      <c r="AO188" s="16"/>
    </row>
    <row r="189" spans="1:41" ht="46.5" customHeight="1" x14ac:dyDescent="0.25">
      <c r="A189" s="74"/>
      <c r="B189" s="132"/>
      <c r="C189" s="410"/>
      <c r="D189" s="412"/>
      <c r="E189" s="412"/>
      <c r="F189" s="414"/>
      <c r="G189" s="134"/>
      <c r="H189" s="419" t="s">
        <v>88</v>
      </c>
      <c r="I189" s="420"/>
      <c r="J189" s="421" t="s">
        <v>231</v>
      </c>
      <c r="K189" s="422"/>
      <c r="L189" s="134"/>
      <c r="M189" s="420" t="s">
        <v>88</v>
      </c>
      <c r="N189" s="420"/>
      <c r="O189" s="423" t="s">
        <v>231</v>
      </c>
      <c r="P189" s="423"/>
      <c r="Q189" s="134"/>
      <c r="R189" s="420" t="s">
        <v>88</v>
      </c>
      <c r="S189" s="420"/>
      <c r="T189" s="421" t="s">
        <v>231</v>
      </c>
      <c r="U189" s="421"/>
      <c r="V189" s="132"/>
      <c r="W189" s="132"/>
      <c r="X189" s="74"/>
    </row>
    <row r="190" spans="1:41" ht="52.5" customHeight="1" x14ac:dyDescent="0.25">
      <c r="A190" s="74"/>
      <c r="B190" s="132"/>
      <c r="C190" s="441" t="s">
        <v>923</v>
      </c>
      <c r="D190" s="442" t="s">
        <v>797</v>
      </c>
      <c r="E190" s="400" t="s">
        <v>932</v>
      </c>
      <c r="F190" s="436">
        <f>136683000/1000000</f>
        <v>136.68299999999999</v>
      </c>
      <c r="G190" s="134"/>
      <c r="H190" s="108" t="s">
        <v>89</v>
      </c>
      <c r="I190" s="67">
        <v>5</v>
      </c>
      <c r="J190" s="396">
        <f>IF(ISERROR(IF(I191="","",IF((I191/I190)&gt;1,1,I191/I190))),"",IF(I191="","",IF((I191/I190)&gt;1,1,I191/I190)))</f>
        <v>0.4</v>
      </c>
      <c r="K190" s="397" t="str">
        <f>IF(J190="","",(IF(J190&lt;'BD1'!$E$76,'BD1'!$G$75,IF(J190&lt;'BD1'!$E$77,'BD1'!$G$76,'BD1'!$G$77))))</f>
        <v>ALERTA</v>
      </c>
      <c r="L190" s="134"/>
      <c r="M190" s="109" t="s">
        <v>89</v>
      </c>
      <c r="N190" s="336">
        <f>136683000/1000000</f>
        <v>136.68299999999999</v>
      </c>
      <c r="O190" s="396">
        <f>IF(ISERROR(IF(N191="","",IF((N191/N190)&gt;1,1,N191/N190))),"",IF(N191="","",IF((N191/N190)&gt;1,1,N191/N190)))</f>
        <v>0.31649875990430409</v>
      </c>
      <c r="P190" s="398" t="str">
        <f>IF(O190="","",(IF(O190&lt;'BD1'!$E$76,'BD1'!$G$75,IF(O190&lt;'BD1'!$E$77,'BD1'!$G$76,'BD1'!$G$77))))</f>
        <v>ALERTA</v>
      </c>
      <c r="Q190" s="134"/>
      <c r="R190" s="109" t="s">
        <v>89</v>
      </c>
      <c r="S190" s="344">
        <v>0.7</v>
      </c>
      <c r="T190" s="396">
        <f>IF(ISERROR(IF(S191="","",IF((S191/S190)&gt;1,1,S191/S190))),"",IF(S191="","",IF((S191/S190)&gt;1,1,S191/S190)))</f>
        <v>0.9571428571428573</v>
      </c>
      <c r="U190" s="398" t="str">
        <f>IF(T190="","",(IF(T190&lt;'BD1'!$E$76,'BD1'!$G$75,IF(T190&lt;'BD1'!$E$77,'BD1'!$G$76,'BD1'!$G$77))))</f>
        <v>SATISFACTORIO</v>
      </c>
      <c r="V190" s="132"/>
      <c r="W190" s="132"/>
      <c r="X190" s="74"/>
    </row>
    <row r="191" spans="1:41" ht="52.5" customHeight="1" x14ac:dyDescent="0.25">
      <c r="A191" s="74"/>
      <c r="B191" s="132"/>
      <c r="C191" s="441"/>
      <c r="D191" s="443"/>
      <c r="E191" s="400"/>
      <c r="F191" s="436"/>
      <c r="G191" s="132"/>
      <c r="H191" s="71" t="s">
        <v>90</v>
      </c>
      <c r="I191" s="83">
        <v>2</v>
      </c>
      <c r="J191" s="396"/>
      <c r="K191" s="397"/>
      <c r="L191" s="132"/>
      <c r="M191" s="73" t="s">
        <v>90</v>
      </c>
      <c r="N191" s="336">
        <f>43260000/1000000</f>
        <v>43.26</v>
      </c>
      <c r="O191" s="396"/>
      <c r="P191" s="398"/>
      <c r="Q191" s="132"/>
      <c r="R191" s="73" t="s">
        <v>90</v>
      </c>
      <c r="S191" s="344">
        <v>0.67</v>
      </c>
      <c r="T191" s="396"/>
      <c r="U191" s="398"/>
      <c r="V191" s="132"/>
      <c r="W191" s="132"/>
      <c r="X191" s="74"/>
    </row>
    <row r="192" spans="1:41" ht="52.5" customHeight="1" x14ac:dyDescent="0.25">
      <c r="A192" s="74"/>
      <c r="B192" s="132"/>
      <c r="C192" s="450" t="s">
        <v>923</v>
      </c>
      <c r="D192" s="442" t="s">
        <v>797</v>
      </c>
      <c r="E192" s="448" t="s">
        <v>933</v>
      </c>
      <c r="F192" s="436">
        <f>183500000/1000000</f>
        <v>183.5</v>
      </c>
      <c r="G192" s="134"/>
      <c r="H192" s="108" t="s">
        <v>89</v>
      </c>
      <c r="I192" s="67">
        <v>4</v>
      </c>
      <c r="J192" s="396">
        <f>IF(ISERROR(IF(I193="","",IF((I193/I192)&gt;1,1,I193/I192))),"",IF(I193="","",IF((I193/I192)&gt;1,1,I193/I192)))</f>
        <v>0.5</v>
      </c>
      <c r="K192" s="397" t="str">
        <f>IF(J192="","",(IF(J192&lt;'BD1'!$E$76,'BD1'!$G$75,IF(J192&lt;'BD1'!$E$77,'BD1'!$G$76,'BD1'!$G$77))))</f>
        <v>ALERTA</v>
      </c>
      <c r="L192" s="134"/>
      <c r="M192" s="109" t="s">
        <v>89</v>
      </c>
      <c r="N192" s="336">
        <f>183500000/1000000</f>
        <v>183.5</v>
      </c>
      <c r="O192" s="396">
        <f>IF(ISERROR(IF(N193="","",IF((N193/N192)&gt;1,1,N193/N192))),"",IF(N193="","",IF((N193/N192)&gt;1,1,N193/N192)))</f>
        <v>0.23433242506811988</v>
      </c>
      <c r="P192" s="398" t="str">
        <f>IF(O192="","",(IF(O192&lt;'BD1'!$E$76,'BD1'!$G$75,IF(O192&lt;'BD1'!$E$77,'BD1'!$G$76,'BD1'!$G$77))))</f>
        <v>ALERTA</v>
      </c>
      <c r="Q192" s="134"/>
      <c r="R192" s="109" t="s">
        <v>89</v>
      </c>
      <c r="S192" s="344">
        <v>0.11</v>
      </c>
      <c r="T192" s="396">
        <f>IF(ISERROR(IF(S193="","",IF((S193/S192)&gt;1,1,S193/S192))),"",IF(S193="","",IF((S193/S192)&gt;1,1,S193/S192)))</f>
        <v>0.35454545454545455</v>
      </c>
      <c r="U192" s="398" t="str">
        <f>IF(T192="","",(IF(T192&lt;'BD1'!$E$76,'BD1'!$G$75,IF(T192&lt;'BD1'!$E$77,'BD1'!$G$76,'BD1'!$G$77))))</f>
        <v>ALERTA</v>
      </c>
      <c r="V192" s="132"/>
      <c r="W192" s="132"/>
      <c r="X192" s="74"/>
    </row>
    <row r="193" spans="1:24" ht="52.5" customHeight="1" x14ac:dyDescent="0.25">
      <c r="A193" s="74"/>
      <c r="B193" s="132"/>
      <c r="C193" s="450"/>
      <c r="D193" s="443"/>
      <c r="E193" s="449"/>
      <c r="F193" s="436"/>
      <c r="G193" s="132"/>
      <c r="H193" s="71" t="s">
        <v>90</v>
      </c>
      <c r="I193" s="83">
        <v>2</v>
      </c>
      <c r="J193" s="396"/>
      <c r="K193" s="397"/>
      <c r="L193" s="132"/>
      <c r="M193" s="73" t="s">
        <v>90</v>
      </c>
      <c r="N193" s="341">
        <f>43000000/1000000</f>
        <v>43</v>
      </c>
      <c r="O193" s="396"/>
      <c r="P193" s="398"/>
      <c r="Q193" s="132"/>
      <c r="R193" s="73" t="s">
        <v>90</v>
      </c>
      <c r="S193" s="344">
        <v>3.9E-2</v>
      </c>
      <c r="T193" s="396"/>
      <c r="U193" s="398"/>
      <c r="V193" s="132"/>
      <c r="W193" s="132"/>
      <c r="X193" s="74"/>
    </row>
    <row r="194" spans="1:24" ht="56.25" customHeight="1" x14ac:dyDescent="0.25">
      <c r="A194" s="74"/>
      <c r="B194" s="132"/>
      <c r="C194" s="450" t="s">
        <v>923</v>
      </c>
      <c r="D194" s="442" t="s">
        <v>797</v>
      </c>
      <c r="E194" s="448" t="s">
        <v>934</v>
      </c>
      <c r="F194" s="436">
        <f>175700000/1000000</f>
        <v>175.7</v>
      </c>
      <c r="G194" s="134"/>
      <c r="H194" s="108" t="s">
        <v>89</v>
      </c>
      <c r="I194" s="67">
        <v>6</v>
      </c>
      <c r="J194" s="396">
        <f>IF(ISERROR(IF(I195="","",IF((I195/I194)&gt;1,1,I195/I194))),"",IF(I195="","",IF((I195/I194)&gt;1,1,I195/I194)))</f>
        <v>0.5</v>
      </c>
      <c r="K194" s="397" t="str">
        <f>IF(J194="","",(IF(J194&lt;'BD1'!$E$76,'BD1'!$G$75,IF(J194&lt;'BD1'!$E$77,'BD1'!$G$76,'BD1'!$G$77))))</f>
        <v>ALERTA</v>
      </c>
      <c r="L194" s="134"/>
      <c r="M194" s="109" t="s">
        <v>89</v>
      </c>
      <c r="N194" s="336">
        <f>175700000/1000000</f>
        <v>175.7</v>
      </c>
      <c r="O194" s="396">
        <f>IF(ISERROR(IF(N195="","",IF((N195/N194)&gt;1,1,N195/N194))),"",IF(N195="","",IF((N195/N194)&gt;1,1,N195/N194)))</f>
        <v>0.48491747296528176</v>
      </c>
      <c r="P194" s="398" t="str">
        <f>IF(O194="","",(IF(O194&lt;'BD1'!$E$76,'BD1'!$G$75,IF(O194&lt;'BD1'!$E$77,'BD1'!$G$76,'BD1'!$G$77))))</f>
        <v>ALERTA</v>
      </c>
      <c r="Q194" s="134"/>
      <c r="R194" s="109" t="s">
        <v>89</v>
      </c>
      <c r="S194" s="344">
        <v>1</v>
      </c>
      <c r="T194" s="396">
        <f>IF(ISERROR(IF(S195="","",IF((S195/S194)&gt;1,1,S195/S194))),"",IF(S195="","",IF((S195/S194)&gt;1,1,S195/S194)))</f>
        <v>0.99</v>
      </c>
      <c r="U194" s="398" t="str">
        <f>IF(T194="","",(IF(T194&lt;'BD1'!$E$76,'BD1'!$G$75,IF(T194&lt;'BD1'!$E$77,'BD1'!$G$76,'BD1'!$G$77))))</f>
        <v>SATISFACTORIO</v>
      </c>
      <c r="V194" s="132"/>
      <c r="W194" s="132"/>
      <c r="X194" s="74"/>
    </row>
    <row r="195" spans="1:24" ht="56.25" customHeight="1" x14ac:dyDescent="0.25">
      <c r="A195" s="74"/>
      <c r="B195" s="132"/>
      <c r="C195" s="450"/>
      <c r="D195" s="443"/>
      <c r="E195" s="449"/>
      <c r="F195" s="436"/>
      <c r="G195" s="132"/>
      <c r="H195" s="71" t="s">
        <v>90</v>
      </c>
      <c r="I195" s="83">
        <v>3</v>
      </c>
      <c r="J195" s="396"/>
      <c r="K195" s="397"/>
      <c r="L195" s="132"/>
      <c r="M195" s="73" t="s">
        <v>90</v>
      </c>
      <c r="N195" s="341">
        <f>85200000/1000000</f>
        <v>85.2</v>
      </c>
      <c r="O195" s="396"/>
      <c r="P195" s="398"/>
      <c r="Q195" s="132"/>
      <c r="R195" s="73" t="s">
        <v>90</v>
      </c>
      <c r="S195" s="344">
        <v>0.99</v>
      </c>
      <c r="T195" s="396"/>
      <c r="U195" s="398"/>
      <c r="V195" s="132"/>
      <c r="W195" s="132"/>
      <c r="X195" s="74"/>
    </row>
    <row r="196" spans="1:24" ht="45.75" customHeight="1" x14ac:dyDescent="0.25">
      <c r="A196" s="74"/>
      <c r="B196" s="132"/>
      <c r="C196" s="441" t="s">
        <v>923</v>
      </c>
      <c r="D196" s="442" t="s">
        <v>797</v>
      </c>
      <c r="E196" s="448" t="s">
        <v>935</v>
      </c>
      <c r="F196" s="436">
        <f>66950000/1000000</f>
        <v>66.95</v>
      </c>
      <c r="G196" s="134"/>
      <c r="H196" s="108" t="s">
        <v>89</v>
      </c>
      <c r="I196" s="67">
        <v>2</v>
      </c>
      <c r="J196" s="396">
        <f>IF(ISERROR(IF(I197="","",IF((I197/I196)&gt;1,1,I197/I196))),"",IF(I197="","",IF((I197/I196)&gt;1,1,I197/I196)))</f>
        <v>0.5</v>
      </c>
      <c r="K196" s="397" t="str">
        <f>IF(J196="","",(IF(J196&lt;'BD1'!$E$76,'BD1'!$G$75,IF(J196&lt;'BD1'!$E$77,'BD1'!$G$76,'BD1'!$G$77))))</f>
        <v>ALERTA</v>
      </c>
      <c r="L196" s="134"/>
      <c r="M196" s="109" t="s">
        <v>89</v>
      </c>
      <c r="N196" s="336">
        <f>66950000/1000000</f>
        <v>66.95</v>
      </c>
      <c r="O196" s="396">
        <f>IF(ISERROR(IF(N197="","",IF((N197/N196)&gt;1,1,N197/N196))),"",IF(N197="","",IF((N197/N196)&gt;1,1,N197/N196)))</f>
        <v>0.46153846153846151</v>
      </c>
      <c r="P196" s="398" t="str">
        <f>IF(O196="","",(IF(O196&lt;'BD1'!$E$76,'BD1'!$G$75,IF(O196&lt;'BD1'!$E$77,'BD1'!$G$76,'BD1'!$G$77))))</f>
        <v>ALERTA</v>
      </c>
      <c r="Q196" s="134"/>
      <c r="R196" s="109" t="s">
        <v>89</v>
      </c>
      <c r="S196" s="344">
        <v>0.7</v>
      </c>
      <c r="T196" s="396">
        <f>IF(ISERROR(IF(S197="","",IF((S197/S196)&gt;1,1,S197/S196))),"",IF(S197="","",IF((S197/S196)&gt;1,1,S197/S196)))</f>
        <v>0.5</v>
      </c>
      <c r="U196" s="398" t="str">
        <f>IF(T196="","",(IF(T196&lt;'BD1'!$E$76,'BD1'!$G$75,IF(T196&lt;'BD1'!$E$77,'BD1'!$G$76,'BD1'!$G$77))))</f>
        <v>ALERTA</v>
      </c>
      <c r="V196" s="132"/>
      <c r="W196" s="132"/>
      <c r="X196" s="74"/>
    </row>
    <row r="197" spans="1:24" ht="45.75" customHeight="1" x14ac:dyDescent="0.25">
      <c r="A197" s="74"/>
      <c r="B197" s="132"/>
      <c r="C197" s="441"/>
      <c r="D197" s="443"/>
      <c r="E197" s="449"/>
      <c r="F197" s="436"/>
      <c r="G197" s="132"/>
      <c r="H197" s="71" t="s">
        <v>90</v>
      </c>
      <c r="I197" s="83">
        <v>1</v>
      </c>
      <c r="J197" s="396"/>
      <c r="K197" s="397"/>
      <c r="L197" s="132"/>
      <c r="M197" s="73" t="s">
        <v>90</v>
      </c>
      <c r="N197" s="341">
        <f>30900000/1000000</f>
        <v>30.9</v>
      </c>
      <c r="O197" s="396"/>
      <c r="P197" s="398"/>
      <c r="Q197" s="132"/>
      <c r="R197" s="73" t="s">
        <v>90</v>
      </c>
      <c r="S197" s="344">
        <v>0.35</v>
      </c>
      <c r="T197" s="396"/>
      <c r="U197" s="398"/>
      <c r="V197" s="132"/>
      <c r="W197" s="132"/>
      <c r="X197" s="74"/>
    </row>
    <row r="198" spans="1:24" ht="56.25" customHeight="1" x14ac:dyDescent="0.25">
      <c r="A198" s="74"/>
      <c r="B198" s="132"/>
      <c r="C198" s="441" t="s">
        <v>923</v>
      </c>
      <c r="D198" s="442" t="s">
        <v>797</v>
      </c>
      <c r="E198" s="448" t="s">
        <v>936</v>
      </c>
      <c r="F198" s="436">
        <f>60000000/1000000</f>
        <v>60</v>
      </c>
      <c r="G198" s="134"/>
      <c r="H198" s="108" t="s">
        <v>89</v>
      </c>
      <c r="I198" s="67">
        <v>2</v>
      </c>
      <c r="J198" s="396">
        <f>IF(ISERROR(IF(I199="","",IF((I199/I198)&gt;1,1,I199/I198))),"",IF(I199="","",IF((I199/I198)&gt;1,1,I199/I198)))</f>
        <v>0.5</v>
      </c>
      <c r="K198" s="397" t="str">
        <f>IF(J198="","",(IF(J198&lt;'BD1'!$E$76,'BD1'!$G$75,IF(J198&lt;'BD1'!$E$77,'BD1'!$G$76,'BD1'!$G$77))))</f>
        <v>ALERTA</v>
      </c>
      <c r="L198" s="134"/>
      <c r="M198" s="109" t="s">
        <v>89</v>
      </c>
      <c r="N198" s="336">
        <f>60000000/1000000</f>
        <v>60</v>
      </c>
      <c r="O198" s="396">
        <f>IF(ISERROR(IF(N199="","",IF((N199/N198)&gt;1,1,N199/N198))),"",IF(N199="","",IF((N199/N198)&gt;1,1,N199/N198)))</f>
        <v>0.4</v>
      </c>
      <c r="P198" s="398" t="str">
        <f>IF(O198="","",(IF(O198&lt;'BD1'!$E$76,'BD1'!$G$75,IF(O198&lt;'BD1'!$E$77,'BD1'!$G$76,'BD1'!$G$77))))</f>
        <v>ALERTA</v>
      </c>
      <c r="Q198" s="134"/>
      <c r="R198" s="109" t="s">
        <v>89</v>
      </c>
      <c r="S198" s="344">
        <v>1</v>
      </c>
      <c r="T198" s="396">
        <f>IF(ISERROR(IF(S199="","",IF((S199/S198)&gt;1,1,S199/S198))),"",IF(S199="","",IF((S199/S198)&gt;1,1,S199/S198)))</f>
        <v>0.98</v>
      </c>
      <c r="U198" s="398" t="str">
        <f>IF(T198="","",(IF(T198&lt;'BD1'!$E$76,'BD1'!$G$75,IF(T198&lt;'BD1'!$E$77,'BD1'!$G$76,'BD1'!$G$77))))</f>
        <v>SATISFACTORIO</v>
      </c>
      <c r="V198" s="132"/>
      <c r="W198" s="132"/>
      <c r="X198" s="74"/>
    </row>
    <row r="199" spans="1:24" ht="56.25" customHeight="1" x14ac:dyDescent="0.25">
      <c r="A199" s="74"/>
      <c r="B199" s="132"/>
      <c r="C199" s="441"/>
      <c r="D199" s="443"/>
      <c r="E199" s="449"/>
      <c r="F199" s="436"/>
      <c r="G199" s="132"/>
      <c r="H199" s="71" t="s">
        <v>90</v>
      </c>
      <c r="I199" s="83">
        <v>1</v>
      </c>
      <c r="J199" s="396"/>
      <c r="K199" s="397"/>
      <c r="L199" s="132"/>
      <c r="M199" s="73" t="s">
        <v>90</v>
      </c>
      <c r="N199" s="341">
        <f>24000000/1000000</f>
        <v>24</v>
      </c>
      <c r="O199" s="396"/>
      <c r="P199" s="398"/>
      <c r="Q199" s="132"/>
      <c r="R199" s="73" t="s">
        <v>90</v>
      </c>
      <c r="S199" s="344">
        <v>0.98</v>
      </c>
      <c r="T199" s="396"/>
      <c r="U199" s="398"/>
      <c r="V199" s="132"/>
      <c r="W199" s="132"/>
      <c r="X199" s="74"/>
    </row>
    <row r="200" spans="1:24" ht="65.25" customHeight="1" x14ac:dyDescent="0.25">
      <c r="A200" s="74"/>
      <c r="B200" s="132"/>
      <c r="C200" s="441" t="s">
        <v>923</v>
      </c>
      <c r="D200" s="442" t="s">
        <v>797</v>
      </c>
      <c r="E200" s="448" t="s">
        <v>937</v>
      </c>
      <c r="F200" s="436">
        <f>174000000/1000000</f>
        <v>174</v>
      </c>
      <c r="G200" s="134"/>
      <c r="H200" s="108" t="s">
        <v>89</v>
      </c>
      <c r="I200" s="67">
        <v>5</v>
      </c>
      <c r="J200" s="396">
        <f>IF(ISERROR(IF(I201="","",IF((I201/I200)&gt;1,1,I201/I200))),"",IF(I201="","",IF((I201/I200)&gt;1,1,I201/I200)))</f>
        <v>0.4</v>
      </c>
      <c r="K200" s="397" t="str">
        <f>IF(J200="","",(IF(J200&lt;'BD1'!$E$76,'BD1'!$G$75,IF(J200&lt;'BD1'!$E$77,'BD1'!$G$76,'BD1'!$G$77))))</f>
        <v>ALERTA</v>
      </c>
      <c r="L200" s="134"/>
      <c r="M200" s="109" t="s">
        <v>89</v>
      </c>
      <c r="N200" s="336">
        <f>174000000/1000000</f>
        <v>174</v>
      </c>
      <c r="O200" s="396">
        <f>IF(ISERROR(IF(N201="","",IF((N201/N200)&gt;1,1,N201/N200))),"",IF(N201="","",IF((N201/N200)&gt;1,1,N201/N200)))</f>
        <v>0.34482758620689657</v>
      </c>
      <c r="P200" s="398" t="str">
        <f>IF(O200="","",(IF(O200&lt;'BD1'!$E$76,'BD1'!$G$75,IF(O200&lt;'BD1'!$E$77,'BD1'!$G$76,'BD1'!$G$77))))</f>
        <v>ALERTA</v>
      </c>
      <c r="Q200" s="134"/>
      <c r="R200" s="109" t="s">
        <v>89</v>
      </c>
      <c r="S200" s="344">
        <v>0.6</v>
      </c>
      <c r="T200" s="396">
        <f>IF(ISERROR(IF(S201="","",IF((S201/S200)&gt;1,1,S201/S200))),"",IF(S201="","",IF((S201/S200)&gt;1,1,S201/S200)))</f>
        <v>0.81666666666666665</v>
      </c>
      <c r="U200" s="398" t="str">
        <f>IF(T200="","",(IF(T200&lt;'BD1'!$E$76,'BD1'!$G$75,IF(T200&lt;'BD1'!$E$77,'BD1'!$G$76,'BD1'!$G$77))))</f>
        <v>ACEPTABLE</v>
      </c>
      <c r="V200" s="132"/>
      <c r="W200" s="132"/>
      <c r="X200" s="74"/>
    </row>
    <row r="201" spans="1:24" ht="65.25" customHeight="1" x14ac:dyDescent="0.25">
      <c r="A201" s="74"/>
      <c r="B201" s="132"/>
      <c r="C201" s="441"/>
      <c r="D201" s="443"/>
      <c r="E201" s="449"/>
      <c r="F201" s="436"/>
      <c r="G201" s="132"/>
      <c r="H201" s="71" t="s">
        <v>90</v>
      </c>
      <c r="I201" s="83">
        <v>2</v>
      </c>
      <c r="J201" s="396"/>
      <c r="K201" s="397"/>
      <c r="L201" s="132"/>
      <c r="M201" s="73" t="s">
        <v>90</v>
      </c>
      <c r="N201" s="341">
        <f>60000000/1000000</f>
        <v>60</v>
      </c>
      <c r="O201" s="396"/>
      <c r="P201" s="398"/>
      <c r="Q201" s="132"/>
      <c r="R201" s="73" t="s">
        <v>90</v>
      </c>
      <c r="S201" s="344">
        <v>0.49</v>
      </c>
      <c r="T201" s="396"/>
      <c r="U201" s="398"/>
      <c r="V201" s="132"/>
      <c r="W201" s="132"/>
      <c r="X201" s="74"/>
    </row>
    <row r="202" spans="1:24" ht="47.25" customHeight="1" x14ac:dyDescent="0.25">
      <c r="A202" s="74"/>
      <c r="B202" s="132"/>
      <c r="C202" s="441" t="s">
        <v>923</v>
      </c>
      <c r="D202" s="442" t="s">
        <v>797</v>
      </c>
      <c r="E202" s="448" t="s">
        <v>938</v>
      </c>
      <c r="F202" s="436">
        <f>5327000/1000000</f>
        <v>5.327</v>
      </c>
      <c r="G202" s="134"/>
      <c r="H202" s="108" t="s">
        <v>89</v>
      </c>
      <c r="I202" s="67">
        <v>1</v>
      </c>
      <c r="J202" s="396">
        <f>IF(ISERROR(IF(I203="","",IF((I203/I202)&gt;1,1,I203/I202))),"",IF(I203="","",IF((I203/I202)&gt;1,1,I203/I202)))</f>
        <v>0</v>
      </c>
      <c r="K202" s="397" t="str">
        <f>IF(J202="","",(IF(J202&lt;'BD1'!$E$76,'BD1'!$G$75,IF(J202&lt;'BD1'!$E$77,'BD1'!$G$76,'BD1'!$G$77))))</f>
        <v>ALERTA</v>
      </c>
      <c r="L202" s="134"/>
      <c r="M202" s="109" t="s">
        <v>89</v>
      </c>
      <c r="N202" s="336">
        <f>5327000/1000000</f>
        <v>5.327</v>
      </c>
      <c r="O202" s="396">
        <f>IF(ISERROR(IF(N203="","",IF((N203/N202)&gt;1,1,N203/N202))),"",IF(N203="","",IF((N203/N202)&gt;1,1,N203/N202)))</f>
        <v>0</v>
      </c>
      <c r="P202" s="398" t="str">
        <f>IF(O202="","",(IF(O202&lt;'BD1'!$E$76,'BD1'!$G$75,IF(O202&lt;'BD1'!$E$77,'BD1'!$G$76,'BD1'!$G$77))))</f>
        <v>ALERTA</v>
      </c>
      <c r="Q202" s="134"/>
      <c r="R202" s="109" t="s">
        <v>89</v>
      </c>
      <c r="S202" s="344">
        <v>0.15</v>
      </c>
      <c r="T202" s="396">
        <f>IF(ISERROR(IF(S203="","",IF((S203/S202)&gt;1,1,S203/S202))),"",IF(S203="","",IF((S203/S202)&gt;1,1,S203/S202)))</f>
        <v>0</v>
      </c>
      <c r="U202" s="398" t="str">
        <f>IF(T202="","",(IF(T202&lt;'BD1'!$E$76,'BD1'!$G$75,IF(T202&lt;'BD1'!$E$77,'BD1'!$G$76,'BD1'!$G$77))))</f>
        <v>ALERTA</v>
      </c>
      <c r="V202" s="132"/>
      <c r="W202" s="132"/>
      <c r="X202" s="74"/>
    </row>
    <row r="203" spans="1:24" ht="47.25" customHeight="1" x14ac:dyDescent="0.25">
      <c r="A203" s="74"/>
      <c r="B203" s="132"/>
      <c r="C203" s="441"/>
      <c r="D203" s="443"/>
      <c r="E203" s="449"/>
      <c r="F203" s="436"/>
      <c r="G203" s="132"/>
      <c r="H203" s="71" t="s">
        <v>90</v>
      </c>
      <c r="I203" s="83">
        <v>0</v>
      </c>
      <c r="J203" s="396"/>
      <c r="K203" s="397"/>
      <c r="L203" s="132"/>
      <c r="M203" s="73" t="s">
        <v>90</v>
      </c>
      <c r="N203" s="342">
        <v>0</v>
      </c>
      <c r="O203" s="396"/>
      <c r="P203" s="398"/>
      <c r="Q203" s="132"/>
      <c r="R203" s="73" t="s">
        <v>90</v>
      </c>
      <c r="S203" s="344">
        <v>0</v>
      </c>
      <c r="T203" s="396"/>
      <c r="U203" s="398"/>
      <c r="V203" s="132"/>
      <c r="W203" s="132"/>
      <c r="X203" s="74"/>
    </row>
    <row r="204" spans="1:24" ht="37.5" hidden="1" customHeight="1" x14ac:dyDescent="0.25">
      <c r="A204" s="74"/>
      <c r="B204" s="132"/>
      <c r="C204" s="441"/>
      <c r="D204" s="442"/>
      <c r="E204" s="444"/>
      <c r="F204" s="445"/>
      <c r="G204" s="134"/>
      <c r="H204" s="108" t="s">
        <v>89</v>
      </c>
      <c r="I204" s="67"/>
      <c r="J204" s="396" t="str">
        <f>IF(ISERROR(IF(I205="","",IF((I205/I204)&gt;1,1,I205/I204))),"",IF(I205="","",IF((I205/I204)&gt;1,1,I205/I204)))</f>
        <v/>
      </c>
      <c r="K204" s="397" t="str">
        <f>IF(J204="","",(IF(J204&lt;'BD1'!$E$76,'BD1'!$G$75,IF(J204&lt;'BD1'!$E$77,'BD1'!$G$76,'BD1'!$G$77))))</f>
        <v/>
      </c>
      <c r="L204" s="134"/>
      <c r="M204" s="109" t="s">
        <v>89</v>
      </c>
      <c r="N204" s="68"/>
      <c r="O204" s="396" t="str">
        <f>IF(ISERROR(IF(N205="","",IF((N205/N204)&gt;1,1,N205/N204))),"",IF(N205="","",IF((N205/N204)&gt;1,1,N205/N204)))</f>
        <v/>
      </c>
      <c r="P204" s="398" t="str">
        <f>IF(O204="","",(IF(O204&lt;'BD1'!$E$76,'BD1'!$G$75,IF(O204&lt;'BD1'!$E$77,'BD1'!$G$76,'BD1'!$G$77))))</f>
        <v/>
      </c>
      <c r="Q204" s="134"/>
      <c r="R204" s="109" t="s">
        <v>89</v>
      </c>
      <c r="S204" s="67"/>
      <c r="T204" s="396" t="str">
        <f>IF(ISERROR(IF(S205="","",IF((S205/S204)&gt;1,1,S205/S204))),"",IF(S205="","",IF((S205/S204)&gt;1,1,S205/S204)))</f>
        <v/>
      </c>
      <c r="U204" s="398" t="str">
        <f>IF(T204="","",(IF(T204&lt;'BD1'!$E$76,'BD1'!$G$75,IF(T204&lt;'BD1'!$E$77,'BD1'!$G$76,'BD1'!$G$77))))</f>
        <v/>
      </c>
      <c r="V204" s="132"/>
      <c r="W204" s="132"/>
      <c r="X204" s="74"/>
    </row>
    <row r="205" spans="1:24" ht="37.5" hidden="1" customHeight="1" x14ac:dyDescent="0.25">
      <c r="A205" s="74"/>
      <c r="B205" s="132"/>
      <c r="C205" s="441"/>
      <c r="D205" s="443"/>
      <c r="E205" s="444"/>
      <c r="F205" s="445"/>
      <c r="G205" s="132"/>
      <c r="H205" s="71" t="s">
        <v>90</v>
      </c>
      <c r="I205" s="83"/>
      <c r="J205" s="396"/>
      <c r="K205" s="397"/>
      <c r="L205" s="132"/>
      <c r="M205" s="73" t="s">
        <v>90</v>
      </c>
      <c r="N205" s="69"/>
      <c r="O205" s="396"/>
      <c r="P205" s="398"/>
      <c r="Q205" s="132"/>
      <c r="R205" s="73" t="s">
        <v>90</v>
      </c>
      <c r="S205" s="83"/>
      <c r="T205" s="396"/>
      <c r="U205" s="398"/>
      <c r="V205" s="132"/>
      <c r="W205" s="132"/>
      <c r="X205" s="74"/>
    </row>
    <row r="206" spans="1:24" ht="37.5" hidden="1" customHeight="1" x14ac:dyDescent="0.25">
      <c r="A206" s="74"/>
      <c r="B206" s="132"/>
      <c r="C206" s="441"/>
      <c r="D206" s="442"/>
      <c r="E206" s="444"/>
      <c r="F206" s="445"/>
      <c r="G206" s="134"/>
      <c r="H206" s="108" t="s">
        <v>89</v>
      </c>
      <c r="I206" s="67"/>
      <c r="J206" s="396" t="str">
        <f>IF(ISERROR(IF(I207="","",IF((I207/I206)&gt;1,1,I207/I206))),"",IF(I207="","",IF((I207/I206)&gt;1,1,I207/I206)))</f>
        <v/>
      </c>
      <c r="K206" s="397" t="str">
        <f>IF(J206="","",(IF(J206&lt;'BD1'!$E$76,'BD1'!$G$75,IF(J206&lt;'BD1'!$E$77,'BD1'!$G$76,'BD1'!$G$77))))</f>
        <v/>
      </c>
      <c r="L206" s="134"/>
      <c r="M206" s="109" t="s">
        <v>89</v>
      </c>
      <c r="N206" s="68"/>
      <c r="O206" s="396" t="str">
        <f>IF(ISERROR(IF(N207="","",IF((N207/N206)&gt;1,1,N207/N206))),"",IF(N207="","",IF((N207/N206)&gt;1,1,N207/N206)))</f>
        <v/>
      </c>
      <c r="P206" s="398" t="str">
        <f>IF(O206="","",(IF(O206&lt;'BD1'!$E$76,'BD1'!$G$75,IF(O206&lt;'BD1'!$E$77,'BD1'!$G$76,'BD1'!$G$77))))</f>
        <v/>
      </c>
      <c r="Q206" s="134"/>
      <c r="R206" s="109" t="s">
        <v>89</v>
      </c>
      <c r="S206" s="67"/>
      <c r="T206" s="396" t="str">
        <f>IF(ISERROR(IF(S207="","",IF((S207/S206)&gt;1,1,S207/S206))),"",IF(S207="","",IF((S207/S206)&gt;1,1,S207/S206)))</f>
        <v/>
      </c>
      <c r="U206" s="398" t="str">
        <f>IF(T206="","",(IF(T206&lt;'BD1'!$E$76,'BD1'!$G$75,IF(T206&lt;'BD1'!$E$77,'BD1'!$G$76,'BD1'!$G$77))))</f>
        <v/>
      </c>
      <c r="V206" s="132"/>
      <c r="W206" s="132"/>
      <c r="X206" s="74"/>
    </row>
    <row r="207" spans="1:24" ht="37.5" hidden="1" customHeight="1" x14ac:dyDescent="0.25">
      <c r="A207" s="74"/>
      <c r="B207" s="132"/>
      <c r="C207" s="441"/>
      <c r="D207" s="443"/>
      <c r="E207" s="444"/>
      <c r="F207" s="445"/>
      <c r="G207" s="132"/>
      <c r="H207" s="71" t="s">
        <v>90</v>
      </c>
      <c r="I207" s="83"/>
      <c r="J207" s="396"/>
      <c r="K207" s="397"/>
      <c r="L207" s="132"/>
      <c r="M207" s="73" t="s">
        <v>90</v>
      </c>
      <c r="N207" s="69"/>
      <c r="O207" s="396"/>
      <c r="P207" s="398"/>
      <c r="Q207" s="132"/>
      <c r="R207" s="73" t="s">
        <v>90</v>
      </c>
      <c r="S207" s="83"/>
      <c r="T207" s="396"/>
      <c r="U207" s="398"/>
      <c r="V207" s="132"/>
      <c r="W207" s="132"/>
      <c r="X207" s="74"/>
    </row>
    <row r="208" spans="1:24" ht="37.5" hidden="1" customHeight="1" x14ac:dyDescent="0.25">
      <c r="A208" s="74"/>
      <c r="B208" s="132"/>
      <c r="C208" s="441"/>
      <c r="D208" s="442"/>
      <c r="E208" s="444"/>
      <c r="F208" s="445"/>
      <c r="G208" s="134"/>
      <c r="H208" s="108" t="s">
        <v>89</v>
      </c>
      <c r="I208" s="67"/>
      <c r="J208" s="396" t="str">
        <f>IF(ISERROR(IF(I209="","",IF((I209/I208)&gt;1,1,I209/I208))),"",IF(I209="","",IF((I209/I208)&gt;1,1,I209/I208)))</f>
        <v/>
      </c>
      <c r="K208" s="397" t="str">
        <f>IF(J208="","",(IF(J208&lt;'BD1'!$E$76,'BD1'!$G$75,IF(J208&lt;'BD1'!$E$77,'BD1'!$G$76,'BD1'!$G$77))))</f>
        <v/>
      </c>
      <c r="L208" s="134"/>
      <c r="M208" s="109" t="s">
        <v>89</v>
      </c>
      <c r="N208" s="68"/>
      <c r="O208" s="396" t="str">
        <f>IF(ISERROR(IF(N209="","",IF((N209/N208)&gt;1,1,N209/N208))),"",IF(N209="","",IF((N209/N208)&gt;1,1,N209/N208)))</f>
        <v/>
      </c>
      <c r="P208" s="398" t="str">
        <f>IF(O208="","",(IF(O208&lt;'BD1'!$E$76,'BD1'!$G$75,IF(O208&lt;'BD1'!$E$77,'BD1'!$G$76,'BD1'!$G$77))))</f>
        <v/>
      </c>
      <c r="Q208" s="134"/>
      <c r="R208" s="109" t="s">
        <v>89</v>
      </c>
      <c r="S208" s="67"/>
      <c r="T208" s="396" t="str">
        <f>IF(ISERROR(IF(S209="","",IF((S209/S208)&gt;1,1,S209/S208))),"",IF(S209="","",IF((S209/S208)&gt;1,1,S209/S208)))</f>
        <v/>
      </c>
      <c r="U208" s="398" t="str">
        <f>IF(T208="","",(IF(T208&lt;'BD1'!$E$76,'BD1'!$G$75,IF(T208&lt;'BD1'!$E$77,'BD1'!$G$76,'BD1'!$G$77))))</f>
        <v/>
      </c>
      <c r="V208" s="132"/>
      <c r="W208" s="132"/>
      <c r="X208" s="74"/>
    </row>
    <row r="209" spans="1:24" ht="37.5" hidden="1" customHeight="1" x14ac:dyDescent="0.25">
      <c r="A209" s="74"/>
      <c r="B209" s="132"/>
      <c r="C209" s="441"/>
      <c r="D209" s="443"/>
      <c r="E209" s="444"/>
      <c r="F209" s="445"/>
      <c r="G209" s="132"/>
      <c r="H209" s="71" t="s">
        <v>90</v>
      </c>
      <c r="I209" s="83"/>
      <c r="J209" s="396"/>
      <c r="K209" s="397"/>
      <c r="L209" s="132"/>
      <c r="M209" s="73" t="s">
        <v>90</v>
      </c>
      <c r="N209" s="69"/>
      <c r="O209" s="396"/>
      <c r="P209" s="398"/>
      <c r="Q209" s="132"/>
      <c r="R209" s="73" t="s">
        <v>90</v>
      </c>
      <c r="S209" s="83"/>
      <c r="T209" s="396"/>
      <c r="U209" s="398"/>
      <c r="V209" s="132"/>
      <c r="W209" s="132"/>
      <c r="X209" s="74"/>
    </row>
    <row r="210" spans="1:24" ht="37.5" hidden="1" customHeight="1" x14ac:dyDescent="0.25">
      <c r="A210" s="74"/>
      <c r="B210" s="132"/>
      <c r="C210" s="441"/>
      <c r="D210" s="442"/>
      <c r="E210" s="444"/>
      <c r="F210" s="445"/>
      <c r="G210" s="134"/>
      <c r="H210" s="108" t="s">
        <v>89</v>
      </c>
      <c r="I210" s="67"/>
      <c r="J210" s="396" t="str">
        <f>IF(ISERROR(IF(I211="","",IF((I211/I210)&gt;1,1,I211/I210))),"",IF(I211="","",IF((I211/I210)&gt;1,1,I211/I210)))</f>
        <v/>
      </c>
      <c r="K210" s="397" t="str">
        <f>IF(J210="","",(IF(J210&lt;'BD1'!$E$76,'BD1'!$G$75,IF(J210&lt;'BD1'!$E$77,'BD1'!$G$76,'BD1'!$G$77))))</f>
        <v/>
      </c>
      <c r="L210" s="134"/>
      <c r="M210" s="109" t="s">
        <v>89</v>
      </c>
      <c r="N210" s="68"/>
      <c r="O210" s="396" t="str">
        <f>IF(ISERROR(IF(N211="","",IF((N211/N210)&gt;1,1,N211/N210))),"",IF(N211="","",IF((N211/N210)&gt;1,1,N211/N210)))</f>
        <v/>
      </c>
      <c r="P210" s="398" t="str">
        <f>IF(O210="","",(IF(O210&lt;'BD1'!$E$76,'BD1'!$G$75,IF(O210&lt;'BD1'!$E$77,'BD1'!$G$76,'BD1'!$G$77))))</f>
        <v/>
      </c>
      <c r="Q210" s="134"/>
      <c r="R210" s="109" t="s">
        <v>89</v>
      </c>
      <c r="S210" s="67"/>
      <c r="T210" s="396" t="str">
        <f>IF(ISERROR(IF(S211="","",IF((S211/S210)&gt;1,1,S211/S210))),"",IF(S211="","",IF((S211/S210)&gt;1,1,S211/S210)))</f>
        <v/>
      </c>
      <c r="U210" s="398" t="str">
        <f>IF(T210="","",(IF(T210&lt;'BD1'!$E$76,'BD1'!$G$75,IF(T210&lt;'BD1'!$E$77,'BD1'!$G$76,'BD1'!$G$77))))</f>
        <v/>
      </c>
      <c r="V210" s="132"/>
      <c r="W210" s="132"/>
      <c r="X210" s="74"/>
    </row>
    <row r="211" spans="1:24" ht="37.5" hidden="1" customHeight="1" x14ac:dyDescent="0.25">
      <c r="A211" s="74"/>
      <c r="B211" s="132"/>
      <c r="C211" s="441"/>
      <c r="D211" s="443"/>
      <c r="E211" s="444"/>
      <c r="F211" s="445"/>
      <c r="G211" s="132"/>
      <c r="H211" s="71" t="s">
        <v>90</v>
      </c>
      <c r="I211" s="83"/>
      <c r="J211" s="396"/>
      <c r="K211" s="397"/>
      <c r="L211" s="132"/>
      <c r="M211" s="73" t="s">
        <v>90</v>
      </c>
      <c r="N211" s="69"/>
      <c r="O211" s="396"/>
      <c r="P211" s="398"/>
      <c r="Q211" s="132"/>
      <c r="R211" s="73" t="s">
        <v>90</v>
      </c>
      <c r="S211" s="83"/>
      <c r="T211" s="396"/>
      <c r="U211" s="398"/>
      <c r="V211" s="132"/>
      <c r="W211" s="132"/>
      <c r="X211" s="74"/>
    </row>
    <row r="212" spans="1:24" ht="37.5" hidden="1" customHeight="1" x14ac:dyDescent="0.25">
      <c r="A212" s="74"/>
      <c r="B212" s="132"/>
      <c r="C212" s="441"/>
      <c r="D212" s="442"/>
      <c r="E212" s="444"/>
      <c r="F212" s="445"/>
      <c r="G212" s="134"/>
      <c r="H212" s="108" t="s">
        <v>89</v>
      </c>
      <c r="I212" s="67"/>
      <c r="J212" s="396" t="str">
        <f>IF(ISERROR(IF(I213="","",IF((I213/I212)&gt;1,1,I213/I212))),"",IF(I213="","",IF((I213/I212)&gt;1,1,I213/I212)))</f>
        <v/>
      </c>
      <c r="K212" s="397" t="str">
        <f>IF(J212="","",(IF(J212&lt;'BD1'!$E$76,'BD1'!$G$75,IF(J212&lt;'BD1'!$E$77,'BD1'!$G$76,'BD1'!$G$77))))</f>
        <v/>
      </c>
      <c r="L212" s="134"/>
      <c r="M212" s="109" t="s">
        <v>89</v>
      </c>
      <c r="N212" s="68"/>
      <c r="O212" s="396" t="str">
        <f>IF(ISERROR(IF(N213="","",IF((N213/N212)&gt;1,1,N213/N212))),"",IF(N213="","",IF((N213/N212)&gt;1,1,N213/N212)))</f>
        <v/>
      </c>
      <c r="P212" s="398" t="str">
        <f>IF(O212="","",(IF(O212&lt;'BD1'!$E$76,'BD1'!$G$75,IF(O212&lt;'BD1'!$E$77,'BD1'!$G$76,'BD1'!$G$77))))</f>
        <v/>
      </c>
      <c r="Q212" s="134"/>
      <c r="R212" s="109" t="s">
        <v>89</v>
      </c>
      <c r="S212" s="67"/>
      <c r="T212" s="396" t="str">
        <f>IF(ISERROR(IF(S213="","",IF((S213/S212)&gt;1,1,S213/S212))),"",IF(S213="","",IF((S213/S212)&gt;1,1,S213/S212)))</f>
        <v/>
      </c>
      <c r="U212" s="398" t="str">
        <f>IF(T212="","",(IF(T212&lt;'BD1'!$E$76,'BD1'!$G$75,IF(T212&lt;'BD1'!$E$77,'BD1'!$G$76,'BD1'!$G$77))))</f>
        <v/>
      </c>
      <c r="V212" s="132"/>
      <c r="W212" s="132"/>
      <c r="X212" s="74"/>
    </row>
    <row r="213" spans="1:24" ht="37.5" hidden="1" customHeight="1" x14ac:dyDescent="0.25">
      <c r="A213" s="74"/>
      <c r="B213" s="132"/>
      <c r="C213" s="441"/>
      <c r="D213" s="443"/>
      <c r="E213" s="444"/>
      <c r="F213" s="445"/>
      <c r="G213" s="132"/>
      <c r="H213" s="71" t="s">
        <v>90</v>
      </c>
      <c r="I213" s="83"/>
      <c r="J213" s="396"/>
      <c r="K213" s="397"/>
      <c r="L213" s="132"/>
      <c r="M213" s="73" t="s">
        <v>90</v>
      </c>
      <c r="N213" s="69"/>
      <c r="O213" s="396"/>
      <c r="P213" s="398"/>
      <c r="Q213" s="132"/>
      <c r="R213" s="73" t="s">
        <v>90</v>
      </c>
      <c r="S213" s="83"/>
      <c r="T213" s="396"/>
      <c r="U213" s="398"/>
      <c r="V213" s="132"/>
      <c r="W213" s="132"/>
      <c r="X213" s="74"/>
    </row>
    <row r="214" spans="1:24" ht="37.5" hidden="1" customHeight="1" x14ac:dyDescent="0.25">
      <c r="A214" s="74"/>
      <c r="B214" s="132"/>
      <c r="C214" s="441"/>
      <c r="D214" s="442"/>
      <c r="E214" s="444"/>
      <c r="F214" s="445"/>
      <c r="G214" s="134"/>
      <c r="H214" s="108" t="s">
        <v>89</v>
      </c>
      <c r="I214" s="67"/>
      <c r="J214" s="396" t="str">
        <f>IF(ISERROR(IF(I215="","",IF((I215/I214)&gt;1,1,I215/I214))),"",IF(I215="","",IF((I215/I214)&gt;1,1,I215/I214)))</f>
        <v/>
      </c>
      <c r="K214" s="397" t="str">
        <f>IF(J214="","",(IF(J214&lt;'BD1'!$E$76,'BD1'!$G$75,IF(J214&lt;'BD1'!$E$77,'BD1'!$G$76,'BD1'!$G$77))))</f>
        <v/>
      </c>
      <c r="L214" s="134"/>
      <c r="M214" s="109" t="s">
        <v>89</v>
      </c>
      <c r="N214" s="68"/>
      <c r="O214" s="396" t="str">
        <f>IF(ISERROR(IF(N215="","",IF((N215/N214)&gt;1,1,N215/N214))),"",IF(N215="","",IF((N215/N214)&gt;1,1,N215/N214)))</f>
        <v/>
      </c>
      <c r="P214" s="398" t="str">
        <f>IF(O214="","",(IF(O214&lt;'BD1'!$E$76,'BD1'!$G$75,IF(O214&lt;'BD1'!$E$77,'BD1'!$G$76,'BD1'!$G$77))))</f>
        <v/>
      </c>
      <c r="Q214" s="134"/>
      <c r="R214" s="109" t="s">
        <v>89</v>
      </c>
      <c r="S214" s="67"/>
      <c r="T214" s="396" t="str">
        <f>IF(ISERROR(IF(S215="","",IF((S215/S214)&gt;1,1,S215/S214))),"",IF(S215="","",IF((S215/S214)&gt;1,1,S215/S214)))</f>
        <v/>
      </c>
      <c r="U214" s="398" t="str">
        <f>IF(T214="","",(IF(T214&lt;'BD1'!$E$76,'BD1'!$G$75,IF(T214&lt;'BD1'!$E$77,'BD1'!$G$76,'BD1'!$G$77))))</f>
        <v/>
      </c>
      <c r="V214" s="132"/>
      <c r="W214" s="132"/>
      <c r="X214" s="74"/>
    </row>
    <row r="215" spans="1:24" ht="37.5" hidden="1" customHeight="1" x14ac:dyDescent="0.25">
      <c r="A215" s="74"/>
      <c r="B215" s="132"/>
      <c r="C215" s="441"/>
      <c r="D215" s="443"/>
      <c r="E215" s="444"/>
      <c r="F215" s="445"/>
      <c r="G215" s="132"/>
      <c r="H215" s="71" t="s">
        <v>90</v>
      </c>
      <c r="I215" s="83"/>
      <c r="J215" s="396"/>
      <c r="K215" s="397"/>
      <c r="L215" s="132"/>
      <c r="M215" s="73" t="s">
        <v>90</v>
      </c>
      <c r="N215" s="69"/>
      <c r="O215" s="396"/>
      <c r="P215" s="398"/>
      <c r="Q215" s="132"/>
      <c r="R215" s="73" t="s">
        <v>90</v>
      </c>
      <c r="S215" s="83"/>
      <c r="T215" s="396"/>
      <c r="U215" s="398"/>
      <c r="V215" s="132"/>
      <c r="W215" s="132"/>
      <c r="X215" s="74"/>
    </row>
    <row r="216" spans="1:24" ht="37.5" hidden="1" customHeight="1" x14ac:dyDescent="0.25">
      <c r="A216" s="74"/>
      <c r="B216" s="132"/>
      <c r="C216" s="441"/>
      <c r="D216" s="442"/>
      <c r="E216" s="444"/>
      <c r="F216" s="445"/>
      <c r="G216" s="134"/>
      <c r="H216" s="108" t="s">
        <v>89</v>
      </c>
      <c r="I216" s="67"/>
      <c r="J216" s="396" t="str">
        <f>IF(ISERROR(IF(I217="","",IF((I217/I216)&gt;1,1,I217/I216))),"",IF(I217="","",IF((I217/I216)&gt;1,1,I217/I216)))</f>
        <v/>
      </c>
      <c r="K216" s="397" t="str">
        <f>IF(J216="","",(IF(J216&lt;'BD1'!$E$76,'BD1'!$G$75,IF(J216&lt;'BD1'!$E$77,'BD1'!$G$76,'BD1'!$G$77))))</f>
        <v/>
      </c>
      <c r="L216" s="134"/>
      <c r="M216" s="109" t="s">
        <v>89</v>
      </c>
      <c r="N216" s="68"/>
      <c r="O216" s="396" t="str">
        <f>IF(ISERROR(IF(N217="","",IF((N217/N216)&gt;1,1,N217/N216))),"",IF(N217="","",IF((N217/N216)&gt;1,1,N217/N216)))</f>
        <v/>
      </c>
      <c r="P216" s="398" t="str">
        <f>IF(O216="","",(IF(O216&lt;'BD1'!$E$76,'BD1'!$G$75,IF(O216&lt;'BD1'!$E$77,'BD1'!$G$76,'BD1'!$G$77))))</f>
        <v/>
      </c>
      <c r="Q216" s="134"/>
      <c r="R216" s="109" t="s">
        <v>89</v>
      </c>
      <c r="S216" s="67"/>
      <c r="T216" s="396" t="str">
        <f>IF(ISERROR(IF(S217="","",IF((S217/S216)&gt;1,1,S217/S216))),"",IF(S217="","",IF((S217/S216)&gt;1,1,S217/S216)))</f>
        <v/>
      </c>
      <c r="U216" s="398" t="str">
        <f>IF(T216="","",(IF(T216&lt;'BD1'!$E$76,'BD1'!$G$75,IF(T216&lt;'BD1'!$E$77,'BD1'!$G$76,'BD1'!$G$77))))</f>
        <v/>
      </c>
      <c r="V216" s="132"/>
      <c r="W216" s="132"/>
      <c r="X216" s="74"/>
    </row>
    <row r="217" spans="1:24" ht="37.5" hidden="1" customHeight="1" x14ac:dyDescent="0.25">
      <c r="A217" s="74"/>
      <c r="B217" s="132"/>
      <c r="C217" s="441"/>
      <c r="D217" s="443"/>
      <c r="E217" s="444"/>
      <c r="F217" s="445"/>
      <c r="G217" s="132"/>
      <c r="H217" s="71" t="s">
        <v>90</v>
      </c>
      <c r="I217" s="83"/>
      <c r="J217" s="396"/>
      <c r="K217" s="397"/>
      <c r="L217" s="132"/>
      <c r="M217" s="73" t="s">
        <v>90</v>
      </c>
      <c r="N217" s="69"/>
      <c r="O217" s="396"/>
      <c r="P217" s="398"/>
      <c r="Q217" s="132"/>
      <c r="R217" s="73" t="s">
        <v>90</v>
      </c>
      <c r="S217" s="83"/>
      <c r="T217" s="396"/>
      <c r="U217" s="398"/>
      <c r="V217" s="132"/>
      <c r="W217" s="132"/>
      <c r="X217" s="74"/>
    </row>
    <row r="218" spans="1:24" ht="37.5" hidden="1" customHeight="1" x14ac:dyDescent="0.25">
      <c r="A218" s="74"/>
      <c r="B218" s="132"/>
      <c r="C218" s="441"/>
      <c r="D218" s="442"/>
      <c r="E218" s="444"/>
      <c r="F218" s="445"/>
      <c r="G218" s="134"/>
      <c r="H218" s="108" t="s">
        <v>89</v>
      </c>
      <c r="I218" s="67"/>
      <c r="J218" s="396" t="str">
        <f>IF(ISERROR(IF(I219="","",IF((I219/I218)&gt;1,1,I219/I218))),"",IF(I219="","",IF((I219/I218)&gt;1,1,I219/I218)))</f>
        <v/>
      </c>
      <c r="K218" s="397" t="str">
        <f>IF(J218="","",(IF(J218&lt;'BD1'!$E$76,'BD1'!$G$75,IF(J218&lt;'BD1'!$E$77,'BD1'!$G$76,'BD1'!$G$77))))</f>
        <v/>
      </c>
      <c r="L218" s="134"/>
      <c r="M218" s="109" t="s">
        <v>89</v>
      </c>
      <c r="N218" s="68"/>
      <c r="O218" s="396" t="str">
        <f>IF(ISERROR(IF(N219="","",IF((N219/N218)&gt;1,1,N219/N218))),"",IF(N219="","",IF((N219/N218)&gt;1,1,N219/N218)))</f>
        <v/>
      </c>
      <c r="P218" s="398" t="str">
        <f>IF(O218="","",(IF(O218&lt;'BD1'!$E$76,'BD1'!$G$75,IF(O218&lt;'BD1'!$E$77,'BD1'!$G$76,'BD1'!$G$77))))</f>
        <v/>
      </c>
      <c r="Q218" s="134"/>
      <c r="R218" s="109" t="s">
        <v>89</v>
      </c>
      <c r="S218" s="67"/>
      <c r="T218" s="396" t="str">
        <f>IF(ISERROR(IF(S219="","",IF((S219/S218)&gt;1,1,S219/S218))),"",IF(S219="","",IF((S219/S218)&gt;1,1,S219/S218)))</f>
        <v/>
      </c>
      <c r="U218" s="398" t="str">
        <f>IF(T218="","",(IF(T218&lt;'BD1'!$E$76,'BD1'!$G$75,IF(T218&lt;'BD1'!$E$77,'BD1'!$G$76,'BD1'!$G$77))))</f>
        <v/>
      </c>
      <c r="V218" s="132"/>
      <c r="W218" s="132"/>
      <c r="X218" s="74"/>
    </row>
    <row r="219" spans="1:24" ht="37.5" hidden="1" customHeight="1" x14ac:dyDescent="0.25">
      <c r="A219" s="74"/>
      <c r="B219" s="132"/>
      <c r="C219" s="441"/>
      <c r="D219" s="443"/>
      <c r="E219" s="444"/>
      <c r="F219" s="445"/>
      <c r="G219" s="132"/>
      <c r="H219" s="71" t="s">
        <v>90</v>
      </c>
      <c r="I219" s="83"/>
      <c r="J219" s="396"/>
      <c r="K219" s="397"/>
      <c r="L219" s="132"/>
      <c r="M219" s="73" t="s">
        <v>90</v>
      </c>
      <c r="N219" s="69"/>
      <c r="O219" s="396"/>
      <c r="P219" s="398"/>
      <c r="Q219" s="132"/>
      <c r="R219" s="73" t="s">
        <v>90</v>
      </c>
      <c r="S219" s="83"/>
      <c r="T219" s="396"/>
      <c r="U219" s="398"/>
      <c r="V219" s="132"/>
      <c r="W219" s="132"/>
      <c r="X219" s="74"/>
    </row>
    <row r="220" spans="1:24" ht="37.5" hidden="1" customHeight="1" x14ac:dyDescent="0.25">
      <c r="A220" s="74"/>
      <c r="B220" s="132"/>
      <c r="C220" s="441"/>
      <c r="D220" s="442"/>
      <c r="E220" s="444"/>
      <c r="F220" s="445"/>
      <c r="G220" s="134"/>
      <c r="H220" s="108" t="s">
        <v>89</v>
      </c>
      <c r="I220" s="67"/>
      <c r="J220" s="396" t="str">
        <f>IF(ISERROR(IF(I221="","",IF((I221/I220)&gt;1,1,I221/I220))),"",IF(I221="","",IF((I221/I220)&gt;1,1,I221/I220)))</f>
        <v/>
      </c>
      <c r="K220" s="397" t="str">
        <f>IF(J220="","",(IF(J220&lt;'BD1'!$E$76,'BD1'!$G$75,IF(J220&lt;'BD1'!$E$77,'BD1'!$G$76,'BD1'!$G$77))))</f>
        <v/>
      </c>
      <c r="L220" s="134"/>
      <c r="M220" s="109" t="s">
        <v>89</v>
      </c>
      <c r="N220" s="68"/>
      <c r="O220" s="396" t="str">
        <f>IF(ISERROR(IF(N221="","",IF((N221/N220)&gt;1,1,N221/N220))),"",IF(N221="","",IF((N221/N220)&gt;1,1,N221/N220)))</f>
        <v/>
      </c>
      <c r="P220" s="398" t="str">
        <f>IF(O220="","",(IF(O220&lt;'BD1'!$E$76,'BD1'!$G$75,IF(O220&lt;'BD1'!$E$77,'BD1'!$G$76,'BD1'!$G$77))))</f>
        <v/>
      </c>
      <c r="Q220" s="134"/>
      <c r="R220" s="109" t="s">
        <v>89</v>
      </c>
      <c r="S220" s="67"/>
      <c r="T220" s="396" t="str">
        <f>IF(ISERROR(IF(S221="","",IF((S221/S220)&gt;1,1,S221/S220))),"",IF(S221="","",IF((S221/S220)&gt;1,1,S221/S220)))</f>
        <v/>
      </c>
      <c r="U220" s="398" t="str">
        <f>IF(T220="","",(IF(T220&lt;'BD1'!$E$76,'BD1'!$G$75,IF(T220&lt;'BD1'!$E$77,'BD1'!$G$76,'BD1'!$G$77))))</f>
        <v/>
      </c>
      <c r="V220" s="132"/>
      <c r="W220" s="132"/>
      <c r="X220" s="74"/>
    </row>
    <row r="221" spans="1:24" ht="37.5" hidden="1" customHeight="1" x14ac:dyDescent="0.25">
      <c r="A221" s="74"/>
      <c r="B221" s="132"/>
      <c r="C221" s="441"/>
      <c r="D221" s="443"/>
      <c r="E221" s="444"/>
      <c r="F221" s="445"/>
      <c r="G221" s="132"/>
      <c r="H221" s="71" t="s">
        <v>90</v>
      </c>
      <c r="I221" s="83"/>
      <c r="J221" s="396"/>
      <c r="K221" s="397"/>
      <c r="L221" s="132"/>
      <c r="M221" s="73" t="s">
        <v>90</v>
      </c>
      <c r="N221" s="69"/>
      <c r="O221" s="396"/>
      <c r="P221" s="398"/>
      <c r="Q221" s="132"/>
      <c r="R221" s="73" t="s">
        <v>90</v>
      </c>
      <c r="S221" s="83"/>
      <c r="T221" s="396"/>
      <c r="U221" s="398"/>
      <c r="V221" s="132"/>
      <c r="W221" s="132"/>
      <c r="X221" s="74"/>
    </row>
    <row r="222" spans="1:24" ht="37.5" hidden="1" customHeight="1" x14ac:dyDescent="0.25">
      <c r="A222" s="74"/>
      <c r="B222" s="132"/>
      <c r="C222" s="441"/>
      <c r="D222" s="442"/>
      <c r="E222" s="444"/>
      <c r="F222" s="445"/>
      <c r="G222" s="134"/>
      <c r="H222" s="108" t="s">
        <v>89</v>
      </c>
      <c r="I222" s="67"/>
      <c r="J222" s="396" t="str">
        <f>IF(ISERROR(IF(I223="","",IF((I223/I222)&gt;1,1,I223/I222))),"",IF(I223="","",IF((I223/I222)&gt;1,1,I223/I222)))</f>
        <v/>
      </c>
      <c r="K222" s="397" t="str">
        <f>IF(J222="","",(IF(J222&lt;'BD1'!$E$76,'BD1'!$G$75,IF(J222&lt;'BD1'!$E$77,'BD1'!$G$76,'BD1'!$G$77))))</f>
        <v/>
      </c>
      <c r="L222" s="134"/>
      <c r="M222" s="109" t="s">
        <v>89</v>
      </c>
      <c r="N222" s="68"/>
      <c r="O222" s="396" t="str">
        <f>IF(ISERROR(IF(N223="","",IF((N223/N222)&gt;1,1,N223/N222))),"",IF(N223="","",IF((N223/N222)&gt;1,1,N223/N222)))</f>
        <v/>
      </c>
      <c r="P222" s="398" t="str">
        <f>IF(O222="","",(IF(O222&lt;'BD1'!$E$76,'BD1'!$G$75,IF(O222&lt;'BD1'!$E$77,'BD1'!$G$76,'BD1'!$G$77))))</f>
        <v/>
      </c>
      <c r="Q222" s="134"/>
      <c r="R222" s="109" t="s">
        <v>89</v>
      </c>
      <c r="S222" s="67"/>
      <c r="T222" s="396" t="str">
        <f>IF(ISERROR(IF(S223="","",IF((S223/S222)&gt;1,1,S223/S222))),"",IF(S223="","",IF((S223/S222)&gt;1,1,S223/S222)))</f>
        <v/>
      </c>
      <c r="U222" s="398" t="str">
        <f>IF(T222="","",(IF(T222&lt;'BD1'!$E$76,'BD1'!$G$75,IF(T222&lt;'BD1'!$E$77,'BD1'!$G$76,'BD1'!$G$77))))</f>
        <v/>
      </c>
      <c r="V222" s="132"/>
      <c r="W222" s="132"/>
      <c r="X222" s="74"/>
    </row>
    <row r="223" spans="1:24" ht="37.5" hidden="1" customHeight="1" x14ac:dyDescent="0.25">
      <c r="A223" s="74"/>
      <c r="B223" s="132"/>
      <c r="C223" s="441"/>
      <c r="D223" s="443"/>
      <c r="E223" s="444"/>
      <c r="F223" s="445"/>
      <c r="G223" s="132"/>
      <c r="H223" s="71" t="s">
        <v>90</v>
      </c>
      <c r="I223" s="83"/>
      <c r="J223" s="396"/>
      <c r="K223" s="397"/>
      <c r="L223" s="132"/>
      <c r="M223" s="73" t="s">
        <v>90</v>
      </c>
      <c r="N223" s="69"/>
      <c r="O223" s="396"/>
      <c r="P223" s="398"/>
      <c r="Q223" s="132"/>
      <c r="R223" s="73" t="s">
        <v>90</v>
      </c>
      <c r="S223" s="83"/>
      <c r="T223" s="396"/>
      <c r="U223" s="398"/>
      <c r="V223" s="132"/>
      <c r="W223" s="132"/>
      <c r="X223" s="74"/>
    </row>
    <row r="224" spans="1:24" ht="37.5" hidden="1" customHeight="1" x14ac:dyDescent="0.25">
      <c r="A224" s="74"/>
      <c r="B224" s="132"/>
      <c r="C224" s="441"/>
      <c r="D224" s="442"/>
      <c r="E224" s="444"/>
      <c r="F224" s="445"/>
      <c r="G224" s="134"/>
      <c r="H224" s="108" t="s">
        <v>89</v>
      </c>
      <c r="I224" s="67"/>
      <c r="J224" s="396" t="str">
        <f>IF(ISERROR(IF(I225="","",IF((I225/I224)&gt;1,1,I225/I224))),"",IF(I225="","",IF((I225/I224)&gt;1,1,I225/I224)))</f>
        <v/>
      </c>
      <c r="K224" s="397" t="str">
        <f>IF(J224="","",(IF(J224&lt;'BD1'!$E$76,'BD1'!$G$75,IF(J224&lt;'BD1'!$E$77,'BD1'!$G$76,'BD1'!$G$77))))</f>
        <v/>
      </c>
      <c r="L224" s="134"/>
      <c r="M224" s="109" t="s">
        <v>89</v>
      </c>
      <c r="N224" s="68"/>
      <c r="O224" s="396" t="str">
        <f>IF(ISERROR(IF(N225="","",IF((N225/N224)&gt;1,1,N225/N224))),"",IF(N225="","",IF((N225/N224)&gt;1,1,N225/N224)))</f>
        <v/>
      </c>
      <c r="P224" s="398" t="str">
        <f>IF(O224="","",(IF(O224&lt;'BD1'!$E$76,'BD1'!$G$75,IF(O224&lt;'BD1'!$E$77,'BD1'!$G$76,'BD1'!$G$77))))</f>
        <v/>
      </c>
      <c r="Q224" s="134"/>
      <c r="R224" s="109" t="s">
        <v>89</v>
      </c>
      <c r="S224" s="67"/>
      <c r="T224" s="396" t="str">
        <f>IF(ISERROR(IF(S225="","",IF((S225/S224)&gt;1,1,S225/S224))),"",IF(S225="","",IF((S225/S224)&gt;1,1,S225/S224)))</f>
        <v/>
      </c>
      <c r="U224" s="398" t="str">
        <f>IF(T224="","",(IF(T224&lt;'BD1'!$E$76,'BD1'!$G$75,IF(T224&lt;'BD1'!$E$77,'BD1'!$G$76,'BD1'!$G$77))))</f>
        <v/>
      </c>
      <c r="V224" s="132"/>
      <c r="W224" s="132"/>
      <c r="X224" s="74"/>
    </row>
    <row r="225" spans="1:24" ht="37.5" hidden="1" customHeight="1" x14ac:dyDescent="0.25">
      <c r="A225" s="74"/>
      <c r="B225" s="132"/>
      <c r="C225" s="441"/>
      <c r="D225" s="443"/>
      <c r="E225" s="444"/>
      <c r="F225" s="445"/>
      <c r="G225" s="132"/>
      <c r="H225" s="71" t="s">
        <v>90</v>
      </c>
      <c r="I225" s="83"/>
      <c r="J225" s="396"/>
      <c r="K225" s="397"/>
      <c r="L225" s="132"/>
      <c r="M225" s="73" t="s">
        <v>90</v>
      </c>
      <c r="N225" s="69"/>
      <c r="O225" s="396"/>
      <c r="P225" s="398"/>
      <c r="Q225" s="132"/>
      <c r="R225" s="73" t="s">
        <v>90</v>
      </c>
      <c r="S225" s="83"/>
      <c r="T225" s="396"/>
      <c r="U225" s="398"/>
      <c r="V225" s="132"/>
      <c r="W225" s="132"/>
      <c r="X225" s="74"/>
    </row>
    <row r="226" spans="1:24" ht="37.5" hidden="1" customHeight="1" x14ac:dyDescent="0.25">
      <c r="A226" s="74"/>
      <c r="B226" s="132"/>
      <c r="C226" s="441"/>
      <c r="D226" s="442"/>
      <c r="E226" s="444"/>
      <c r="F226" s="445"/>
      <c r="G226" s="134"/>
      <c r="H226" s="108" t="s">
        <v>89</v>
      </c>
      <c r="I226" s="67"/>
      <c r="J226" s="396" t="str">
        <f>IF(ISERROR(IF(I227="","",IF((I227/I226)&gt;1,1,I227/I226))),"",IF(I227="","",IF((I227/I226)&gt;1,1,I227/I226)))</f>
        <v/>
      </c>
      <c r="K226" s="397" t="str">
        <f>IF(J226="","",(IF(J226&lt;'BD1'!$E$76,'BD1'!$G$75,IF(J226&lt;'BD1'!$E$77,'BD1'!$G$76,'BD1'!$G$77))))</f>
        <v/>
      </c>
      <c r="L226" s="134"/>
      <c r="M226" s="109" t="s">
        <v>89</v>
      </c>
      <c r="N226" s="68"/>
      <c r="O226" s="396" t="str">
        <f>IF(ISERROR(IF(N227="","",IF((N227/N226)&gt;1,1,N227/N226))),"",IF(N227="","",IF((N227/N226)&gt;1,1,N227/N226)))</f>
        <v/>
      </c>
      <c r="P226" s="398" t="str">
        <f>IF(O226="","",(IF(O226&lt;'BD1'!$E$76,'BD1'!$G$75,IF(O226&lt;'BD1'!$E$77,'BD1'!$G$76,'BD1'!$G$77))))</f>
        <v/>
      </c>
      <c r="Q226" s="134"/>
      <c r="R226" s="109" t="s">
        <v>89</v>
      </c>
      <c r="S226" s="67"/>
      <c r="T226" s="396" t="str">
        <f>IF(ISERROR(IF(S227="","",IF((S227/S226)&gt;1,1,S227/S226))),"",IF(S227="","",IF((S227/S226)&gt;1,1,S227/S226)))</f>
        <v/>
      </c>
      <c r="U226" s="398" t="str">
        <f>IF(T226="","",(IF(T226&lt;'BD1'!$E$76,'BD1'!$G$75,IF(T226&lt;'BD1'!$E$77,'BD1'!$G$76,'BD1'!$G$77))))</f>
        <v/>
      </c>
      <c r="V226" s="132"/>
      <c r="W226" s="132"/>
      <c r="X226" s="74"/>
    </row>
    <row r="227" spans="1:24" ht="37.5" hidden="1" customHeight="1" x14ac:dyDescent="0.25">
      <c r="A227" s="74"/>
      <c r="B227" s="132"/>
      <c r="C227" s="441"/>
      <c r="D227" s="443"/>
      <c r="E227" s="444"/>
      <c r="F227" s="445"/>
      <c r="G227" s="132"/>
      <c r="H227" s="71" t="s">
        <v>90</v>
      </c>
      <c r="I227" s="83"/>
      <c r="J227" s="396"/>
      <c r="K227" s="397"/>
      <c r="L227" s="132"/>
      <c r="M227" s="73" t="s">
        <v>90</v>
      </c>
      <c r="N227" s="69"/>
      <c r="O227" s="396"/>
      <c r="P227" s="398"/>
      <c r="Q227" s="132"/>
      <c r="R227" s="73" t="s">
        <v>90</v>
      </c>
      <c r="S227" s="83"/>
      <c r="T227" s="396"/>
      <c r="U227" s="398"/>
      <c r="V227" s="132"/>
      <c r="W227" s="132"/>
      <c r="X227" s="74"/>
    </row>
    <row r="228" spans="1:24" ht="37.5" hidden="1" customHeight="1" x14ac:dyDescent="0.25">
      <c r="A228" s="74"/>
      <c r="B228" s="132"/>
      <c r="C228" s="441"/>
      <c r="D228" s="442"/>
      <c r="E228" s="444"/>
      <c r="F228" s="445"/>
      <c r="G228" s="134"/>
      <c r="H228" s="108" t="s">
        <v>89</v>
      </c>
      <c r="I228" s="67"/>
      <c r="J228" s="396" t="str">
        <f>IF(ISERROR(IF(I229="","",IF((I229/I228)&gt;1,1,I229/I228))),"",IF(I229="","",IF((I229/I228)&gt;1,1,I229/I228)))</f>
        <v/>
      </c>
      <c r="K228" s="397" t="str">
        <f>IF(J228="","",(IF(J228&lt;'BD1'!$E$76,'BD1'!$G$75,IF(J228&lt;'BD1'!$E$77,'BD1'!$G$76,'BD1'!$G$77))))</f>
        <v/>
      </c>
      <c r="L228" s="134"/>
      <c r="M228" s="109" t="s">
        <v>89</v>
      </c>
      <c r="N228" s="68"/>
      <c r="O228" s="396" t="str">
        <f>IF(ISERROR(IF(N229="","",IF((N229/N228)&gt;1,1,N229/N228))),"",IF(N229="","",IF((N229/N228)&gt;1,1,N229/N228)))</f>
        <v/>
      </c>
      <c r="P228" s="398" t="str">
        <f>IF(O228="","",(IF(O228&lt;'BD1'!$E$76,'BD1'!$G$75,IF(O228&lt;'BD1'!$E$77,'BD1'!$G$76,'BD1'!$G$77))))</f>
        <v/>
      </c>
      <c r="Q228" s="134"/>
      <c r="R228" s="109" t="s">
        <v>89</v>
      </c>
      <c r="S228" s="67"/>
      <c r="T228" s="396" t="str">
        <f>IF(ISERROR(IF(S229="","",IF((S229/S228)&gt;1,1,S229/S228))),"",IF(S229="","",IF((S229/S228)&gt;1,1,S229/S228)))</f>
        <v/>
      </c>
      <c r="U228" s="398" t="str">
        <f>IF(T228="","",(IF(T228&lt;'BD1'!$E$76,'BD1'!$G$75,IF(T228&lt;'BD1'!$E$77,'BD1'!$G$76,'BD1'!$G$77))))</f>
        <v/>
      </c>
      <c r="V228" s="132"/>
      <c r="W228" s="132"/>
      <c r="X228" s="74"/>
    </row>
    <row r="229" spans="1:24" ht="37.5" hidden="1" customHeight="1" x14ac:dyDescent="0.25">
      <c r="A229" s="74"/>
      <c r="B229" s="132"/>
      <c r="C229" s="441"/>
      <c r="D229" s="443"/>
      <c r="E229" s="444"/>
      <c r="F229" s="445"/>
      <c r="G229" s="132"/>
      <c r="H229" s="71" t="s">
        <v>90</v>
      </c>
      <c r="I229" s="83"/>
      <c r="J229" s="396"/>
      <c r="K229" s="397"/>
      <c r="L229" s="132"/>
      <c r="M229" s="73" t="s">
        <v>90</v>
      </c>
      <c r="N229" s="69"/>
      <c r="O229" s="396"/>
      <c r="P229" s="398"/>
      <c r="Q229" s="132"/>
      <c r="R229" s="73" t="s">
        <v>90</v>
      </c>
      <c r="S229" s="83"/>
      <c r="T229" s="396"/>
      <c r="U229" s="398"/>
      <c r="V229" s="132"/>
      <c r="W229" s="132"/>
      <c r="X229" s="74"/>
    </row>
    <row r="230" spans="1:24" ht="37.5" hidden="1" customHeight="1" x14ac:dyDescent="0.25">
      <c r="A230" s="74"/>
      <c r="B230" s="132"/>
      <c r="C230" s="441"/>
      <c r="D230" s="442"/>
      <c r="E230" s="444"/>
      <c r="F230" s="445"/>
      <c r="G230" s="134"/>
      <c r="H230" s="108" t="s">
        <v>89</v>
      </c>
      <c r="I230" s="67"/>
      <c r="J230" s="396" t="str">
        <f>IF(ISERROR(IF(I231="","",IF((I231/I230)&gt;1,1,I231/I230))),"",IF(I231="","",IF((I231/I230)&gt;1,1,I231/I230)))</f>
        <v/>
      </c>
      <c r="K230" s="397" t="str">
        <f>IF(J230="","",(IF(J230&lt;'BD1'!$E$76,'BD1'!$G$75,IF(J230&lt;'BD1'!$E$77,'BD1'!$G$76,'BD1'!$G$77))))</f>
        <v/>
      </c>
      <c r="L230" s="134"/>
      <c r="M230" s="109" t="s">
        <v>89</v>
      </c>
      <c r="N230" s="68"/>
      <c r="O230" s="396" t="str">
        <f>IF(ISERROR(IF(N231="","",IF((N231/N230)&gt;1,1,N231/N230))),"",IF(N231="","",IF((N231/N230)&gt;1,1,N231/N230)))</f>
        <v/>
      </c>
      <c r="P230" s="398" t="str">
        <f>IF(O230="","",(IF(O230&lt;'BD1'!$E$76,'BD1'!$G$75,IF(O230&lt;'BD1'!$E$77,'BD1'!$G$76,'BD1'!$G$77))))</f>
        <v/>
      </c>
      <c r="Q230" s="134"/>
      <c r="R230" s="109" t="s">
        <v>89</v>
      </c>
      <c r="S230" s="67"/>
      <c r="T230" s="396" t="str">
        <f>IF(ISERROR(IF(S231="","",IF((S231/S230)&gt;1,1,S231/S230))),"",IF(S231="","",IF((S231/S230)&gt;1,1,S231/S230)))</f>
        <v/>
      </c>
      <c r="U230" s="398" t="str">
        <f>IF(T230="","",(IF(T230&lt;'BD1'!$E$76,'BD1'!$G$75,IF(T230&lt;'BD1'!$E$77,'BD1'!$G$76,'BD1'!$G$77))))</f>
        <v/>
      </c>
      <c r="V230" s="132"/>
      <c r="W230" s="132"/>
      <c r="X230" s="74"/>
    </row>
    <row r="231" spans="1:24" ht="37.5" hidden="1" customHeight="1" x14ac:dyDescent="0.25">
      <c r="A231" s="74"/>
      <c r="B231" s="132"/>
      <c r="C231" s="441"/>
      <c r="D231" s="443"/>
      <c r="E231" s="444"/>
      <c r="F231" s="445"/>
      <c r="G231" s="132"/>
      <c r="H231" s="71" t="s">
        <v>90</v>
      </c>
      <c r="I231" s="83"/>
      <c r="J231" s="396"/>
      <c r="K231" s="397"/>
      <c r="L231" s="132"/>
      <c r="M231" s="73" t="s">
        <v>90</v>
      </c>
      <c r="N231" s="69"/>
      <c r="O231" s="396"/>
      <c r="P231" s="398"/>
      <c r="Q231" s="132"/>
      <c r="R231" s="73" t="s">
        <v>90</v>
      </c>
      <c r="S231" s="83"/>
      <c r="T231" s="396"/>
      <c r="U231" s="398"/>
      <c r="V231" s="132"/>
      <c r="W231" s="132"/>
      <c r="X231" s="74"/>
    </row>
    <row r="232" spans="1:24" ht="37.5" hidden="1" customHeight="1" x14ac:dyDescent="0.25">
      <c r="A232" s="74"/>
      <c r="B232" s="132"/>
      <c r="C232" s="441"/>
      <c r="D232" s="442"/>
      <c r="E232" s="444"/>
      <c r="F232" s="445"/>
      <c r="G232" s="134"/>
      <c r="H232" s="108" t="s">
        <v>89</v>
      </c>
      <c r="I232" s="67"/>
      <c r="J232" s="396" t="str">
        <f>IF(ISERROR(IF(I233="","",IF((I233/I232)&gt;1,1,I233/I232))),"",IF(I233="","",IF((I233/I232)&gt;1,1,I233/I232)))</f>
        <v/>
      </c>
      <c r="K232" s="397" t="str">
        <f>IF(J232="","",(IF(J232&lt;'BD1'!$E$76,'BD1'!$G$75,IF(J232&lt;'BD1'!$E$77,'BD1'!$G$76,'BD1'!$G$77))))</f>
        <v/>
      </c>
      <c r="L232" s="134"/>
      <c r="M232" s="109" t="s">
        <v>89</v>
      </c>
      <c r="N232" s="68"/>
      <c r="O232" s="396" t="str">
        <f>IF(ISERROR(IF(N233="","",IF((N233/N232)&gt;1,1,N233/N232))),"",IF(N233="","",IF((N233/N232)&gt;1,1,N233/N232)))</f>
        <v/>
      </c>
      <c r="P232" s="398" t="str">
        <f>IF(O232="","",(IF(O232&lt;'BD1'!$E$76,'BD1'!$G$75,IF(O232&lt;'BD1'!$E$77,'BD1'!$G$76,'BD1'!$G$77))))</f>
        <v/>
      </c>
      <c r="Q232" s="134"/>
      <c r="R232" s="109" t="s">
        <v>89</v>
      </c>
      <c r="S232" s="67"/>
      <c r="T232" s="396" t="str">
        <f>IF(ISERROR(IF(S233="","",IF((S233/S232)&gt;1,1,S233/S232))),"",IF(S233="","",IF((S233/S232)&gt;1,1,S233/S232)))</f>
        <v/>
      </c>
      <c r="U232" s="398" t="str">
        <f>IF(T232="","",(IF(T232&lt;'BD1'!$E$76,'BD1'!$G$75,IF(T232&lt;'BD1'!$E$77,'BD1'!$G$76,'BD1'!$G$77))))</f>
        <v/>
      </c>
      <c r="V232" s="132"/>
      <c r="W232" s="132"/>
      <c r="X232" s="74"/>
    </row>
    <row r="233" spans="1:24" ht="37.5" hidden="1" customHeight="1" x14ac:dyDescent="0.25">
      <c r="A233" s="74"/>
      <c r="B233" s="132"/>
      <c r="C233" s="441"/>
      <c r="D233" s="443"/>
      <c r="E233" s="444"/>
      <c r="F233" s="445"/>
      <c r="G233" s="132"/>
      <c r="H233" s="71" t="s">
        <v>90</v>
      </c>
      <c r="I233" s="83"/>
      <c r="J233" s="396"/>
      <c r="K233" s="397"/>
      <c r="L233" s="132"/>
      <c r="M233" s="73" t="s">
        <v>90</v>
      </c>
      <c r="N233" s="69"/>
      <c r="O233" s="396"/>
      <c r="P233" s="398"/>
      <c r="Q233" s="132"/>
      <c r="R233" s="73" t="s">
        <v>90</v>
      </c>
      <c r="S233" s="83"/>
      <c r="T233" s="396"/>
      <c r="U233" s="398"/>
      <c r="V233" s="132"/>
      <c r="W233" s="132"/>
      <c r="X233" s="74"/>
    </row>
    <row r="234" spans="1:24" ht="37.5" hidden="1" customHeight="1" x14ac:dyDescent="0.25">
      <c r="A234" s="74"/>
      <c r="B234" s="132"/>
      <c r="C234" s="441"/>
      <c r="D234" s="442"/>
      <c r="E234" s="444"/>
      <c r="F234" s="445"/>
      <c r="G234" s="134"/>
      <c r="H234" s="108" t="s">
        <v>89</v>
      </c>
      <c r="I234" s="67"/>
      <c r="J234" s="396" t="str">
        <f>IF(ISERROR(IF(I235="","",IF((I235/I234)&gt;1,1,I235/I234))),"",IF(I235="","",IF((I235/I234)&gt;1,1,I235/I234)))</f>
        <v/>
      </c>
      <c r="K234" s="397" t="str">
        <f>IF(J234="","",(IF(J234&lt;'BD1'!$E$76,'BD1'!$G$75,IF(J234&lt;'BD1'!$E$77,'BD1'!$G$76,'BD1'!$G$77))))</f>
        <v/>
      </c>
      <c r="L234" s="134"/>
      <c r="M234" s="109" t="s">
        <v>89</v>
      </c>
      <c r="N234" s="68"/>
      <c r="O234" s="396" t="str">
        <f>IF(ISERROR(IF(N235="","",IF((N235/N234)&gt;1,1,N235/N234))),"",IF(N235="","",IF((N235/N234)&gt;1,1,N235/N234)))</f>
        <v/>
      </c>
      <c r="P234" s="398" t="str">
        <f>IF(O234="","",(IF(O234&lt;'BD1'!$E$76,'BD1'!$G$75,IF(O234&lt;'BD1'!$E$77,'BD1'!$G$76,'BD1'!$G$77))))</f>
        <v/>
      </c>
      <c r="Q234" s="134"/>
      <c r="R234" s="109" t="s">
        <v>89</v>
      </c>
      <c r="S234" s="67"/>
      <c r="T234" s="396" t="str">
        <f>IF(ISERROR(IF(S235="","",IF((S235/S234)&gt;1,1,S235/S234))),"",IF(S235="","",IF((S235/S234)&gt;1,1,S235/S234)))</f>
        <v/>
      </c>
      <c r="U234" s="398" t="str">
        <f>IF(T234="","",(IF(T234&lt;'BD1'!$E$76,'BD1'!$G$75,IF(T234&lt;'BD1'!$E$77,'BD1'!$G$76,'BD1'!$G$77))))</f>
        <v/>
      </c>
      <c r="V234" s="132"/>
      <c r="W234" s="132"/>
      <c r="X234" s="74"/>
    </row>
    <row r="235" spans="1:24" ht="37.5" hidden="1" customHeight="1" x14ac:dyDescent="0.25">
      <c r="A235" s="74"/>
      <c r="B235" s="132"/>
      <c r="C235" s="441"/>
      <c r="D235" s="443"/>
      <c r="E235" s="444"/>
      <c r="F235" s="445"/>
      <c r="G235" s="132"/>
      <c r="H235" s="71" t="s">
        <v>90</v>
      </c>
      <c r="I235" s="83"/>
      <c r="J235" s="396"/>
      <c r="K235" s="397"/>
      <c r="L235" s="132"/>
      <c r="M235" s="73" t="s">
        <v>90</v>
      </c>
      <c r="N235" s="69"/>
      <c r="O235" s="396"/>
      <c r="P235" s="398"/>
      <c r="Q235" s="132"/>
      <c r="R235" s="73" t="s">
        <v>90</v>
      </c>
      <c r="S235" s="83"/>
      <c r="T235" s="396"/>
      <c r="U235" s="398"/>
      <c r="V235" s="132"/>
      <c r="W235" s="132"/>
      <c r="X235" s="74"/>
    </row>
    <row r="236" spans="1:24" ht="37.5" hidden="1" customHeight="1" x14ac:dyDescent="0.25">
      <c r="A236" s="74"/>
      <c r="B236" s="132"/>
      <c r="C236" s="441"/>
      <c r="D236" s="442"/>
      <c r="E236" s="444"/>
      <c r="F236" s="445"/>
      <c r="G236" s="134"/>
      <c r="H236" s="108" t="s">
        <v>89</v>
      </c>
      <c r="I236" s="67"/>
      <c r="J236" s="396" t="str">
        <f>IF(ISERROR(IF(I237="","",IF((I237/I236)&gt;1,1,I237/I236))),"",IF(I237="","",IF((I237/I236)&gt;1,1,I237/I236)))</f>
        <v/>
      </c>
      <c r="K236" s="397" t="str">
        <f>IF(J236="","",(IF(J236&lt;'BD1'!$E$76,'BD1'!$G$75,IF(J236&lt;'BD1'!$E$77,'BD1'!$G$76,'BD1'!$G$77))))</f>
        <v/>
      </c>
      <c r="L236" s="134"/>
      <c r="M236" s="109" t="s">
        <v>89</v>
      </c>
      <c r="N236" s="68"/>
      <c r="O236" s="396" t="str">
        <f>IF(ISERROR(IF(N237="","",IF((N237/N236)&gt;1,1,N237/N236))),"",IF(N237="","",IF((N237/N236)&gt;1,1,N237/N236)))</f>
        <v/>
      </c>
      <c r="P236" s="398" t="str">
        <f>IF(O236="","",(IF(O236&lt;'BD1'!$E$76,'BD1'!$G$75,IF(O236&lt;'BD1'!$E$77,'BD1'!$G$76,'BD1'!$G$77))))</f>
        <v/>
      </c>
      <c r="Q236" s="134"/>
      <c r="R236" s="109" t="s">
        <v>89</v>
      </c>
      <c r="S236" s="67"/>
      <c r="T236" s="396" t="str">
        <f>IF(ISERROR(IF(S237="","",IF((S237/S236)&gt;1,1,S237/S236))),"",IF(S237="","",IF((S237/S236)&gt;1,1,S237/S236)))</f>
        <v/>
      </c>
      <c r="U236" s="398" t="str">
        <f>IF(T236="","",(IF(T236&lt;'BD1'!$E$76,'BD1'!$G$75,IF(T236&lt;'BD1'!$E$77,'BD1'!$G$76,'BD1'!$G$77))))</f>
        <v/>
      </c>
      <c r="V236" s="132"/>
      <c r="W236" s="132"/>
      <c r="X236" s="74"/>
    </row>
    <row r="237" spans="1:24" ht="37.5" hidden="1" customHeight="1" x14ac:dyDescent="0.25">
      <c r="A237" s="74"/>
      <c r="B237" s="132"/>
      <c r="C237" s="441"/>
      <c r="D237" s="443"/>
      <c r="E237" s="444"/>
      <c r="F237" s="445"/>
      <c r="G237" s="132"/>
      <c r="H237" s="71" t="s">
        <v>90</v>
      </c>
      <c r="I237" s="83"/>
      <c r="J237" s="396"/>
      <c r="K237" s="397"/>
      <c r="L237" s="132"/>
      <c r="M237" s="73" t="s">
        <v>90</v>
      </c>
      <c r="N237" s="69"/>
      <c r="O237" s="396"/>
      <c r="P237" s="398"/>
      <c r="Q237" s="132"/>
      <c r="R237" s="73" t="s">
        <v>90</v>
      </c>
      <c r="S237" s="83"/>
      <c r="T237" s="396"/>
      <c r="U237" s="398"/>
      <c r="V237" s="132"/>
      <c r="W237" s="132"/>
      <c r="X237" s="74"/>
    </row>
    <row r="238" spans="1:24" ht="37.5" hidden="1" customHeight="1" x14ac:dyDescent="0.25">
      <c r="A238" s="74"/>
      <c r="B238" s="132"/>
      <c r="C238" s="441"/>
      <c r="D238" s="442"/>
      <c r="E238" s="444"/>
      <c r="F238" s="445"/>
      <c r="G238" s="134"/>
      <c r="H238" s="108" t="s">
        <v>89</v>
      </c>
      <c r="I238" s="67"/>
      <c r="J238" s="396" t="str">
        <f>IF(ISERROR(IF(I239="","",IF((I239/I238)&gt;1,1,I239/I238))),"",IF(I239="","",IF((I239/I238)&gt;1,1,I239/I238)))</f>
        <v/>
      </c>
      <c r="K238" s="397" t="str">
        <f>IF(J238="","",(IF(J238&lt;'BD1'!$E$76,'BD1'!$G$75,IF(J238&lt;'BD1'!$E$77,'BD1'!$G$76,'BD1'!$G$77))))</f>
        <v/>
      </c>
      <c r="L238" s="134"/>
      <c r="M238" s="109" t="s">
        <v>89</v>
      </c>
      <c r="N238" s="68"/>
      <c r="O238" s="396" t="str">
        <f>IF(ISERROR(IF(N239="","",IF((N239/N238)&gt;1,1,N239/N238))),"",IF(N239="","",IF((N239/N238)&gt;1,1,N239/N238)))</f>
        <v/>
      </c>
      <c r="P238" s="398" t="str">
        <f>IF(O238="","",(IF(O238&lt;'BD1'!$E$76,'BD1'!$G$75,IF(O238&lt;'BD1'!$E$77,'BD1'!$G$76,'BD1'!$G$77))))</f>
        <v/>
      </c>
      <c r="Q238" s="134"/>
      <c r="R238" s="109" t="s">
        <v>89</v>
      </c>
      <c r="S238" s="67"/>
      <c r="T238" s="396" t="str">
        <f>IF(ISERROR(IF(S239="","",IF((S239/S238)&gt;1,1,S239/S238))),"",IF(S239="","",IF((S239/S238)&gt;1,1,S239/S238)))</f>
        <v/>
      </c>
      <c r="U238" s="398" t="str">
        <f>IF(T238="","",(IF(T238&lt;'BD1'!$E$76,'BD1'!$G$75,IF(T238&lt;'BD1'!$E$77,'BD1'!$G$76,'BD1'!$G$77))))</f>
        <v/>
      </c>
      <c r="V238" s="132"/>
      <c r="W238" s="132"/>
      <c r="X238" s="74"/>
    </row>
    <row r="239" spans="1:24" ht="37.5" hidden="1" customHeight="1" x14ac:dyDescent="0.25">
      <c r="A239" s="74"/>
      <c r="B239" s="132"/>
      <c r="C239" s="441"/>
      <c r="D239" s="443"/>
      <c r="E239" s="444"/>
      <c r="F239" s="445"/>
      <c r="G239" s="132"/>
      <c r="H239" s="71" t="s">
        <v>90</v>
      </c>
      <c r="I239" s="83"/>
      <c r="J239" s="396"/>
      <c r="K239" s="397"/>
      <c r="L239" s="132"/>
      <c r="M239" s="73" t="s">
        <v>90</v>
      </c>
      <c r="N239" s="69"/>
      <c r="O239" s="396"/>
      <c r="P239" s="398"/>
      <c r="Q239" s="132"/>
      <c r="R239" s="73" t="s">
        <v>90</v>
      </c>
      <c r="S239" s="83"/>
      <c r="T239" s="396"/>
      <c r="U239" s="398"/>
      <c r="V239" s="132"/>
      <c r="W239" s="132"/>
      <c r="X239" s="74"/>
    </row>
    <row r="240" spans="1:24" ht="37.5" hidden="1" customHeight="1" x14ac:dyDescent="0.25">
      <c r="A240" s="74"/>
      <c r="B240" s="132"/>
      <c r="C240" s="441"/>
      <c r="D240" s="442"/>
      <c r="E240" s="444"/>
      <c r="F240" s="445"/>
      <c r="G240" s="134"/>
      <c r="H240" s="108" t="s">
        <v>89</v>
      </c>
      <c r="I240" s="67"/>
      <c r="J240" s="396" t="str">
        <f>IF(ISERROR(IF(I241="","",IF((I241/I240)&gt;1,1,I241/I240))),"",IF(I241="","",IF((I241/I240)&gt;1,1,I241/I240)))</f>
        <v/>
      </c>
      <c r="K240" s="397" t="str">
        <f>IF(J240="","",(IF(J240&lt;'BD1'!$E$76,'BD1'!$G$75,IF(J240&lt;'BD1'!$E$77,'BD1'!$G$76,'BD1'!$G$77))))</f>
        <v/>
      </c>
      <c r="L240" s="134"/>
      <c r="M240" s="109" t="s">
        <v>89</v>
      </c>
      <c r="N240" s="68"/>
      <c r="O240" s="396" t="str">
        <f>IF(ISERROR(IF(N241="","",IF((N241/N240)&gt;1,1,N241/N240))),"",IF(N241="","",IF((N241/N240)&gt;1,1,N241/N240)))</f>
        <v/>
      </c>
      <c r="P240" s="398" t="str">
        <f>IF(O240="","",(IF(O240&lt;'BD1'!$E$76,'BD1'!$G$75,IF(O240&lt;'BD1'!$E$77,'BD1'!$G$76,'BD1'!$G$77))))</f>
        <v/>
      </c>
      <c r="Q240" s="134"/>
      <c r="R240" s="109" t="s">
        <v>89</v>
      </c>
      <c r="S240" s="67"/>
      <c r="T240" s="396" t="str">
        <f>IF(ISERROR(IF(S241="","",IF((S241/S240)&gt;1,1,S241/S240))),"",IF(S241="","",IF((S241/S240)&gt;1,1,S241/S240)))</f>
        <v/>
      </c>
      <c r="U240" s="398" t="str">
        <f>IF(T240="","",(IF(T240&lt;'BD1'!$E$76,'BD1'!$G$75,IF(T240&lt;'BD1'!$E$77,'BD1'!$G$76,'BD1'!$G$77))))</f>
        <v/>
      </c>
      <c r="V240" s="132"/>
      <c r="W240" s="132"/>
      <c r="X240" s="74"/>
    </row>
    <row r="241" spans="1:24" ht="37.5" hidden="1" customHeight="1" x14ac:dyDescent="0.25">
      <c r="A241" s="74"/>
      <c r="B241" s="132"/>
      <c r="C241" s="441"/>
      <c r="D241" s="443"/>
      <c r="E241" s="444"/>
      <c r="F241" s="445"/>
      <c r="G241" s="132"/>
      <c r="H241" s="71" t="s">
        <v>90</v>
      </c>
      <c r="I241" s="83"/>
      <c r="J241" s="396"/>
      <c r="K241" s="397"/>
      <c r="L241" s="132"/>
      <c r="M241" s="73" t="s">
        <v>90</v>
      </c>
      <c r="N241" s="69"/>
      <c r="O241" s="396"/>
      <c r="P241" s="398"/>
      <c r="Q241" s="132"/>
      <c r="R241" s="73" t="s">
        <v>90</v>
      </c>
      <c r="S241" s="83"/>
      <c r="T241" s="396"/>
      <c r="U241" s="398"/>
      <c r="V241" s="132"/>
      <c r="W241" s="132"/>
      <c r="X241" s="74"/>
    </row>
    <row r="242" spans="1:24" ht="37.5" hidden="1" customHeight="1" x14ac:dyDescent="0.25">
      <c r="A242" s="74"/>
      <c r="B242" s="132"/>
      <c r="C242" s="441"/>
      <c r="D242" s="442"/>
      <c r="E242" s="444"/>
      <c r="F242" s="445"/>
      <c r="G242" s="134"/>
      <c r="H242" s="108" t="s">
        <v>89</v>
      </c>
      <c r="I242" s="67"/>
      <c r="J242" s="396" t="str">
        <f>IF(ISERROR(IF(I243="","",IF((I243/I242)&gt;1,1,I243/I242))),"",IF(I243="","",IF((I243/I242)&gt;1,1,I243/I242)))</f>
        <v/>
      </c>
      <c r="K242" s="397" t="str">
        <f>IF(J242="","",(IF(J242&lt;'BD1'!$E$76,'BD1'!$G$75,IF(J242&lt;'BD1'!$E$77,'BD1'!$G$76,'BD1'!$G$77))))</f>
        <v/>
      </c>
      <c r="L242" s="134"/>
      <c r="M242" s="109" t="s">
        <v>89</v>
      </c>
      <c r="N242" s="68"/>
      <c r="O242" s="396" t="str">
        <f>IF(ISERROR(IF(N243="","",IF((N243/N242)&gt;1,1,N243/N242))),"",IF(N243="","",IF((N243/N242)&gt;1,1,N243/N242)))</f>
        <v/>
      </c>
      <c r="P242" s="398" t="str">
        <f>IF(O242="","",(IF(O242&lt;'BD1'!$E$76,'BD1'!$G$75,IF(O242&lt;'BD1'!$E$77,'BD1'!$G$76,'BD1'!$G$77))))</f>
        <v/>
      </c>
      <c r="Q242" s="134"/>
      <c r="R242" s="109" t="s">
        <v>89</v>
      </c>
      <c r="S242" s="67"/>
      <c r="T242" s="396" t="str">
        <f>IF(ISERROR(IF(S243="","",IF((S243/S242)&gt;1,1,S243/S242))),"",IF(S243="","",IF((S243/S242)&gt;1,1,S243/S242)))</f>
        <v/>
      </c>
      <c r="U242" s="398" t="str">
        <f>IF(T242="","",(IF(T242&lt;'BD1'!$E$76,'BD1'!$G$75,IF(T242&lt;'BD1'!$E$77,'BD1'!$G$76,'BD1'!$G$77))))</f>
        <v/>
      </c>
      <c r="V242" s="132"/>
      <c r="W242" s="132"/>
      <c r="X242" s="74"/>
    </row>
    <row r="243" spans="1:24" ht="37.5" hidden="1" customHeight="1" x14ac:dyDescent="0.25">
      <c r="A243" s="74"/>
      <c r="B243" s="132"/>
      <c r="C243" s="441"/>
      <c r="D243" s="443"/>
      <c r="E243" s="444"/>
      <c r="F243" s="445"/>
      <c r="G243" s="132"/>
      <c r="H243" s="71" t="s">
        <v>90</v>
      </c>
      <c r="I243" s="83"/>
      <c r="J243" s="396"/>
      <c r="K243" s="397"/>
      <c r="L243" s="132"/>
      <c r="M243" s="73" t="s">
        <v>90</v>
      </c>
      <c r="N243" s="69"/>
      <c r="O243" s="396"/>
      <c r="P243" s="398"/>
      <c r="Q243" s="132"/>
      <c r="R243" s="73" t="s">
        <v>90</v>
      </c>
      <c r="S243" s="83"/>
      <c r="T243" s="396"/>
      <c r="U243" s="398"/>
      <c r="V243" s="132"/>
      <c r="W243" s="132"/>
      <c r="X243" s="74"/>
    </row>
    <row r="244" spans="1:24" ht="37.5" hidden="1" customHeight="1" x14ac:dyDescent="0.25">
      <c r="A244" s="74"/>
      <c r="B244" s="132"/>
      <c r="C244" s="441"/>
      <c r="D244" s="442"/>
      <c r="E244" s="444"/>
      <c r="F244" s="445"/>
      <c r="G244" s="134"/>
      <c r="H244" s="108" t="s">
        <v>89</v>
      </c>
      <c r="I244" s="67"/>
      <c r="J244" s="396" t="str">
        <f>IF(ISERROR(IF(I245="","",IF((I245/I244)&gt;1,1,I245/I244))),"",IF(I245="","",IF((I245/I244)&gt;1,1,I245/I244)))</f>
        <v/>
      </c>
      <c r="K244" s="397" t="str">
        <f>IF(J244="","",(IF(J244&lt;'BD1'!$E$76,'BD1'!$G$75,IF(J244&lt;'BD1'!$E$77,'BD1'!$G$76,'BD1'!$G$77))))</f>
        <v/>
      </c>
      <c r="L244" s="134"/>
      <c r="M244" s="109" t="s">
        <v>89</v>
      </c>
      <c r="N244" s="68"/>
      <c r="O244" s="396" t="str">
        <f>IF(ISERROR(IF(N245="","",IF((N245/N244)&gt;1,1,N245/N244))),"",IF(N245="","",IF((N245/N244)&gt;1,1,N245/N244)))</f>
        <v/>
      </c>
      <c r="P244" s="398" t="str">
        <f>IF(O244="","",(IF(O244&lt;'BD1'!$E$76,'BD1'!$G$75,IF(O244&lt;'BD1'!$E$77,'BD1'!$G$76,'BD1'!$G$77))))</f>
        <v/>
      </c>
      <c r="Q244" s="134"/>
      <c r="R244" s="109" t="s">
        <v>89</v>
      </c>
      <c r="S244" s="67"/>
      <c r="T244" s="396" t="str">
        <f>IF(ISERROR(IF(S245="","",IF((S245/S244)&gt;1,1,S245/S244))),"",IF(S245="","",IF((S245/S244)&gt;1,1,S245/S244)))</f>
        <v/>
      </c>
      <c r="U244" s="398" t="str">
        <f>IF(T244="","",(IF(T244&lt;'BD1'!$E$76,'BD1'!$G$75,IF(T244&lt;'BD1'!$E$77,'BD1'!$G$76,'BD1'!$G$77))))</f>
        <v/>
      </c>
      <c r="V244" s="132"/>
      <c r="W244" s="132"/>
      <c r="X244" s="74"/>
    </row>
    <row r="245" spans="1:24" ht="37.5" hidden="1" customHeight="1" x14ac:dyDescent="0.25">
      <c r="A245" s="74"/>
      <c r="B245" s="132"/>
      <c r="C245" s="441"/>
      <c r="D245" s="443"/>
      <c r="E245" s="444"/>
      <c r="F245" s="445"/>
      <c r="G245" s="132"/>
      <c r="H245" s="71" t="s">
        <v>90</v>
      </c>
      <c r="I245" s="83"/>
      <c r="J245" s="396"/>
      <c r="K245" s="397"/>
      <c r="L245" s="132"/>
      <c r="M245" s="73" t="s">
        <v>90</v>
      </c>
      <c r="N245" s="69"/>
      <c r="O245" s="396"/>
      <c r="P245" s="398"/>
      <c r="Q245" s="132"/>
      <c r="R245" s="73" t="s">
        <v>90</v>
      </c>
      <c r="S245" s="83"/>
      <c r="T245" s="396"/>
      <c r="U245" s="398"/>
      <c r="V245" s="132"/>
      <c r="W245" s="132"/>
      <c r="X245" s="74"/>
    </row>
    <row r="246" spans="1:24" ht="37.5" hidden="1" customHeight="1" x14ac:dyDescent="0.25">
      <c r="A246" s="74"/>
      <c r="B246" s="132"/>
      <c r="C246" s="441"/>
      <c r="D246" s="442"/>
      <c r="E246" s="444"/>
      <c r="F246" s="445"/>
      <c r="G246" s="134"/>
      <c r="H246" s="108" t="s">
        <v>89</v>
      </c>
      <c r="I246" s="67"/>
      <c r="J246" s="396" t="str">
        <f>IF(ISERROR(IF(I247="","",IF((I247/I246)&gt;1,1,I247/I246))),"",IF(I247="","",IF((I247/I246)&gt;1,1,I247/I246)))</f>
        <v/>
      </c>
      <c r="K246" s="397" t="str">
        <f>IF(J246="","",(IF(J246&lt;'BD1'!$E$76,'BD1'!$G$75,IF(J246&lt;'BD1'!$E$77,'BD1'!$G$76,'BD1'!$G$77))))</f>
        <v/>
      </c>
      <c r="L246" s="134"/>
      <c r="M246" s="109" t="s">
        <v>89</v>
      </c>
      <c r="N246" s="68"/>
      <c r="O246" s="396" t="str">
        <f>IF(ISERROR(IF(N247="","",IF((N247/N246)&gt;1,1,N247/N246))),"",IF(N247="","",IF((N247/N246)&gt;1,1,N247/N246)))</f>
        <v/>
      </c>
      <c r="P246" s="398" t="str">
        <f>IF(O246="","",(IF(O246&lt;'BD1'!$E$76,'BD1'!$G$75,IF(O246&lt;'BD1'!$E$77,'BD1'!$G$76,'BD1'!$G$77))))</f>
        <v/>
      </c>
      <c r="Q246" s="134"/>
      <c r="R246" s="109" t="s">
        <v>89</v>
      </c>
      <c r="S246" s="67"/>
      <c r="T246" s="396" t="str">
        <f>IF(ISERROR(IF(S247="","",IF((S247/S246)&gt;1,1,S247/S246))),"",IF(S247="","",IF((S247/S246)&gt;1,1,S247/S246)))</f>
        <v/>
      </c>
      <c r="U246" s="398" t="str">
        <f>IF(T246="","",(IF(T246&lt;'BD1'!$E$76,'BD1'!$G$75,IF(T246&lt;'BD1'!$E$77,'BD1'!$G$76,'BD1'!$G$77))))</f>
        <v/>
      </c>
      <c r="V246" s="132"/>
      <c r="W246" s="132"/>
      <c r="X246" s="74"/>
    </row>
    <row r="247" spans="1:24" ht="37.5" hidden="1" customHeight="1" x14ac:dyDescent="0.25">
      <c r="A247" s="74"/>
      <c r="B247" s="132"/>
      <c r="C247" s="441"/>
      <c r="D247" s="443"/>
      <c r="E247" s="444"/>
      <c r="F247" s="445"/>
      <c r="G247" s="132"/>
      <c r="H247" s="71" t="s">
        <v>90</v>
      </c>
      <c r="I247" s="83"/>
      <c r="J247" s="396"/>
      <c r="K247" s="397"/>
      <c r="L247" s="132"/>
      <c r="M247" s="73" t="s">
        <v>90</v>
      </c>
      <c r="N247" s="69"/>
      <c r="O247" s="396"/>
      <c r="P247" s="398"/>
      <c r="Q247" s="132"/>
      <c r="R247" s="73" t="s">
        <v>90</v>
      </c>
      <c r="S247" s="83"/>
      <c r="T247" s="396"/>
      <c r="U247" s="398"/>
      <c r="V247" s="132"/>
      <c r="W247" s="132"/>
      <c r="X247" s="74"/>
    </row>
    <row r="248" spans="1:24" ht="37.5" hidden="1" customHeight="1" x14ac:dyDescent="0.25">
      <c r="A248" s="74"/>
      <c r="B248" s="132"/>
      <c r="C248" s="441"/>
      <c r="D248" s="442"/>
      <c r="E248" s="444"/>
      <c r="F248" s="445"/>
      <c r="G248" s="134"/>
      <c r="H248" s="108" t="s">
        <v>89</v>
      </c>
      <c r="I248" s="67"/>
      <c r="J248" s="396" t="str">
        <f>IF(ISERROR(IF(I249="","",IF((I249/I248)&gt;1,1,I249/I248))),"",IF(I249="","",IF((I249/I248)&gt;1,1,I249/I248)))</f>
        <v/>
      </c>
      <c r="K248" s="397" t="str">
        <f>IF(J248="","",(IF(J248&lt;'BD1'!$E$76,'BD1'!$G$75,IF(J248&lt;'BD1'!$E$77,'BD1'!$G$76,'BD1'!$G$77))))</f>
        <v/>
      </c>
      <c r="L248" s="134"/>
      <c r="M248" s="109" t="s">
        <v>89</v>
      </c>
      <c r="N248" s="68"/>
      <c r="O248" s="396" t="str">
        <f>IF(ISERROR(IF(N249="","",IF((N249/N248)&gt;1,1,N249/N248))),"",IF(N249="","",IF((N249/N248)&gt;1,1,N249/N248)))</f>
        <v/>
      </c>
      <c r="P248" s="398" t="str">
        <f>IF(O248="","",(IF(O248&lt;'BD1'!$E$76,'BD1'!$G$75,IF(O248&lt;'BD1'!$E$77,'BD1'!$G$76,'BD1'!$G$77))))</f>
        <v/>
      </c>
      <c r="Q248" s="134"/>
      <c r="R248" s="109" t="s">
        <v>89</v>
      </c>
      <c r="S248" s="67"/>
      <c r="T248" s="396" t="str">
        <f>IF(ISERROR(IF(S249="","",IF((S249/S248)&gt;1,1,S249/S248))),"",IF(S249="","",IF((S249/S248)&gt;1,1,S249/S248)))</f>
        <v/>
      </c>
      <c r="U248" s="398" t="str">
        <f>IF(T248="","",(IF(T248&lt;'BD1'!$E$76,'BD1'!$G$75,IF(T248&lt;'BD1'!$E$77,'BD1'!$G$76,'BD1'!$G$77))))</f>
        <v/>
      </c>
      <c r="V248" s="132"/>
      <c r="W248" s="132"/>
      <c r="X248" s="74"/>
    </row>
    <row r="249" spans="1:24" ht="37.5" hidden="1" customHeight="1" x14ac:dyDescent="0.25">
      <c r="A249" s="74"/>
      <c r="B249" s="132"/>
      <c r="C249" s="441"/>
      <c r="D249" s="443"/>
      <c r="E249" s="444"/>
      <c r="F249" s="445"/>
      <c r="G249" s="132"/>
      <c r="H249" s="71" t="s">
        <v>90</v>
      </c>
      <c r="I249" s="83"/>
      <c r="J249" s="396"/>
      <c r="K249" s="397"/>
      <c r="L249" s="132"/>
      <c r="M249" s="73" t="s">
        <v>90</v>
      </c>
      <c r="N249" s="69"/>
      <c r="O249" s="396"/>
      <c r="P249" s="398"/>
      <c r="Q249" s="132"/>
      <c r="R249" s="73" t="s">
        <v>90</v>
      </c>
      <c r="S249" s="83"/>
      <c r="T249" s="396"/>
      <c r="U249" s="398"/>
      <c r="V249" s="132"/>
      <c r="W249" s="132"/>
      <c r="X249" s="74"/>
    </row>
    <row r="250" spans="1:24" ht="37.5" hidden="1" customHeight="1" x14ac:dyDescent="0.25">
      <c r="A250" s="74"/>
      <c r="B250" s="132"/>
      <c r="C250" s="446"/>
      <c r="D250" s="442"/>
      <c r="E250" s="444"/>
      <c r="F250" s="445"/>
      <c r="G250" s="134"/>
      <c r="H250" s="108" t="s">
        <v>89</v>
      </c>
      <c r="I250" s="67"/>
      <c r="J250" s="396" t="str">
        <f>IF(ISERROR(IF(I251="","",IF((I251/I250)&gt;1,1,I251/I250))),"",IF(I251="","",IF((I251/I250)&gt;1,1,I251/I250)))</f>
        <v/>
      </c>
      <c r="K250" s="397" t="str">
        <f>IF(J250="","",(IF(J250&lt;'BD1'!$E$76,'BD1'!$G$75,IF(J250&lt;'BD1'!$E$77,'BD1'!$G$76,'BD1'!$G$77))))</f>
        <v/>
      </c>
      <c r="L250" s="134"/>
      <c r="M250" s="109" t="s">
        <v>89</v>
      </c>
      <c r="N250" s="68"/>
      <c r="O250" s="396" t="str">
        <f>IF(ISERROR(IF(N251="","",IF((N251/N250)&gt;1,1,N251/N250))),"",IF(N251="","",IF((N251/N250)&gt;1,1,N251/N250)))</f>
        <v/>
      </c>
      <c r="P250" s="398" t="str">
        <f>IF(O250="","",(IF(O250&lt;'BD1'!$E$76,'BD1'!$G$75,IF(O250&lt;'BD1'!$E$77,'BD1'!$G$76,'BD1'!$G$77))))</f>
        <v/>
      </c>
      <c r="Q250" s="134"/>
      <c r="R250" s="109" t="s">
        <v>89</v>
      </c>
      <c r="S250" s="67"/>
      <c r="T250" s="396" t="str">
        <f>IF(ISERROR(IF(S251="","",IF((S251/S250)&gt;1,1,S251/S250))),"",IF(S251="","",IF((S251/S250)&gt;1,1,S251/S250)))</f>
        <v/>
      </c>
      <c r="U250" s="398" t="str">
        <f>IF(T250="","",(IF(T250&lt;'BD1'!$E$76,'BD1'!$G$75,IF(T250&lt;'BD1'!$E$77,'BD1'!$G$76,'BD1'!$G$77))))</f>
        <v/>
      </c>
      <c r="V250" s="132"/>
      <c r="W250" s="132"/>
      <c r="X250" s="74"/>
    </row>
    <row r="251" spans="1:24" ht="37.5" hidden="1" customHeight="1" x14ac:dyDescent="0.25">
      <c r="A251" s="74"/>
      <c r="B251" s="132"/>
      <c r="C251" s="446"/>
      <c r="D251" s="443"/>
      <c r="E251" s="444"/>
      <c r="F251" s="445"/>
      <c r="G251" s="132"/>
      <c r="H251" s="72" t="s">
        <v>90</v>
      </c>
      <c r="I251" s="70"/>
      <c r="J251" s="447"/>
      <c r="K251" s="397"/>
      <c r="L251" s="132"/>
      <c r="M251" s="73" t="s">
        <v>90</v>
      </c>
      <c r="N251" s="69"/>
      <c r="O251" s="396"/>
      <c r="P251" s="398"/>
      <c r="Q251" s="132"/>
      <c r="R251" s="73" t="s">
        <v>90</v>
      </c>
      <c r="S251" s="83"/>
      <c r="T251" s="396"/>
      <c r="U251" s="398"/>
      <c r="V251" s="132"/>
      <c r="W251" s="132"/>
      <c r="X251" s="74"/>
    </row>
    <row r="252" spans="1:24" ht="15" hidden="1" customHeight="1" x14ac:dyDescent="0.25">
      <c r="A252" s="74"/>
      <c r="B252" s="132"/>
      <c r="C252" s="132" t="s">
        <v>233</v>
      </c>
      <c r="D252" s="132"/>
      <c r="E252" s="132"/>
      <c r="F252" s="132"/>
      <c r="G252" s="132"/>
      <c r="H252" s="132"/>
      <c r="I252" s="132"/>
      <c r="J252" s="132"/>
      <c r="K252" s="132"/>
      <c r="L252" s="132"/>
      <c r="M252" s="132"/>
      <c r="N252" s="132"/>
      <c r="O252" s="132"/>
      <c r="P252" s="132"/>
      <c r="Q252" s="132"/>
      <c r="R252" s="132"/>
      <c r="S252" s="132"/>
      <c r="T252" s="132"/>
      <c r="U252" s="132"/>
      <c r="V252" s="132"/>
      <c r="W252" s="132"/>
      <c r="X252" s="74"/>
    </row>
    <row r="253" spans="1:24" ht="15" hidden="1" customHeight="1" x14ac:dyDescent="0.25">
      <c r="A253" s="74"/>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74"/>
    </row>
    <row r="254" spans="1:24" ht="39" customHeight="1" x14ac:dyDescent="0.25">
      <c r="A254" s="74"/>
      <c r="B254" s="132"/>
      <c r="C254" s="439" t="s">
        <v>99</v>
      </c>
      <c r="D254" s="439"/>
      <c r="E254" s="439"/>
      <c r="F254" s="439"/>
      <c r="G254" s="439"/>
      <c r="H254" s="439"/>
      <c r="I254" s="439"/>
      <c r="J254" s="439"/>
      <c r="K254" s="439"/>
      <c r="L254" s="439"/>
      <c r="M254" s="439"/>
      <c r="N254" s="439"/>
      <c r="O254" s="439"/>
      <c r="P254" s="439"/>
      <c r="Q254" s="439"/>
      <c r="R254" s="439"/>
      <c r="S254" s="439"/>
      <c r="T254" s="439"/>
      <c r="U254" s="439"/>
      <c r="V254" s="439"/>
      <c r="W254" s="132"/>
      <c r="X254" s="74"/>
    </row>
    <row r="255" spans="1:24" ht="39.950000000000003" customHeight="1" x14ac:dyDescent="0.25">
      <c r="A255" s="74"/>
      <c r="B255" s="132"/>
      <c r="C255" s="365" t="s">
        <v>356</v>
      </c>
      <c r="D255" s="387">
        <v>1</v>
      </c>
      <c r="E255" s="138" t="s">
        <v>114</v>
      </c>
      <c r="F255" s="367" t="s">
        <v>93</v>
      </c>
      <c r="G255" s="368"/>
      <c r="H255" s="369"/>
      <c r="I255" s="139" t="s">
        <v>100</v>
      </c>
      <c r="J255" s="370" t="s">
        <v>103</v>
      </c>
      <c r="K255" s="371"/>
      <c r="L255" s="371"/>
      <c r="M255" s="371"/>
      <c r="N255" s="371"/>
      <c r="O255" s="371"/>
      <c r="P255" s="371"/>
      <c r="Q255" s="372"/>
      <c r="R255" s="373" t="s">
        <v>140</v>
      </c>
      <c r="S255" s="374"/>
      <c r="T255" s="375" t="str">
        <f ca="1">IF(ISERROR(INDEX('BD1'!$N$56:$P$70,MATCH(J255,INDIRECT(F255),0),MATCH(F255,'BD1'!$N$55:$P$55,0))),"",(INDEX('BD1'!$N$56:$P$70,MATCH(J255,INDIRECT(F255),0),MATCH(F255,'BD1'!$N$55:$P$55,0))))</f>
        <v>PLANEAR</v>
      </c>
      <c r="U255" s="376"/>
      <c r="V255" s="132"/>
      <c r="W255" s="132"/>
      <c r="X255" s="74"/>
    </row>
    <row r="256" spans="1:24" ht="15" customHeight="1" x14ac:dyDescent="0.25">
      <c r="A256" s="74"/>
      <c r="B256" s="132"/>
      <c r="C256" s="365"/>
      <c r="D256" s="388"/>
      <c r="E256" s="140"/>
      <c r="F256" s="140"/>
      <c r="G256" s="140"/>
      <c r="H256" s="141" t="s">
        <v>163</v>
      </c>
      <c r="I256" s="140"/>
      <c r="J256" s="140"/>
      <c r="K256" s="140"/>
      <c r="L256" s="140"/>
      <c r="M256" s="140"/>
      <c r="N256" s="140"/>
      <c r="O256" s="140"/>
      <c r="P256" s="140"/>
      <c r="Q256" s="141" t="s">
        <v>163</v>
      </c>
      <c r="R256" s="140"/>
      <c r="S256" s="140"/>
      <c r="T256" s="140"/>
      <c r="U256" s="142"/>
      <c r="V256" s="132"/>
      <c r="W256" s="132"/>
      <c r="X256" s="74"/>
    </row>
    <row r="257" spans="1:24" ht="21.75" customHeight="1" x14ac:dyDescent="0.25">
      <c r="A257" s="74"/>
      <c r="B257" s="132"/>
      <c r="C257" s="365"/>
      <c r="D257" s="388"/>
      <c r="E257" s="377" t="s">
        <v>234</v>
      </c>
      <c r="F257" s="378"/>
      <c r="G257" s="378"/>
      <c r="H257" s="378"/>
      <c r="I257" s="378"/>
      <c r="J257" s="378"/>
      <c r="K257" s="378"/>
      <c r="L257" s="379" t="s">
        <v>235</v>
      </c>
      <c r="M257" s="378"/>
      <c r="N257" s="378"/>
      <c r="O257" s="378"/>
      <c r="P257" s="378"/>
      <c r="Q257" s="378"/>
      <c r="R257" s="378"/>
      <c r="S257" s="378"/>
      <c r="T257" s="378"/>
      <c r="U257" s="380"/>
      <c r="V257" s="132"/>
      <c r="W257" s="132"/>
      <c r="X257" s="74"/>
    </row>
    <row r="258" spans="1:24" ht="88.5" customHeight="1" x14ac:dyDescent="0.25">
      <c r="A258" s="74"/>
      <c r="B258" s="132"/>
      <c r="C258" s="366"/>
      <c r="D258" s="389"/>
      <c r="E258" s="381" t="s">
        <v>950</v>
      </c>
      <c r="F258" s="381"/>
      <c r="G258" s="381"/>
      <c r="H258" s="381"/>
      <c r="I258" s="381"/>
      <c r="J258" s="381"/>
      <c r="K258" s="382"/>
      <c r="L258" s="383" t="s">
        <v>946</v>
      </c>
      <c r="M258" s="381"/>
      <c r="N258" s="381"/>
      <c r="O258" s="381"/>
      <c r="P258" s="381"/>
      <c r="Q258" s="381"/>
      <c r="R258" s="381"/>
      <c r="S258" s="381"/>
      <c r="T258" s="381"/>
      <c r="U258" s="440"/>
      <c r="V258" s="132"/>
      <c r="W258" s="132"/>
      <c r="X258" s="74"/>
    </row>
    <row r="259" spans="1:24" ht="12" customHeight="1" x14ac:dyDescent="0.25">
      <c r="A259" s="74"/>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74"/>
    </row>
    <row r="260" spans="1:24" ht="9" hidden="1" customHeight="1" x14ac:dyDescent="0.25">
      <c r="A260" s="74"/>
      <c r="B260" s="132"/>
      <c r="C260" s="137"/>
      <c r="D260" s="132"/>
      <c r="E260" s="132"/>
      <c r="F260" s="132"/>
      <c r="G260" s="132"/>
      <c r="H260" s="132"/>
      <c r="I260" s="132"/>
      <c r="J260" s="132"/>
      <c r="K260" s="132"/>
      <c r="L260" s="132"/>
      <c r="M260" s="132"/>
      <c r="N260" s="132"/>
      <c r="O260" s="132"/>
      <c r="P260" s="132"/>
      <c r="Q260" s="132"/>
      <c r="R260" s="132"/>
      <c r="S260" s="132"/>
      <c r="T260" s="132"/>
      <c r="U260" s="132"/>
      <c r="V260" s="132"/>
      <c r="W260" s="132"/>
      <c r="X260" s="74"/>
    </row>
    <row r="261" spans="1:24" ht="39.950000000000003" hidden="1" customHeight="1" x14ac:dyDescent="0.25">
      <c r="A261" s="74"/>
      <c r="B261" s="132"/>
      <c r="C261" s="365" t="s">
        <v>356</v>
      </c>
      <c r="D261" s="387">
        <v>2</v>
      </c>
      <c r="E261" s="138" t="s">
        <v>114</v>
      </c>
      <c r="F261" s="367"/>
      <c r="G261" s="368"/>
      <c r="H261" s="369"/>
      <c r="I261" s="139" t="s">
        <v>100</v>
      </c>
      <c r="J261" s="370"/>
      <c r="K261" s="371"/>
      <c r="L261" s="371"/>
      <c r="M261" s="371"/>
      <c r="N261" s="371"/>
      <c r="O261" s="371"/>
      <c r="P261" s="371"/>
      <c r="Q261" s="372"/>
      <c r="R261" s="373" t="s">
        <v>140</v>
      </c>
      <c r="S261" s="374"/>
      <c r="T261" s="375" t="str">
        <f ca="1">IF(ISERROR(INDEX('BD1'!$N$56:$P$70,MATCH(J261,INDIRECT(F261),0),MATCH(F261,'BD1'!$N$55:$P$55,0))),"",(INDEX('BD1'!$N$56:$P$70,MATCH(J261,INDIRECT(F261),0),MATCH(F261,'BD1'!$N$55:$P$55,0))))</f>
        <v/>
      </c>
      <c r="U261" s="376"/>
      <c r="V261" s="132"/>
      <c r="W261" s="132"/>
      <c r="X261" s="74"/>
    </row>
    <row r="262" spans="1:24" ht="15" hidden="1" customHeight="1" x14ac:dyDescent="0.25">
      <c r="A262" s="74"/>
      <c r="B262" s="132"/>
      <c r="C262" s="365"/>
      <c r="D262" s="388"/>
      <c r="E262" s="140"/>
      <c r="F262" s="140"/>
      <c r="G262" s="140"/>
      <c r="H262" s="141" t="s">
        <v>163</v>
      </c>
      <c r="I262" s="140"/>
      <c r="J262" s="140"/>
      <c r="K262" s="140"/>
      <c r="L262" s="140"/>
      <c r="M262" s="140"/>
      <c r="N262" s="140"/>
      <c r="O262" s="140"/>
      <c r="P262" s="140"/>
      <c r="Q262" s="141" t="s">
        <v>163</v>
      </c>
      <c r="R262" s="140"/>
      <c r="S262" s="140"/>
      <c r="T262" s="140"/>
      <c r="U262" s="142"/>
      <c r="V262" s="132"/>
      <c r="W262" s="132"/>
      <c r="X262" s="74"/>
    </row>
    <row r="263" spans="1:24" ht="21.75" hidden="1" customHeight="1" x14ac:dyDescent="0.25">
      <c r="A263" s="74"/>
      <c r="B263" s="132"/>
      <c r="C263" s="365"/>
      <c r="D263" s="388"/>
      <c r="E263" s="377" t="s">
        <v>234</v>
      </c>
      <c r="F263" s="378"/>
      <c r="G263" s="378"/>
      <c r="H263" s="378"/>
      <c r="I263" s="378"/>
      <c r="J263" s="378"/>
      <c r="K263" s="378"/>
      <c r="L263" s="379" t="s">
        <v>235</v>
      </c>
      <c r="M263" s="378"/>
      <c r="N263" s="378"/>
      <c r="O263" s="378"/>
      <c r="P263" s="378"/>
      <c r="Q263" s="378"/>
      <c r="R263" s="378"/>
      <c r="S263" s="378"/>
      <c r="T263" s="378"/>
      <c r="U263" s="380"/>
      <c r="V263" s="132"/>
      <c r="W263" s="132"/>
      <c r="X263" s="74"/>
    </row>
    <row r="264" spans="1:24" ht="39.950000000000003" hidden="1" customHeight="1" x14ac:dyDescent="0.25">
      <c r="A264" s="74"/>
      <c r="B264" s="132"/>
      <c r="C264" s="366"/>
      <c r="D264" s="389"/>
      <c r="E264" s="381"/>
      <c r="F264" s="381"/>
      <c r="G264" s="381"/>
      <c r="H264" s="381"/>
      <c r="I264" s="381"/>
      <c r="J264" s="381"/>
      <c r="K264" s="382"/>
      <c r="L264" s="383"/>
      <c r="M264" s="384"/>
      <c r="N264" s="384"/>
      <c r="O264" s="384"/>
      <c r="P264" s="384"/>
      <c r="Q264" s="384"/>
      <c r="R264" s="384"/>
      <c r="S264" s="384"/>
      <c r="T264" s="384"/>
      <c r="U264" s="385"/>
      <c r="V264" s="132"/>
      <c r="W264" s="132"/>
      <c r="X264" s="74"/>
    </row>
    <row r="265" spans="1:24" ht="9" hidden="1" customHeight="1" x14ac:dyDescent="0.25">
      <c r="A265" s="74"/>
      <c r="B265" s="132"/>
      <c r="C265" s="137"/>
      <c r="D265" s="132"/>
      <c r="E265" s="132"/>
      <c r="F265" s="132"/>
      <c r="G265" s="132"/>
      <c r="H265" s="132"/>
      <c r="I265" s="132"/>
      <c r="J265" s="132"/>
      <c r="K265" s="132"/>
      <c r="L265" s="132"/>
      <c r="M265" s="132"/>
      <c r="N265" s="132"/>
      <c r="O265" s="132"/>
      <c r="P265" s="132"/>
      <c r="Q265" s="132"/>
      <c r="R265" s="132"/>
      <c r="S265" s="132"/>
      <c r="T265" s="132"/>
      <c r="U265" s="132"/>
      <c r="V265" s="132"/>
      <c r="W265" s="132"/>
      <c r="X265" s="74"/>
    </row>
    <row r="266" spans="1:24" ht="9" hidden="1" customHeight="1" x14ac:dyDescent="0.25">
      <c r="A266" s="74"/>
      <c r="B266" s="132"/>
      <c r="C266" s="137"/>
      <c r="D266" s="132"/>
      <c r="E266" s="132"/>
      <c r="F266" s="132"/>
      <c r="G266" s="132"/>
      <c r="H266" s="132"/>
      <c r="I266" s="132"/>
      <c r="J266" s="132"/>
      <c r="K266" s="132"/>
      <c r="L266" s="132"/>
      <c r="M266" s="132"/>
      <c r="N266" s="132"/>
      <c r="O266" s="132"/>
      <c r="P266" s="132"/>
      <c r="Q266" s="132"/>
      <c r="R266" s="132"/>
      <c r="S266" s="132"/>
      <c r="T266" s="132"/>
      <c r="U266" s="132"/>
      <c r="V266" s="132"/>
      <c r="W266" s="132"/>
      <c r="X266" s="74"/>
    </row>
    <row r="267" spans="1:24" ht="39.950000000000003" hidden="1" customHeight="1" x14ac:dyDescent="0.25">
      <c r="A267" s="74"/>
      <c r="B267" s="132"/>
      <c r="C267" s="365" t="s">
        <v>356</v>
      </c>
      <c r="D267" s="387">
        <v>3</v>
      </c>
      <c r="E267" s="138" t="s">
        <v>114</v>
      </c>
      <c r="F267" s="367"/>
      <c r="G267" s="368"/>
      <c r="H267" s="369"/>
      <c r="I267" s="139" t="s">
        <v>100</v>
      </c>
      <c r="J267" s="370"/>
      <c r="K267" s="371"/>
      <c r="L267" s="371"/>
      <c r="M267" s="371"/>
      <c r="N267" s="371"/>
      <c r="O267" s="371"/>
      <c r="P267" s="371"/>
      <c r="Q267" s="372"/>
      <c r="R267" s="373" t="s">
        <v>140</v>
      </c>
      <c r="S267" s="374"/>
      <c r="T267" s="375" t="str">
        <f ca="1">IF(ISERROR(INDEX('BD1'!$N$56:$P$70,MATCH(J267,INDIRECT(F267),0),MATCH(F267,'BD1'!$N$55:$P$55,0))),"",(INDEX('BD1'!$N$56:$P$70,MATCH(J267,INDIRECT(F267),0),MATCH(F267,'BD1'!$N$55:$P$55,0))))</f>
        <v/>
      </c>
      <c r="U267" s="376"/>
      <c r="V267" s="132"/>
      <c r="W267" s="132"/>
      <c r="X267" s="74"/>
    </row>
    <row r="268" spans="1:24" ht="15" hidden="1" customHeight="1" x14ac:dyDescent="0.25">
      <c r="A268" s="74"/>
      <c r="B268" s="132"/>
      <c r="C268" s="365"/>
      <c r="D268" s="388"/>
      <c r="E268" s="140"/>
      <c r="F268" s="140"/>
      <c r="G268" s="140"/>
      <c r="H268" s="141" t="s">
        <v>163</v>
      </c>
      <c r="I268" s="140"/>
      <c r="J268" s="140"/>
      <c r="K268" s="140"/>
      <c r="L268" s="140"/>
      <c r="M268" s="140"/>
      <c r="N268" s="140"/>
      <c r="O268" s="140"/>
      <c r="P268" s="140"/>
      <c r="Q268" s="141" t="s">
        <v>163</v>
      </c>
      <c r="R268" s="140"/>
      <c r="S268" s="140"/>
      <c r="T268" s="140"/>
      <c r="U268" s="142"/>
      <c r="V268" s="132"/>
      <c r="W268" s="132"/>
      <c r="X268" s="74"/>
    </row>
    <row r="269" spans="1:24" ht="21.75" hidden="1" customHeight="1" x14ac:dyDescent="0.25">
      <c r="A269" s="74"/>
      <c r="B269" s="132"/>
      <c r="C269" s="365"/>
      <c r="D269" s="388"/>
      <c r="E269" s="377" t="s">
        <v>234</v>
      </c>
      <c r="F269" s="378"/>
      <c r="G269" s="378"/>
      <c r="H269" s="378"/>
      <c r="I269" s="378"/>
      <c r="J269" s="378"/>
      <c r="K269" s="378"/>
      <c r="L269" s="379" t="s">
        <v>235</v>
      </c>
      <c r="M269" s="378"/>
      <c r="N269" s="378"/>
      <c r="O269" s="378"/>
      <c r="P269" s="378"/>
      <c r="Q269" s="378"/>
      <c r="R269" s="378"/>
      <c r="S269" s="378"/>
      <c r="T269" s="378"/>
      <c r="U269" s="380"/>
      <c r="V269" s="132"/>
      <c r="W269" s="132"/>
      <c r="X269" s="74"/>
    </row>
    <row r="270" spans="1:24" ht="39.950000000000003" hidden="1" customHeight="1" x14ac:dyDescent="0.25">
      <c r="A270" s="74"/>
      <c r="B270" s="132"/>
      <c r="C270" s="366"/>
      <c r="D270" s="389"/>
      <c r="E270" s="381"/>
      <c r="F270" s="381"/>
      <c r="G270" s="381"/>
      <c r="H270" s="381"/>
      <c r="I270" s="381"/>
      <c r="J270" s="381"/>
      <c r="K270" s="382"/>
      <c r="L270" s="383"/>
      <c r="M270" s="384"/>
      <c r="N270" s="384"/>
      <c r="O270" s="384"/>
      <c r="P270" s="384"/>
      <c r="Q270" s="384"/>
      <c r="R270" s="384"/>
      <c r="S270" s="384"/>
      <c r="T270" s="384"/>
      <c r="U270" s="385"/>
      <c r="V270" s="132"/>
      <c r="W270" s="132"/>
      <c r="X270" s="74"/>
    </row>
    <row r="271" spans="1:24" ht="9" hidden="1" customHeight="1" x14ac:dyDescent="0.25">
      <c r="A271" s="74"/>
      <c r="B271" s="132"/>
      <c r="C271" s="137"/>
      <c r="D271" s="132"/>
      <c r="E271" s="132"/>
      <c r="F271" s="132"/>
      <c r="G271" s="132"/>
      <c r="H271" s="132"/>
      <c r="I271" s="132"/>
      <c r="J271" s="132"/>
      <c r="K271" s="132"/>
      <c r="L271" s="132"/>
      <c r="M271" s="132"/>
      <c r="N271" s="132"/>
      <c r="O271" s="132"/>
      <c r="P271" s="132"/>
      <c r="Q271" s="132"/>
      <c r="R271" s="132"/>
      <c r="S271" s="132"/>
      <c r="T271" s="132"/>
      <c r="U271" s="132"/>
      <c r="V271" s="132"/>
      <c r="W271" s="132"/>
      <c r="X271" s="74"/>
    </row>
    <row r="272" spans="1:24" ht="9" hidden="1" customHeight="1" x14ac:dyDescent="0.25">
      <c r="A272" s="74"/>
      <c r="B272" s="132"/>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74"/>
    </row>
    <row r="273" spans="1:24" ht="39.950000000000003" hidden="1" customHeight="1" x14ac:dyDescent="0.25">
      <c r="A273" s="74"/>
      <c r="B273" s="132"/>
      <c r="C273" s="365" t="s">
        <v>356</v>
      </c>
      <c r="D273" s="387">
        <v>4</v>
      </c>
      <c r="E273" s="138" t="s">
        <v>114</v>
      </c>
      <c r="F273" s="367"/>
      <c r="G273" s="368"/>
      <c r="H273" s="369"/>
      <c r="I273" s="139" t="s">
        <v>100</v>
      </c>
      <c r="J273" s="370"/>
      <c r="K273" s="371"/>
      <c r="L273" s="371"/>
      <c r="M273" s="371"/>
      <c r="N273" s="371"/>
      <c r="O273" s="371"/>
      <c r="P273" s="371"/>
      <c r="Q273" s="372"/>
      <c r="R273" s="373" t="s">
        <v>140</v>
      </c>
      <c r="S273" s="374"/>
      <c r="T273" s="375" t="str">
        <f ca="1">IF(ISERROR(INDEX('BD1'!$N$56:$P$70,MATCH(J273,INDIRECT(F273),0),MATCH(F273,'BD1'!$N$55:$P$55,0))),"",(INDEX('BD1'!$N$56:$P$70,MATCH(J273,INDIRECT(F273),0),MATCH(F273,'BD1'!$N$55:$P$55,0))))</f>
        <v/>
      </c>
      <c r="U273" s="376"/>
      <c r="V273" s="132"/>
      <c r="W273" s="132"/>
      <c r="X273" s="74"/>
    </row>
    <row r="274" spans="1:24" ht="15" hidden="1" customHeight="1" x14ac:dyDescent="0.25">
      <c r="A274" s="74"/>
      <c r="B274" s="132"/>
      <c r="C274" s="365"/>
      <c r="D274" s="388"/>
      <c r="E274" s="140"/>
      <c r="F274" s="140"/>
      <c r="G274" s="140"/>
      <c r="H274" s="141" t="s">
        <v>163</v>
      </c>
      <c r="I274" s="140"/>
      <c r="J274" s="140"/>
      <c r="K274" s="140"/>
      <c r="L274" s="140"/>
      <c r="M274" s="140"/>
      <c r="N274" s="140"/>
      <c r="O274" s="140"/>
      <c r="P274" s="140"/>
      <c r="Q274" s="141" t="s">
        <v>163</v>
      </c>
      <c r="R274" s="140"/>
      <c r="S274" s="140"/>
      <c r="T274" s="140"/>
      <c r="U274" s="142"/>
      <c r="V274" s="132"/>
      <c r="W274" s="132"/>
      <c r="X274" s="74"/>
    </row>
    <row r="275" spans="1:24" ht="21.75" hidden="1" customHeight="1" x14ac:dyDescent="0.25">
      <c r="A275" s="74"/>
      <c r="B275" s="132"/>
      <c r="C275" s="365"/>
      <c r="D275" s="388"/>
      <c r="E275" s="377" t="s">
        <v>234</v>
      </c>
      <c r="F275" s="378"/>
      <c r="G275" s="378"/>
      <c r="H275" s="378"/>
      <c r="I275" s="378"/>
      <c r="J275" s="378"/>
      <c r="K275" s="378"/>
      <c r="L275" s="379" t="s">
        <v>235</v>
      </c>
      <c r="M275" s="378"/>
      <c r="N275" s="378"/>
      <c r="O275" s="378"/>
      <c r="P275" s="378"/>
      <c r="Q275" s="378"/>
      <c r="R275" s="378"/>
      <c r="S275" s="378"/>
      <c r="T275" s="378"/>
      <c r="U275" s="380"/>
      <c r="V275" s="132"/>
      <c r="W275" s="132"/>
      <c r="X275" s="74"/>
    </row>
    <row r="276" spans="1:24" ht="39.950000000000003" hidden="1" customHeight="1" x14ac:dyDescent="0.25">
      <c r="A276" s="74"/>
      <c r="B276" s="132"/>
      <c r="C276" s="366"/>
      <c r="D276" s="389"/>
      <c r="E276" s="381"/>
      <c r="F276" s="381"/>
      <c r="G276" s="381"/>
      <c r="H276" s="381"/>
      <c r="I276" s="381"/>
      <c r="J276" s="381"/>
      <c r="K276" s="382"/>
      <c r="L276" s="383"/>
      <c r="M276" s="384"/>
      <c r="N276" s="384"/>
      <c r="O276" s="384"/>
      <c r="P276" s="384"/>
      <c r="Q276" s="384"/>
      <c r="R276" s="384"/>
      <c r="S276" s="384"/>
      <c r="T276" s="384"/>
      <c r="U276" s="385"/>
      <c r="V276" s="132"/>
      <c r="W276" s="132"/>
      <c r="X276" s="74"/>
    </row>
    <row r="277" spans="1:24" ht="12" hidden="1" customHeight="1" x14ac:dyDescent="0.25">
      <c r="A277" s="74"/>
      <c r="B277" s="132"/>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74"/>
    </row>
    <row r="278" spans="1:24" ht="9" hidden="1" customHeight="1" x14ac:dyDescent="0.25">
      <c r="A278" s="74"/>
      <c r="B278" s="132"/>
      <c r="C278" s="137"/>
      <c r="D278" s="132"/>
      <c r="E278" s="132"/>
      <c r="F278" s="132"/>
      <c r="G278" s="132"/>
      <c r="H278" s="132"/>
      <c r="I278" s="132"/>
      <c r="J278" s="132"/>
      <c r="K278" s="132"/>
      <c r="L278" s="132"/>
      <c r="M278" s="132"/>
      <c r="N278" s="132"/>
      <c r="O278" s="132"/>
      <c r="P278" s="132"/>
      <c r="Q278" s="132"/>
      <c r="R278" s="132"/>
      <c r="S278" s="132"/>
      <c r="T278" s="132"/>
      <c r="U278" s="132"/>
      <c r="V278" s="132"/>
      <c r="W278" s="132"/>
      <c r="X278" s="74"/>
    </row>
    <row r="279" spans="1:24" ht="39.950000000000003" hidden="1" customHeight="1" x14ac:dyDescent="0.25">
      <c r="A279" s="74"/>
      <c r="B279" s="132"/>
      <c r="C279" s="365" t="s">
        <v>356</v>
      </c>
      <c r="D279" s="387">
        <v>5</v>
      </c>
      <c r="E279" s="138" t="s">
        <v>114</v>
      </c>
      <c r="F279" s="367"/>
      <c r="G279" s="368"/>
      <c r="H279" s="369"/>
      <c r="I279" s="139" t="s">
        <v>100</v>
      </c>
      <c r="J279" s="370"/>
      <c r="K279" s="371"/>
      <c r="L279" s="371"/>
      <c r="M279" s="371"/>
      <c r="N279" s="371"/>
      <c r="O279" s="371"/>
      <c r="P279" s="371"/>
      <c r="Q279" s="372"/>
      <c r="R279" s="373" t="s">
        <v>140</v>
      </c>
      <c r="S279" s="374"/>
      <c r="T279" s="375" t="str">
        <f ca="1">IF(ISERROR(INDEX('BD1'!$N$56:$P$70,MATCH(J279,INDIRECT(F279),0),MATCH(F279,'BD1'!$N$55:$P$55,0))),"",(INDEX('BD1'!$N$56:$P$70,MATCH(J279,INDIRECT(F279),0),MATCH(F279,'BD1'!$N$55:$P$55,0))))</f>
        <v/>
      </c>
      <c r="U279" s="376"/>
      <c r="V279" s="132"/>
      <c r="W279" s="132"/>
      <c r="X279" s="74"/>
    </row>
    <row r="280" spans="1:24" ht="15" hidden="1" customHeight="1" x14ac:dyDescent="0.25">
      <c r="A280" s="74"/>
      <c r="B280" s="132"/>
      <c r="C280" s="365"/>
      <c r="D280" s="388"/>
      <c r="E280" s="140"/>
      <c r="F280" s="140"/>
      <c r="G280" s="140"/>
      <c r="H280" s="141" t="s">
        <v>163</v>
      </c>
      <c r="I280" s="140"/>
      <c r="J280" s="140"/>
      <c r="K280" s="140"/>
      <c r="L280" s="140"/>
      <c r="M280" s="140"/>
      <c r="N280" s="140"/>
      <c r="O280" s="140"/>
      <c r="P280" s="140"/>
      <c r="Q280" s="141" t="s">
        <v>163</v>
      </c>
      <c r="R280" s="140"/>
      <c r="S280" s="140"/>
      <c r="T280" s="140"/>
      <c r="U280" s="142"/>
      <c r="V280" s="132"/>
      <c r="W280" s="132"/>
      <c r="X280" s="74"/>
    </row>
    <row r="281" spans="1:24" ht="21.75" hidden="1" customHeight="1" x14ac:dyDescent="0.25">
      <c r="A281" s="74"/>
      <c r="B281" s="132"/>
      <c r="C281" s="365"/>
      <c r="D281" s="388"/>
      <c r="E281" s="377" t="s">
        <v>234</v>
      </c>
      <c r="F281" s="378"/>
      <c r="G281" s="378"/>
      <c r="H281" s="378"/>
      <c r="I281" s="378"/>
      <c r="J281" s="378"/>
      <c r="K281" s="378"/>
      <c r="L281" s="379" t="s">
        <v>235</v>
      </c>
      <c r="M281" s="378"/>
      <c r="N281" s="378"/>
      <c r="O281" s="378"/>
      <c r="P281" s="378"/>
      <c r="Q281" s="378"/>
      <c r="R281" s="378"/>
      <c r="S281" s="378"/>
      <c r="T281" s="378"/>
      <c r="U281" s="380"/>
      <c r="V281" s="132"/>
      <c r="W281" s="132"/>
      <c r="X281" s="74"/>
    </row>
    <row r="282" spans="1:24" ht="39.950000000000003" hidden="1" customHeight="1" x14ac:dyDescent="0.25">
      <c r="A282" s="74"/>
      <c r="B282" s="132"/>
      <c r="C282" s="366"/>
      <c r="D282" s="389"/>
      <c r="E282" s="381"/>
      <c r="F282" s="381"/>
      <c r="G282" s="381"/>
      <c r="H282" s="381"/>
      <c r="I282" s="381"/>
      <c r="J282" s="381"/>
      <c r="K282" s="382"/>
      <c r="L282" s="383"/>
      <c r="M282" s="384"/>
      <c r="N282" s="384"/>
      <c r="O282" s="384"/>
      <c r="P282" s="384"/>
      <c r="Q282" s="384"/>
      <c r="R282" s="384"/>
      <c r="S282" s="384"/>
      <c r="T282" s="384"/>
      <c r="U282" s="385"/>
      <c r="V282" s="132"/>
      <c r="W282" s="132"/>
      <c r="X282" s="74"/>
    </row>
    <row r="283" spans="1:24" ht="9" hidden="1" customHeight="1" x14ac:dyDescent="0.25">
      <c r="A283" s="74"/>
      <c r="B283" s="132"/>
      <c r="C283" s="137"/>
      <c r="D283" s="132"/>
      <c r="E283" s="132"/>
      <c r="F283" s="132"/>
      <c r="G283" s="132"/>
      <c r="H283" s="132"/>
      <c r="I283" s="132"/>
      <c r="J283" s="132"/>
      <c r="K283" s="132"/>
      <c r="L283" s="132"/>
      <c r="M283" s="132"/>
      <c r="N283" s="132"/>
      <c r="O283" s="132"/>
      <c r="P283" s="132"/>
      <c r="Q283" s="132"/>
      <c r="R283" s="132"/>
      <c r="S283" s="132"/>
      <c r="T283" s="132"/>
      <c r="U283" s="132"/>
      <c r="V283" s="132"/>
      <c r="W283" s="132"/>
      <c r="X283" s="74"/>
    </row>
    <row r="284" spans="1:24" ht="9" hidden="1" customHeight="1" x14ac:dyDescent="0.25">
      <c r="A284" s="74"/>
      <c r="B284" s="132"/>
      <c r="C284" s="137"/>
      <c r="D284" s="132"/>
      <c r="E284" s="132"/>
      <c r="F284" s="132"/>
      <c r="G284" s="132"/>
      <c r="H284" s="132"/>
      <c r="I284" s="132"/>
      <c r="J284" s="132"/>
      <c r="K284" s="132"/>
      <c r="L284" s="132"/>
      <c r="M284" s="132"/>
      <c r="N284" s="132"/>
      <c r="O284" s="132"/>
      <c r="P284" s="132"/>
      <c r="Q284" s="132"/>
      <c r="R284" s="132"/>
      <c r="S284" s="132"/>
      <c r="T284" s="132"/>
      <c r="U284" s="132"/>
      <c r="V284" s="132"/>
      <c r="W284" s="132"/>
      <c r="X284" s="74"/>
    </row>
    <row r="285" spans="1:24" ht="39.950000000000003" hidden="1" customHeight="1" x14ac:dyDescent="0.25">
      <c r="A285" s="74"/>
      <c r="B285" s="132"/>
      <c r="C285" s="365" t="s">
        <v>356</v>
      </c>
      <c r="D285" s="387">
        <v>6</v>
      </c>
      <c r="E285" s="138" t="s">
        <v>114</v>
      </c>
      <c r="F285" s="367"/>
      <c r="G285" s="368"/>
      <c r="H285" s="369"/>
      <c r="I285" s="139" t="s">
        <v>100</v>
      </c>
      <c r="J285" s="370"/>
      <c r="K285" s="371"/>
      <c r="L285" s="371"/>
      <c r="M285" s="371"/>
      <c r="N285" s="371"/>
      <c r="O285" s="371"/>
      <c r="P285" s="371"/>
      <c r="Q285" s="372"/>
      <c r="R285" s="373" t="s">
        <v>140</v>
      </c>
      <c r="S285" s="374"/>
      <c r="T285" s="375" t="str">
        <f ca="1">IF(ISERROR(INDEX('BD1'!$N$56:$P$70,MATCH(J285,INDIRECT(F285),0),MATCH(F285,'BD1'!$N$55:$P$55,0))),"",(INDEX('BD1'!$N$56:$P$70,MATCH(J285,INDIRECT(F285),0),MATCH(F285,'BD1'!$N$55:$P$55,0))))</f>
        <v/>
      </c>
      <c r="U285" s="376"/>
      <c r="V285" s="132"/>
      <c r="W285" s="132"/>
      <c r="X285" s="74"/>
    </row>
    <row r="286" spans="1:24" ht="15" hidden="1" customHeight="1" x14ac:dyDescent="0.25">
      <c r="A286" s="74"/>
      <c r="B286" s="132"/>
      <c r="C286" s="365"/>
      <c r="D286" s="388"/>
      <c r="E286" s="140"/>
      <c r="F286" s="140"/>
      <c r="G286" s="140"/>
      <c r="H286" s="141" t="s">
        <v>163</v>
      </c>
      <c r="I286" s="140"/>
      <c r="J286" s="140"/>
      <c r="K286" s="140"/>
      <c r="L286" s="140"/>
      <c r="M286" s="140"/>
      <c r="N286" s="140"/>
      <c r="O286" s="140"/>
      <c r="P286" s="140"/>
      <c r="Q286" s="141" t="s">
        <v>163</v>
      </c>
      <c r="R286" s="140"/>
      <c r="S286" s="140"/>
      <c r="T286" s="140"/>
      <c r="U286" s="142"/>
      <c r="V286" s="132"/>
      <c r="W286" s="132"/>
      <c r="X286" s="74"/>
    </row>
    <row r="287" spans="1:24" ht="21.75" hidden="1" customHeight="1" x14ac:dyDescent="0.25">
      <c r="A287" s="74"/>
      <c r="B287" s="132"/>
      <c r="C287" s="365"/>
      <c r="D287" s="388"/>
      <c r="E287" s="377" t="s">
        <v>234</v>
      </c>
      <c r="F287" s="378"/>
      <c r="G287" s="378"/>
      <c r="H287" s="378"/>
      <c r="I287" s="378"/>
      <c r="J287" s="378"/>
      <c r="K287" s="378"/>
      <c r="L287" s="379" t="s">
        <v>235</v>
      </c>
      <c r="M287" s="378"/>
      <c r="N287" s="378"/>
      <c r="O287" s="378"/>
      <c r="P287" s="378"/>
      <c r="Q287" s="378"/>
      <c r="R287" s="378"/>
      <c r="S287" s="378"/>
      <c r="T287" s="378"/>
      <c r="U287" s="380"/>
      <c r="V287" s="132"/>
      <c r="W287" s="132"/>
      <c r="X287" s="74"/>
    </row>
    <row r="288" spans="1:24" ht="39.950000000000003" hidden="1" customHeight="1" x14ac:dyDescent="0.25">
      <c r="A288" s="74"/>
      <c r="B288" s="132"/>
      <c r="C288" s="366"/>
      <c r="D288" s="389"/>
      <c r="E288" s="381"/>
      <c r="F288" s="381"/>
      <c r="G288" s="381"/>
      <c r="H288" s="381"/>
      <c r="I288" s="381"/>
      <c r="J288" s="381"/>
      <c r="K288" s="382"/>
      <c r="L288" s="383"/>
      <c r="M288" s="384"/>
      <c r="N288" s="384"/>
      <c r="O288" s="384"/>
      <c r="P288" s="384"/>
      <c r="Q288" s="384"/>
      <c r="R288" s="384"/>
      <c r="S288" s="384"/>
      <c r="T288" s="384"/>
      <c r="U288" s="385"/>
      <c r="V288" s="132"/>
      <c r="W288" s="132"/>
      <c r="X288" s="74"/>
    </row>
    <row r="289" spans="1:24" ht="9" hidden="1" customHeight="1" x14ac:dyDescent="0.25">
      <c r="A289" s="74"/>
      <c r="B289" s="132"/>
      <c r="C289" s="137"/>
      <c r="D289" s="132"/>
      <c r="E289" s="132"/>
      <c r="F289" s="132"/>
      <c r="G289" s="132"/>
      <c r="H289" s="132"/>
      <c r="I289" s="132"/>
      <c r="J289" s="132"/>
      <c r="K289" s="132"/>
      <c r="L289" s="132"/>
      <c r="M289" s="132"/>
      <c r="N289" s="132"/>
      <c r="O289" s="132"/>
      <c r="P289" s="132"/>
      <c r="Q289" s="132"/>
      <c r="R289" s="132"/>
      <c r="S289" s="132"/>
      <c r="T289" s="132"/>
      <c r="U289" s="132"/>
      <c r="V289" s="132"/>
      <c r="W289" s="132"/>
      <c r="X289" s="74"/>
    </row>
    <row r="290" spans="1:24" ht="9" hidden="1" customHeight="1" x14ac:dyDescent="0.25">
      <c r="A290" s="74"/>
      <c r="B290" s="132"/>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74"/>
    </row>
    <row r="291" spans="1:24" ht="39.950000000000003" hidden="1" customHeight="1" x14ac:dyDescent="0.25">
      <c r="A291" s="74"/>
      <c r="B291" s="132"/>
      <c r="C291" s="365" t="s">
        <v>356</v>
      </c>
      <c r="D291" s="387">
        <v>7</v>
      </c>
      <c r="E291" s="138" t="s">
        <v>114</v>
      </c>
      <c r="F291" s="367"/>
      <c r="G291" s="368"/>
      <c r="H291" s="369"/>
      <c r="I291" s="139" t="s">
        <v>100</v>
      </c>
      <c r="J291" s="370"/>
      <c r="K291" s="371"/>
      <c r="L291" s="371"/>
      <c r="M291" s="371"/>
      <c r="N291" s="371"/>
      <c r="O291" s="371"/>
      <c r="P291" s="371"/>
      <c r="Q291" s="372"/>
      <c r="R291" s="373" t="s">
        <v>140</v>
      </c>
      <c r="S291" s="374"/>
      <c r="T291" s="375" t="str">
        <f ca="1">IF(ISERROR(INDEX('BD1'!$N$56:$P$70,MATCH(J291,INDIRECT(F291),0),MATCH(F291,'BD1'!$N$55:$P$55,0))),"",(INDEX('BD1'!$N$56:$P$70,MATCH(J291,INDIRECT(F291),0),MATCH(F291,'BD1'!$N$55:$P$55,0))))</f>
        <v/>
      </c>
      <c r="U291" s="376"/>
      <c r="V291" s="132"/>
      <c r="W291" s="132"/>
      <c r="X291" s="74"/>
    </row>
    <row r="292" spans="1:24" ht="15" hidden="1" customHeight="1" x14ac:dyDescent="0.25">
      <c r="A292" s="74"/>
      <c r="B292" s="132"/>
      <c r="C292" s="365"/>
      <c r="D292" s="388"/>
      <c r="E292" s="140"/>
      <c r="F292" s="140"/>
      <c r="G292" s="140"/>
      <c r="H292" s="141" t="s">
        <v>163</v>
      </c>
      <c r="I292" s="140"/>
      <c r="J292" s="140"/>
      <c r="K292" s="140"/>
      <c r="L292" s="140"/>
      <c r="M292" s="140"/>
      <c r="N292" s="140"/>
      <c r="O292" s="140"/>
      <c r="P292" s="140"/>
      <c r="Q292" s="141" t="s">
        <v>163</v>
      </c>
      <c r="R292" s="140"/>
      <c r="S292" s="140"/>
      <c r="T292" s="140"/>
      <c r="U292" s="142"/>
      <c r="V292" s="132"/>
      <c r="W292" s="132"/>
      <c r="X292" s="74"/>
    </row>
    <row r="293" spans="1:24" ht="21.75" hidden="1" customHeight="1" x14ac:dyDescent="0.25">
      <c r="A293" s="74"/>
      <c r="B293" s="132"/>
      <c r="C293" s="365"/>
      <c r="D293" s="388"/>
      <c r="E293" s="377" t="s">
        <v>234</v>
      </c>
      <c r="F293" s="378"/>
      <c r="G293" s="378"/>
      <c r="H293" s="378"/>
      <c r="I293" s="378"/>
      <c r="J293" s="378"/>
      <c r="K293" s="378"/>
      <c r="L293" s="379" t="s">
        <v>235</v>
      </c>
      <c r="M293" s="378"/>
      <c r="N293" s="378"/>
      <c r="O293" s="378"/>
      <c r="P293" s="378"/>
      <c r="Q293" s="378"/>
      <c r="R293" s="378"/>
      <c r="S293" s="378"/>
      <c r="T293" s="378"/>
      <c r="U293" s="380"/>
      <c r="V293" s="132"/>
      <c r="W293" s="132"/>
      <c r="X293" s="74"/>
    </row>
    <row r="294" spans="1:24" ht="39.950000000000003" hidden="1" customHeight="1" x14ac:dyDescent="0.25">
      <c r="A294" s="74"/>
      <c r="B294" s="132"/>
      <c r="C294" s="366"/>
      <c r="D294" s="389"/>
      <c r="E294" s="381"/>
      <c r="F294" s="381"/>
      <c r="G294" s="381"/>
      <c r="H294" s="381"/>
      <c r="I294" s="381"/>
      <c r="J294" s="381"/>
      <c r="K294" s="382"/>
      <c r="L294" s="383"/>
      <c r="M294" s="384"/>
      <c r="N294" s="384"/>
      <c r="O294" s="384"/>
      <c r="P294" s="384"/>
      <c r="Q294" s="384"/>
      <c r="R294" s="384"/>
      <c r="S294" s="384"/>
      <c r="T294" s="384"/>
      <c r="U294" s="385"/>
      <c r="V294" s="132"/>
      <c r="W294" s="132"/>
      <c r="X294" s="74"/>
    </row>
    <row r="295" spans="1:24" ht="12" hidden="1" customHeight="1" x14ac:dyDescent="0.25">
      <c r="A295" s="74"/>
      <c r="B295" s="132"/>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74"/>
    </row>
    <row r="296" spans="1:24" ht="9" hidden="1" customHeight="1" x14ac:dyDescent="0.25">
      <c r="A296" s="74"/>
      <c r="B296" s="132"/>
      <c r="C296" s="137"/>
      <c r="D296" s="132"/>
      <c r="E296" s="132"/>
      <c r="F296" s="132"/>
      <c r="G296" s="132"/>
      <c r="H296" s="132"/>
      <c r="I296" s="132"/>
      <c r="J296" s="132"/>
      <c r="K296" s="132"/>
      <c r="L296" s="132"/>
      <c r="M296" s="132"/>
      <c r="N296" s="132"/>
      <c r="O296" s="132"/>
      <c r="P296" s="132"/>
      <c r="Q296" s="132"/>
      <c r="R296" s="132"/>
      <c r="S296" s="132"/>
      <c r="T296" s="132"/>
      <c r="U296" s="132"/>
      <c r="V296" s="132"/>
      <c r="W296" s="132"/>
      <c r="X296" s="74"/>
    </row>
    <row r="297" spans="1:24" ht="39.950000000000003" hidden="1" customHeight="1" x14ac:dyDescent="0.25">
      <c r="A297" s="74"/>
      <c r="B297" s="132"/>
      <c r="C297" s="365" t="s">
        <v>356</v>
      </c>
      <c r="D297" s="387">
        <v>8</v>
      </c>
      <c r="E297" s="138" t="s">
        <v>114</v>
      </c>
      <c r="F297" s="367"/>
      <c r="G297" s="368"/>
      <c r="H297" s="369"/>
      <c r="I297" s="139" t="s">
        <v>100</v>
      </c>
      <c r="J297" s="370"/>
      <c r="K297" s="371"/>
      <c r="L297" s="371"/>
      <c r="M297" s="371"/>
      <c r="N297" s="371"/>
      <c r="O297" s="371"/>
      <c r="P297" s="371"/>
      <c r="Q297" s="372"/>
      <c r="R297" s="373" t="s">
        <v>140</v>
      </c>
      <c r="S297" s="374"/>
      <c r="T297" s="375" t="str">
        <f ca="1">IF(ISERROR(INDEX('BD1'!$N$56:$P$70,MATCH(J297,INDIRECT(F297),0),MATCH(F297,'BD1'!$N$55:$P$55,0))),"",(INDEX('BD1'!$N$56:$P$70,MATCH(J297,INDIRECT(F297),0),MATCH(F297,'BD1'!$N$55:$P$55,0))))</f>
        <v/>
      </c>
      <c r="U297" s="376"/>
      <c r="V297" s="132"/>
      <c r="W297" s="132"/>
      <c r="X297" s="74"/>
    </row>
    <row r="298" spans="1:24" ht="15" hidden="1" customHeight="1" x14ac:dyDescent="0.25">
      <c r="A298" s="74"/>
      <c r="B298" s="132"/>
      <c r="C298" s="365"/>
      <c r="D298" s="388"/>
      <c r="E298" s="140"/>
      <c r="F298" s="140"/>
      <c r="G298" s="140"/>
      <c r="H298" s="141" t="s">
        <v>163</v>
      </c>
      <c r="I298" s="140"/>
      <c r="J298" s="140"/>
      <c r="K298" s="140"/>
      <c r="L298" s="140"/>
      <c r="M298" s="140"/>
      <c r="N298" s="140"/>
      <c r="O298" s="140"/>
      <c r="P298" s="140"/>
      <c r="Q298" s="141" t="s">
        <v>163</v>
      </c>
      <c r="R298" s="140"/>
      <c r="S298" s="140"/>
      <c r="T298" s="140"/>
      <c r="U298" s="142"/>
      <c r="V298" s="132"/>
      <c r="W298" s="132"/>
      <c r="X298" s="74"/>
    </row>
    <row r="299" spans="1:24" ht="21.75" hidden="1" customHeight="1" x14ac:dyDescent="0.25">
      <c r="A299" s="74"/>
      <c r="B299" s="132"/>
      <c r="C299" s="365"/>
      <c r="D299" s="388"/>
      <c r="E299" s="377" t="s">
        <v>234</v>
      </c>
      <c r="F299" s="378"/>
      <c r="G299" s="378"/>
      <c r="H299" s="378"/>
      <c r="I299" s="378"/>
      <c r="J299" s="378"/>
      <c r="K299" s="378"/>
      <c r="L299" s="379" t="s">
        <v>235</v>
      </c>
      <c r="M299" s="378"/>
      <c r="N299" s="378"/>
      <c r="O299" s="378"/>
      <c r="P299" s="378"/>
      <c r="Q299" s="378"/>
      <c r="R299" s="378"/>
      <c r="S299" s="378"/>
      <c r="T299" s="378"/>
      <c r="U299" s="380"/>
      <c r="V299" s="132"/>
      <c r="W299" s="132"/>
      <c r="X299" s="74"/>
    </row>
    <row r="300" spans="1:24" ht="39.950000000000003" hidden="1" customHeight="1" x14ac:dyDescent="0.25">
      <c r="A300" s="74"/>
      <c r="B300" s="132"/>
      <c r="C300" s="366"/>
      <c r="D300" s="389"/>
      <c r="E300" s="381"/>
      <c r="F300" s="381"/>
      <c r="G300" s="381"/>
      <c r="H300" s="381"/>
      <c r="I300" s="381"/>
      <c r="J300" s="381"/>
      <c r="K300" s="382"/>
      <c r="L300" s="383"/>
      <c r="M300" s="384"/>
      <c r="N300" s="384"/>
      <c r="O300" s="384"/>
      <c r="P300" s="384"/>
      <c r="Q300" s="384"/>
      <c r="R300" s="384"/>
      <c r="S300" s="384"/>
      <c r="T300" s="384"/>
      <c r="U300" s="385"/>
      <c r="V300" s="132"/>
      <c r="W300" s="132"/>
      <c r="X300" s="74"/>
    </row>
    <row r="301" spans="1:24" ht="9" hidden="1" customHeight="1" x14ac:dyDescent="0.25">
      <c r="A301" s="74"/>
      <c r="B301" s="132"/>
      <c r="C301" s="137"/>
      <c r="D301" s="132"/>
      <c r="E301" s="132"/>
      <c r="F301" s="132"/>
      <c r="G301" s="132"/>
      <c r="H301" s="132"/>
      <c r="I301" s="132"/>
      <c r="J301" s="132"/>
      <c r="K301" s="132"/>
      <c r="L301" s="132"/>
      <c r="M301" s="132"/>
      <c r="N301" s="132"/>
      <c r="O301" s="132"/>
      <c r="P301" s="132"/>
      <c r="Q301" s="132"/>
      <c r="R301" s="132"/>
      <c r="S301" s="132"/>
      <c r="T301" s="132"/>
      <c r="U301" s="132"/>
      <c r="V301" s="132"/>
      <c r="W301" s="132"/>
      <c r="X301" s="74"/>
    </row>
    <row r="302" spans="1:24" ht="9" hidden="1" customHeight="1" x14ac:dyDescent="0.25">
      <c r="A302" s="74"/>
      <c r="B302" s="132"/>
      <c r="C302" s="137"/>
      <c r="D302" s="132"/>
      <c r="E302" s="132"/>
      <c r="F302" s="132"/>
      <c r="G302" s="132"/>
      <c r="H302" s="132"/>
      <c r="I302" s="132"/>
      <c r="J302" s="132"/>
      <c r="K302" s="132"/>
      <c r="L302" s="132"/>
      <c r="M302" s="132"/>
      <c r="N302" s="132"/>
      <c r="O302" s="132"/>
      <c r="P302" s="132"/>
      <c r="Q302" s="132"/>
      <c r="R302" s="132"/>
      <c r="S302" s="132"/>
      <c r="T302" s="132"/>
      <c r="U302" s="132"/>
      <c r="V302" s="132"/>
      <c r="W302" s="132"/>
      <c r="X302" s="74"/>
    </row>
    <row r="303" spans="1:24" ht="39.950000000000003" hidden="1" customHeight="1" x14ac:dyDescent="0.25">
      <c r="A303" s="74"/>
      <c r="B303" s="132"/>
      <c r="C303" s="365" t="s">
        <v>356</v>
      </c>
      <c r="D303" s="387">
        <v>9</v>
      </c>
      <c r="E303" s="138" t="s">
        <v>114</v>
      </c>
      <c r="F303" s="367"/>
      <c r="G303" s="368"/>
      <c r="H303" s="369"/>
      <c r="I303" s="139" t="s">
        <v>100</v>
      </c>
      <c r="J303" s="370"/>
      <c r="K303" s="371"/>
      <c r="L303" s="371"/>
      <c r="M303" s="371"/>
      <c r="N303" s="371"/>
      <c r="O303" s="371"/>
      <c r="P303" s="371"/>
      <c r="Q303" s="372"/>
      <c r="R303" s="373" t="s">
        <v>140</v>
      </c>
      <c r="S303" s="374"/>
      <c r="T303" s="375" t="str">
        <f ca="1">IF(ISERROR(INDEX('BD1'!$N$56:$P$70,MATCH(J303,INDIRECT(F303),0),MATCH(F303,'BD1'!$N$55:$P$55,0))),"",(INDEX('BD1'!$N$56:$P$70,MATCH(J303,INDIRECT(F303),0),MATCH(F303,'BD1'!$N$55:$P$55,0))))</f>
        <v/>
      </c>
      <c r="U303" s="376"/>
      <c r="V303" s="132"/>
      <c r="W303" s="132"/>
      <c r="X303" s="74"/>
    </row>
    <row r="304" spans="1:24" ht="15" hidden="1" customHeight="1" x14ac:dyDescent="0.25">
      <c r="A304" s="74"/>
      <c r="B304" s="132"/>
      <c r="C304" s="365"/>
      <c r="D304" s="388"/>
      <c r="E304" s="140"/>
      <c r="F304" s="140"/>
      <c r="G304" s="140"/>
      <c r="H304" s="141" t="s">
        <v>163</v>
      </c>
      <c r="I304" s="140"/>
      <c r="J304" s="140"/>
      <c r="K304" s="140"/>
      <c r="L304" s="140"/>
      <c r="M304" s="140"/>
      <c r="N304" s="140"/>
      <c r="O304" s="140"/>
      <c r="P304" s="140"/>
      <c r="Q304" s="141" t="s">
        <v>163</v>
      </c>
      <c r="R304" s="140"/>
      <c r="S304" s="140"/>
      <c r="T304" s="140"/>
      <c r="U304" s="142"/>
      <c r="V304" s="132"/>
      <c r="W304" s="132"/>
      <c r="X304" s="74"/>
    </row>
    <row r="305" spans="1:24" ht="21.75" hidden="1" customHeight="1" x14ac:dyDescent="0.25">
      <c r="A305" s="74"/>
      <c r="B305" s="132"/>
      <c r="C305" s="365"/>
      <c r="D305" s="388"/>
      <c r="E305" s="377" t="s">
        <v>234</v>
      </c>
      <c r="F305" s="378"/>
      <c r="G305" s="378"/>
      <c r="H305" s="378"/>
      <c r="I305" s="378"/>
      <c r="J305" s="378"/>
      <c r="K305" s="378"/>
      <c r="L305" s="379" t="s">
        <v>235</v>
      </c>
      <c r="M305" s="378"/>
      <c r="N305" s="378"/>
      <c r="O305" s="378"/>
      <c r="P305" s="378"/>
      <c r="Q305" s="378"/>
      <c r="R305" s="378"/>
      <c r="S305" s="378"/>
      <c r="T305" s="378"/>
      <c r="U305" s="380"/>
      <c r="V305" s="132"/>
      <c r="W305" s="132"/>
      <c r="X305" s="74"/>
    </row>
    <row r="306" spans="1:24" ht="39.950000000000003" hidden="1" customHeight="1" x14ac:dyDescent="0.25">
      <c r="A306" s="74"/>
      <c r="B306" s="132"/>
      <c r="C306" s="366"/>
      <c r="D306" s="389"/>
      <c r="E306" s="381"/>
      <c r="F306" s="381"/>
      <c r="G306" s="381"/>
      <c r="H306" s="381"/>
      <c r="I306" s="381"/>
      <c r="J306" s="381"/>
      <c r="K306" s="382"/>
      <c r="L306" s="383"/>
      <c r="M306" s="384"/>
      <c r="N306" s="384"/>
      <c r="O306" s="384"/>
      <c r="P306" s="384"/>
      <c r="Q306" s="384"/>
      <c r="R306" s="384"/>
      <c r="S306" s="384"/>
      <c r="T306" s="384"/>
      <c r="U306" s="385"/>
      <c r="V306" s="132"/>
      <c r="W306" s="132"/>
      <c r="X306" s="74"/>
    </row>
    <row r="307" spans="1:24" ht="9" hidden="1" customHeight="1" x14ac:dyDescent="0.25">
      <c r="A307" s="74"/>
      <c r="B307" s="132"/>
      <c r="C307" s="137"/>
      <c r="D307" s="132"/>
      <c r="E307" s="132"/>
      <c r="F307" s="132"/>
      <c r="G307" s="132"/>
      <c r="H307" s="132"/>
      <c r="I307" s="132"/>
      <c r="J307" s="132"/>
      <c r="K307" s="132"/>
      <c r="L307" s="132"/>
      <c r="M307" s="132"/>
      <c r="N307" s="132"/>
      <c r="O307" s="132"/>
      <c r="P307" s="132"/>
      <c r="Q307" s="132"/>
      <c r="R307" s="132"/>
      <c r="S307" s="132"/>
      <c r="T307" s="132"/>
      <c r="U307" s="132"/>
      <c r="V307" s="132"/>
      <c r="W307" s="132"/>
      <c r="X307" s="74"/>
    </row>
    <row r="308" spans="1:24" ht="9" hidden="1" customHeight="1" x14ac:dyDescent="0.25">
      <c r="A308" s="74"/>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74"/>
    </row>
    <row r="309" spans="1:24" ht="39.950000000000003" hidden="1" customHeight="1" x14ac:dyDescent="0.25">
      <c r="A309" s="74"/>
      <c r="B309" s="132"/>
      <c r="C309" s="365" t="s">
        <v>356</v>
      </c>
      <c r="D309" s="387">
        <v>10</v>
      </c>
      <c r="E309" s="138" t="s">
        <v>114</v>
      </c>
      <c r="F309" s="367"/>
      <c r="G309" s="368"/>
      <c r="H309" s="369"/>
      <c r="I309" s="139" t="s">
        <v>100</v>
      </c>
      <c r="J309" s="370"/>
      <c r="K309" s="371"/>
      <c r="L309" s="371"/>
      <c r="M309" s="371"/>
      <c r="N309" s="371"/>
      <c r="O309" s="371"/>
      <c r="P309" s="371"/>
      <c r="Q309" s="372"/>
      <c r="R309" s="373" t="s">
        <v>140</v>
      </c>
      <c r="S309" s="374"/>
      <c r="T309" s="375" t="str">
        <f ca="1">IF(ISERROR(INDEX('BD1'!$N$56:$P$70,MATCH(J309,INDIRECT(F309),0),MATCH(F309,'BD1'!$N$55:$P$55,0))),"",(INDEX('BD1'!$N$56:$P$70,MATCH(J309,INDIRECT(F309),0),MATCH(F309,'BD1'!$N$55:$P$55,0))))</f>
        <v/>
      </c>
      <c r="U309" s="376"/>
      <c r="V309" s="132"/>
      <c r="W309" s="132"/>
      <c r="X309" s="74"/>
    </row>
    <row r="310" spans="1:24" ht="15" hidden="1" customHeight="1" x14ac:dyDescent="0.25">
      <c r="A310" s="74"/>
      <c r="B310" s="132"/>
      <c r="C310" s="365"/>
      <c r="D310" s="388"/>
      <c r="E310" s="140"/>
      <c r="F310" s="140"/>
      <c r="G310" s="140"/>
      <c r="H310" s="141" t="s">
        <v>163</v>
      </c>
      <c r="I310" s="140"/>
      <c r="J310" s="140"/>
      <c r="K310" s="140"/>
      <c r="L310" s="140"/>
      <c r="M310" s="140"/>
      <c r="N310" s="140"/>
      <c r="O310" s="140"/>
      <c r="P310" s="140"/>
      <c r="Q310" s="141" t="s">
        <v>163</v>
      </c>
      <c r="R310" s="140"/>
      <c r="S310" s="140"/>
      <c r="T310" s="140"/>
      <c r="U310" s="142"/>
      <c r="V310" s="132"/>
      <c r="W310" s="132"/>
      <c r="X310" s="74"/>
    </row>
    <row r="311" spans="1:24" ht="21.75" hidden="1" customHeight="1" x14ac:dyDescent="0.25">
      <c r="A311" s="74"/>
      <c r="B311" s="132"/>
      <c r="C311" s="365"/>
      <c r="D311" s="388"/>
      <c r="E311" s="377" t="s">
        <v>234</v>
      </c>
      <c r="F311" s="378"/>
      <c r="G311" s="378"/>
      <c r="H311" s="378"/>
      <c r="I311" s="378"/>
      <c r="J311" s="378"/>
      <c r="K311" s="378"/>
      <c r="L311" s="379" t="s">
        <v>235</v>
      </c>
      <c r="M311" s="378"/>
      <c r="N311" s="378"/>
      <c r="O311" s="378"/>
      <c r="P311" s="378"/>
      <c r="Q311" s="378"/>
      <c r="R311" s="378"/>
      <c r="S311" s="378"/>
      <c r="T311" s="378"/>
      <c r="U311" s="380"/>
      <c r="V311" s="132"/>
      <c r="W311" s="132"/>
      <c r="X311" s="74"/>
    </row>
    <row r="312" spans="1:24" ht="39.950000000000003" hidden="1" customHeight="1" x14ac:dyDescent="0.25">
      <c r="A312" s="74"/>
      <c r="B312" s="132"/>
      <c r="C312" s="366"/>
      <c r="D312" s="389"/>
      <c r="E312" s="381"/>
      <c r="F312" s="381"/>
      <c r="G312" s="381"/>
      <c r="H312" s="381"/>
      <c r="I312" s="381"/>
      <c r="J312" s="381"/>
      <c r="K312" s="382"/>
      <c r="L312" s="383"/>
      <c r="M312" s="384"/>
      <c r="N312" s="384"/>
      <c r="O312" s="384"/>
      <c r="P312" s="384"/>
      <c r="Q312" s="384"/>
      <c r="R312" s="384"/>
      <c r="S312" s="384"/>
      <c r="T312" s="384"/>
      <c r="U312" s="385"/>
      <c r="V312" s="132"/>
      <c r="W312" s="132"/>
      <c r="X312" s="74"/>
    </row>
    <row r="313" spans="1:24" ht="12" hidden="1" customHeight="1" x14ac:dyDescent="0.25">
      <c r="A313" s="74"/>
      <c r="B313" s="132"/>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74"/>
    </row>
    <row r="314" spans="1:24" ht="9" hidden="1" customHeight="1" x14ac:dyDescent="0.25">
      <c r="A314" s="74"/>
      <c r="B314" s="132"/>
      <c r="C314" s="137"/>
      <c r="D314" s="132"/>
      <c r="E314" s="132"/>
      <c r="F314" s="132"/>
      <c r="G314" s="132"/>
      <c r="H314" s="132"/>
      <c r="I314" s="132"/>
      <c r="J314" s="132"/>
      <c r="K314" s="132"/>
      <c r="L314" s="132"/>
      <c r="M314" s="132"/>
      <c r="N314" s="132"/>
      <c r="O314" s="132"/>
      <c r="P314" s="132"/>
      <c r="Q314" s="132"/>
      <c r="R314" s="132"/>
      <c r="S314" s="132"/>
      <c r="T314" s="132"/>
      <c r="U314" s="132"/>
      <c r="V314" s="132"/>
      <c r="W314" s="132"/>
      <c r="X314" s="74"/>
    </row>
    <row r="315" spans="1:24" ht="39.950000000000003" hidden="1" customHeight="1" x14ac:dyDescent="0.25">
      <c r="A315" s="74"/>
      <c r="B315" s="132"/>
      <c r="C315" s="365" t="s">
        <v>356</v>
      </c>
      <c r="D315" s="387">
        <v>11</v>
      </c>
      <c r="E315" s="138" t="s">
        <v>114</v>
      </c>
      <c r="F315" s="367"/>
      <c r="G315" s="368"/>
      <c r="H315" s="369"/>
      <c r="I315" s="139" t="s">
        <v>100</v>
      </c>
      <c r="J315" s="370"/>
      <c r="K315" s="371"/>
      <c r="L315" s="371"/>
      <c r="M315" s="371"/>
      <c r="N315" s="371"/>
      <c r="O315" s="371"/>
      <c r="P315" s="371"/>
      <c r="Q315" s="372"/>
      <c r="R315" s="373" t="s">
        <v>140</v>
      </c>
      <c r="S315" s="374"/>
      <c r="T315" s="375" t="str">
        <f ca="1">IF(ISERROR(INDEX('BD1'!$N$56:$P$70,MATCH(J315,INDIRECT(F315),0),MATCH(F315,'BD1'!$N$55:$P$55,0))),"",(INDEX('BD1'!$N$56:$P$70,MATCH(J315,INDIRECT(F315),0),MATCH(F315,'BD1'!$N$55:$P$55,0))))</f>
        <v/>
      </c>
      <c r="U315" s="376"/>
      <c r="V315" s="132"/>
      <c r="W315" s="132"/>
      <c r="X315" s="74"/>
    </row>
    <row r="316" spans="1:24" ht="15" hidden="1" customHeight="1" x14ac:dyDescent="0.25">
      <c r="A316" s="74"/>
      <c r="B316" s="132"/>
      <c r="C316" s="365"/>
      <c r="D316" s="388"/>
      <c r="E316" s="140"/>
      <c r="F316" s="140"/>
      <c r="G316" s="140"/>
      <c r="H316" s="141" t="s">
        <v>163</v>
      </c>
      <c r="I316" s="140"/>
      <c r="J316" s="140"/>
      <c r="K316" s="140"/>
      <c r="L316" s="140"/>
      <c r="M316" s="140"/>
      <c r="N316" s="140"/>
      <c r="O316" s="140"/>
      <c r="P316" s="140"/>
      <c r="Q316" s="141" t="s">
        <v>163</v>
      </c>
      <c r="R316" s="140"/>
      <c r="S316" s="140"/>
      <c r="T316" s="140"/>
      <c r="U316" s="142"/>
      <c r="V316" s="132"/>
      <c r="W316" s="132"/>
      <c r="X316" s="74"/>
    </row>
    <row r="317" spans="1:24" ht="21.75" hidden="1" customHeight="1" x14ac:dyDescent="0.25">
      <c r="A317" s="74"/>
      <c r="B317" s="132"/>
      <c r="C317" s="365"/>
      <c r="D317" s="388"/>
      <c r="E317" s="377" t="s">
        <v>234</v>
      </c>
      <c r="F317" s="378"/>
      <c r="G317" s="378"/>
      <c r="H317" s="378"/>
      <c r="I317" s="378"/>
      <c r="J317" s="378"/>
      <c r="K317" s="378"/>
      <c r="L317" s="379" t="s">
        <v>235</v>
      </c>
      <c r="M317" s="378"/>
      <c r="N317" s="378"/>
      <c r="O317" s="378"/>
      <c r="P317" s="378"/>
      <c r="Q317" s="378"/>
      <c r="R317" s="378"/>
      <c r="S317" s="378"/>
      <c r="T317" s="378"/>
      <c r="U317" s="380"/>
      <c r="V317" s="132"/>
      <c r="W317" s="132"/>
      <c r="X317" s="74"/>
    </row>
    <row r="318" spans="1:24" ht="39.950000000000003" hidden="1" customHeight="1" x14ac:dyDescent="0.25">
      <c r="A318" s="74"/>
      <c r="B318" s="132"/>
      <c r="C318" s="366"/>
      <c r="D318" s="389"/>
      <c r="E318" s="381"/>
      <c r="F318" s="381"/>
      <c r="G318" s="381"/>
      <c r="H318" s="381"/>
      <c r="I318" s="381"/>
      <c r="J318" s="381"/>
      <c r="K318" s="382"/>
      <c r="L318" s="383"/>
      <c r="M318" s="384"/>
      <c r="N318" s="384"/>
      <c r="O318" s="384"/>
      <c r="P318" s="384"/>
      <c r="Q318" s="384"/>
      <c r="R318" s="384"/>
      <c r="S318" s="384"/>
      <c r="T318" s="384"/>
      <c r="U318" s="385"/>
      <c r="V318" s="132"/>
      <c r="W318" s="132"/>
      <c r="X318" s="74"/>
    </row>
    <row r="319" spans="1:24" ht="9" hidden="1" customHeight="1" x14ac:dyDescent="0.25">
      <c r="A319" s="74"/>
      <c r="B319" s="132"/>
      <c r="C319" s="137"/>
      <c r="D319" s="132"/>
      <c r="E319" s="132"/>
      <c r="F319" s="132"/>
      <c r="G319" s="132"/>
      <c r="H319" s="132"/>
      <c r="I319" s="132"/>
      <c r="J319" s="132"/>
      <c r="K319" s="132"/>
      <c r="L319" s="132"/>
      <c r="M319" s="132"/>
      <c r="N319" s="132"/>
      <c r="O319" s="132"/>
      <c r="P319" s="132"/>
      <c r="Q319" s="132"/>
      <c r="R319" s="132"/>
      <c r="S319" s="132"/>
      <c r="T319" s="132"/>
      <c r="U319" s="132"/>
      <c r="V319" s="132"/>
      <c r="W319" s="132"/>
      <c r="X319" s="74"/>
    </row>
    <row r="320" spans="1:24" ht="9" hidden="1" customHeight="1" x14ac:dyDescent="0.25">
      <c r="A320" s="74"/>
      <c r="B320" s="132"/>
      <c r="C320" s="137"/>
      <c r="D320" s="132"/>
      <c r="E320" s="132"/>
      <c r="F320" s="132"/>
      <c r="G320" s="132"/>
      <c r="H320" s="132"/>
      <c r="I320" s="132"/>
      <c r="J320" s="132"/>
      <c r="K320" s="132"/>
      <c r="L320" s="132"/>
      <c r="M320" s="132"/>
      <c r="N320" s="132"/>
      <c r="O320" s="132"/>
      <c r="P320" s="132"/>
      <c r="Q320" s="132"/>
      <c r="R320" s="132"/>
      <c r="S320" s="132"/>
      <c r="T320" s="132"/>
      <c r="U320" s="132"/>
      <c r="V320" s="132"/>
      <c r="W320" s="132"/>
      <c r="X320" s="74"/>
    </row>
    <row r="321" spans="1:24" ht="39.950000000000003" hidden="1" customHeight="1" x14ac:dyDescent="0.25">
      <c r="A321" s="74"/>
      <c r="B321" s="132"/>
      <c r="C321" s="365" t="s">
        <v>356</v>
      </c>
      <c r="D321" s="387">
        <v>12</v>
      </c>
      <c r="E321" s="138" t="s">
        <v>114</v>
      </c>
      <c r="F321" s="367"/>
      <c r="G321" s="368"/>
      <c r="H321" s="369"/>
      <c r="I321" s="139" t="s">
        <v>100</v>
      </c>
      <c r="J321" s="370"/>
      <c r="K321" s="371"/>
      <c r="L321" s="371"/>
      <c r="M321" s="371"/>
      <c r="N321" s="371"/>
      <c r="O321" s="371"/>
      <c r="P321" s="371"/>
      <c r="Q321" s="372"/>
      <c r="R321" s="373" t="s">
        <v>140</v>
      </c>
      <c r="S321" s="374"/>
      <c r="T321" s="375" t="str">
        <f ca="1">IF(ISERROR(INDEX('BD1'!$N$56:$P$70,MATCH(J321,INDIRECT(F321),0),MATCH(F321,'BD1'!$N$55:$P$55,0))),"",(INDEX('BD1'!$N$56:$P$70,MATCH(J321,INDIRECT(F321),0),MATCH(F321,'BD1'!$N$55:$P$55,0))))</f>
        <v/>
      </c>
      <c r="U321" s="376"/>
      <c r="V321" s="132"/>
      <c r="W321" s="132"/>
      <c r="X321" s="74"/>
    </row>
    <row r="322" spans="1:24" ht="15" hidden="1" customHeight="1" x14ac:dyDescent="0.25">
      <c r="A322" s="74"/>
      <c r="B322" s="132"/>
      <c r="C322" s="365"/>
      <c r="D322" s="388"/>
      <c r="E322" s="140"/>
      <c r="F322" s="140"/>
      <c r="G322" s="140"/>
      <c r="H322" s="141" t="s">
        <v>163</v>
      </c>
      <c r="I322" s="140"/>
      <c r="J322" s="140"/>
      <c r="K322" s="140"/>
      <c r="L322" s="140"/>
      <c r="M322" s="140"/>
      <c r="N322" s="140"/>
      <c r="O322" s="140"/>
      <c r="P322" s="140"/>
      <c r="Q322" s="141" t="s">
        <v>163</v>
      </c>
      <c r="R322" s="140"/>
      <c r="S322" s="140"/>
      <c r="T322" s="140"/>
      <c r="U322" s="142"/>
      <c r="V322" s="132"/>
      <c r="W322" s="132"/>
      <c r="X322" s="74"/>
    </row>
    <row r="323" spans="1:24" ht="21.75" hidden="1" customHeight="1" x14ac:dyDescent="0.25">
      <c r="A323" s="74"/>
      <c r="B323" s="132"/>
      <c r="C323" s="365"/>
      <c r="D323" s="388"/>
      <c r="E323" s="377" t="s">
        <v>234</v>
      </c>
      <c r="F323" s="378"/>
      <c r="G323" s="378"/>
      <c r="H323" s="378"/>
      <c r="I323" s="378"/>
      <c r="J323" s="378"/>
      <c r="K323" s="378"/>
      <c r="L323" s="379" t="s">
        <v>235</v>
      </c>
      <c r="M323" s="378"/>
      <c r="N323" s="378"/>
      <c r="O323" s="378"/>
      <c r="P323" s="378"/>
      <c r="Q323" s="378"/>
      <c r="R323" s="378"/>
      <c r="S323" s="378"/>
      <c r="T323" s="378"/>
      <c r="U323" s="380"/>
      <c r="V323" s="132"/>
      <c r="W323" s="132"/>
      <c r="X323" s="74"/>
    </row>
    <row r="324" spans="1:24" ht="39.950000000000003" hidden="1" customHeight="1" x14ac:dyDescent="0.25">
      <c r="A324" s="74"/>
      <c r="B324" s="132"/>
      <c r="C324" s="366"/>
      <c r="D324" s="389"/>
      <c r="E324" s="381"/>
      <c r="F324" s="381"/>
      <c r="G324" s="381"/>
      <c r="H324" s="381"/>
      <c r="I324" s="381"/>
      <c r="J324" s="381"/>
      <c r="K324" s="382"/>
      <c r="L324" s="383"/>
      <c r="M324" s="384"/>
      <c r="N324" s="384"/>
      <c r="O324" s="384"/>
      <c r="P324" s="384"/>
      <c r="Q324" s="384"/>
      <c r="R324" s="384"/>
      <c r="S324" s="384"/>
      <c r="T324" s="384"/>
      <c r="U324" s="385"/>
      <c r="V324" s="132"/>
      <c r="W324" s="132"/>
      <c r="X324" s="74"/>
    </row>
    <row r="325" spans="1:24" ht="9" hidden="1" customHeight="1" x14ac:dyDescent="0.25">
      <c r="A325" s="74"/>
      <c r="B325" s="132"/>
      <c r="C325" s="137"/>
      <c r="D325" s="132"/>
      <c r="E325" s="132"/>
      <c r="F325" s="132"/>
      <c r="G325" s="132"/>
      <c r="H325" s="132"/>
      <c r="I325" s="132"/>
      <c r="J325" s="132"/>
      <c r="K325" s="132"/>
      <c r="L325" s="132"/>
      <c r="M325" s="132"/>
      <c r="N325" s="132"/>
      <c r="O325" s="132"/>
      <c r="P325" s="132"/>
      <c r="Q325" s="132"/>
      <c r="R325" s="132"/>
      <c r="S325" s="132"/>
      <c r="T325" s="132"/>
      <c r="U325" s="132"/>
      <c r="V325" s="132"/>
      <c r="W325" s="132"/>
      <c r="X325" s="74"/>
    </row>
    <row r="326" spans="1:24" ht="9" hidden="1" customHeight="1" x14ac:dyDescent="0.25">
      <c r="A326" s="74"/>
      <c r="B326" s="132"/>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74"/>
    </row>
    <row r="327" spans="1:24" ht="39.950000000000003" hidden="1" customHeight="1" x14ac:dyDescent="0.25">
      <c r="A327" s="74"/>
      <c r="B327" s="132"/>
      <c r="C327" s="365" t="s">
        <v>356</v>
      </c>
      <c r="D327" s="387">
        <v>13</v>
      </c>
      <c r="E327" s="138" t="s">
        <v>114</v>
      </c>
      <c r="F327" s="367"/>
      <c r="G327" s="368"/>
      <c r="H327" s="369"/>
      <c r="I327" s="139" t="s">
        <v>100</v>
      </c>
      <c r="J327" s="370"/>
      <c r="K327" s="371"/>
      <c r="L327" s="371"/>
      <c r="M327" s="371"/>
      <c r="N327" s="371"/>
      <c r="O327" s="371"/>
      <c r="P327" s="371"/>
      <c r="Q327" s="372"/>
      <c r="R327" s="373" t="s">
        <v>140</v>
      </c>
      <c r="S327" s="374"/>
      <c r="T327" s="375" t="str">
        <f ca="1">IF(ISERROR(INDEX('BD1'!$N$56:$P$70,MATCH(J327,INDIRECT(F327),0),MATCH(F327,'BD1'!$N$55:$P$55,0))),"",(INDEX('BD1'!$N$56:$P$70,MATCH(J327,INDIRECT(F327),0),MATCH(F327,'BD1'!$N$55:$P$55,0))))</f>
        <v/>
      </c>
      <c r="U327" s="376"/>
      <c r="V327" s="132"/>
      <c r="W327" s="132"/>
      <c r="X327" s="74"/>
    </row>
    <row r="328" spans="1:24" ht="15" hidden="1" customHeight="1" x14ac:dyDescent="0.25">
      <c r="A328" s="74"/>
      <c r="B328" s="132"/>
      <c r="C328" s="365"/>
      <c r="D328" s="388"/>
      <c r="E328" s="140"/>
      <c r="F328" s="140"/>
      <c r="G328" s="140"/>
      <c r="H328" s="141" t="s">
        <v>163</v>
      </c>
      <c r="I328" s="140"/>
      <c r="J328" s="140"/>
      <c r="K328" s="140"/>
      <c r="L328" s="140"/>
      <c r="M328" s="140"/>
      <c r="N328" s="140"/>
      <c r="O328" s="140"/>
      <c r="P328" s="140"/>
      <c r="Q328" s="141" t="s">
        <v>163</v>
      </c>
      <c r="R328" s="140"/>
      <c r="S328" s="140"/>
      <c r="T328" s="140"/>
      <c r="U328" s="142"/>
      <c r="V328" s="132"/>
      <c r="W328" s="132"/>
      <c r="X328" s="74"/>
    </row>
    <row r="329" spans="1:24" ht="21.75" hidden="1" customHeight="1" x14ac:dyDescent="0.25">
      <c r="A329" s="74"/>
      <c r="B329" s="132"/>
      <c r="C329" s="365"/>
      <c r="D329" s="388"/>
      <c r="E329" s="377" t="s">
        <v>234</v>
      </c>
      <c r="F329" s="378"/>
      <c r="G329" s="378"/>
      <c r="H329" s="378"/>
      <c r="I329" s="378"/>
      <c r="J329" s="378"/>
      <c r="K329" s="378"/>
      <c r="L329" s="379" t="s">
        <v>235</v>
      </c>
      <c r="M329" s="378"/>
      <c r="N329" s="378"/>
      <c r="O329" s="378"/>
      <c r="P329" s="378"/>
      <c r="Q329" s="378"/>
      <c r="R329" s="378"/>
      <c r="S329" s="378"/>
      <c r="T329" s="378"/>
      <c r="U329" s="380"/>
      <c r="V329" s="132"/>
      <c r="W329" s="132"/>
      <c r="X329" s="74"/>
    </row>
    <row r="330" spans="1:24" ht="39.950000000000003" hidden="1" customHeight="1" x14ac:dyDescent="0.25">
      <c r="A330" s="74"/>
      <c r="B330" s="132"/>
      <c r="C330" s="366"/>
      <c r="D330" s="389"/>
      <c r="E330" s="381"/>
      <c r="F330" s="381"/>
      <c r="G330" s="381"/>
      <c r="H330" s="381"/>
      <c r="I330" s="381"/>
      <c r="J330" s="381"/>
      <c r="K330" s="382"/>
      <c r="L330" s="383"/>
      <c r="M330" s="384"/>
      <c r="N330" s="384"/>
      <c r="O330" s="384"/>
      <c r="P330" s="384"/>
      <c r="Q330" s="384"/>
      <c r="R330" s="384"/>
      <c r="S330" s="384"/>
      <c r="T330" s="384"/>
      <c r="U330" s="385"/>
      <c r="V330" s="132"/>
      <c r="W330" s="132"/>
      <c r="X330" s="74"/>
    </row>
    <row r="331" spans="1:24" ht="12" hidden="1" customHeight="1" x14ac:dyDescent="0.25">
      <c r="A331" s="74"/>
      <c r="B331" s="132"/>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74"/>
    </row>
    <row r="332" spans="1:24" ht="9" hidden="1" customHeight="1" x14ac:dyDescent="0.25">
      <c r="A332" s="74"/>
      <c r="B332" s="132"/>
      <c r="C332" s="137"/>
      <c r="D332" s="132"/>
      <c r="E332" s="132"/>
      <c r="F332" s="132"/>
      <c r="G332" s="132"/>
      <c r="H332" s="132"/>
      <c r="I332" s="132"/>
      <c r="J332" s="132"/>
      <c r="K332" s="132"/>
      <c r="L332" s="132"/>
      <c r="M332" s="132"/>
      <c r="N332" s="132"/>
      <c r="O332" s="132"/>
      <c r="P332" s="132"/>
      <c r="Q332" s="132"/>
      <c r="R332" s="132"/>
      <c r="S332" s="132"/>
      <c r="T332" s="132"/>
      <c r="U332" s="132"/>
      <c r="V332" s="132"/>
      <c r="W332" s="132"/>
      <c r="X332" s="74"/>
    </row>
    <row r="333" spans="1:24" ht="39.950000000000003" hidden="1" customHeight="1" x14ac:dyDescent="0.25">
      <c r="A333" s="74"/>
      <c r="B333" s="132"/>
      <c r="C333" s="365" t="s">
        <v>356</v>
      </c>
      <c r="D333" s="387">
        <v>14</v>
      </c>
      <c r="E333" s="138" t="s">
        <v>114</v>
      </c>
      <c r="F333" s="367"/>
      <c r="G333" s="368"/>
      <c r="H333" s="369"/>
      <c r="I333" s="139" t="s">
        <v>100</v>
      </c>
      <c r="J333" s="370"/>
      <c r="K333" s="371"/>
      <c r="L333" s="371"/>
      <c r="M333" s="371"/>
      <c r="N333" s="371"/>
      <c r="O333" s="371"/>
      <c r="P333" s="371"/>
      <c r="Q333" s="372"/>
      <c r="R333" s="373" t="s">
        <v>140</v>
      </c>
      <c r="S333" s="374"/>
      <c r="T333" s="375" t="str">
        <f ca="1">IF(ISERROR(INDEX('BD1'!$N$56:$P$70,MATCH(J333,INDIRECT(F333),0),MATCH(F333,'BD1'!$N$55:$P$55,0))),"",(INDEX('BD1'!$N$56:$P$70,MATCH(J333,INDIRECT(F333),0),MATCH(F333,'BD1'!$N$55:$P$55,0))))</f>
        <v/>
      </c>
      <c r="U333" s="376"/>
      <c r="V333" s="132"/>
      <c r="W333" s="132"/>
      <c r="X333" s="74"/>
    </row>
    <row r="334" spans="1:24" ht="15" hidden="1" customHeight="1" x14ac:dyDescent="0.25">
      <c r="A334" s="74"/>
      <c r="B334" s="132"/>
      <c r="C334" s="365"/>
      <c r="D334" s="388"/>
      <c r="E334" s="140"/>
      <c r="F334" s="140"/>
      <c r="G334" s="140"/>
      <c r="H334" s="141" t="s">
        <v>163</v>
      </c>
      <c r="I334" s="140"/>
      <c r="J334" s="140"/>
      <c r="K334" s="140"/>
      <c r="L334" s="140"/>
      <c r="M334" s="140"/>
      <c r="N334" s="140"/>
      <c r="O334" s="140"/>
      <c r="P334" s="140"/>
      <c r="Q334" s="141" t="s">
        <v>163</v>
      </c>
      <c r="R334" s="140"/>
      <c r="S334" s="140"/>
      <c r="T334" s="140"/>
      <c r="U334" s="142"/>
      <c r="V334" s="132"/>
      <c r="W334" s="132"/>
      <c r="X334" s="74"/>
    </row>
    <row r="335" spans="1:24" ht="21.75" hidden="1" customHeight="1" x14ac:dyDescent="0.25">
      <c r="A335" s="74"/>
      <c r="B335" s="132"/>
      <c r="C335" s="365"/>
      <c r="D335" s="388"/>
      <c r="E335" s="377" t="s">
        <v>234</v>
      </c>
      <c r="F335" s="378"/>
      <c r="G335" s="378"/>
      <c r="H335" s="378"/>
      <c r="I335" s="378"/>
      <c r="J335" s="378"/>
      <c r="K335" s="378"/>
      <c r="L335" s="379" t="s">
        <v>235</v>
      </c>
      <c r="M335" s="378"/>
      <c r="N335" s="378"/>
      <c r="O335" s="378"/>
      <c r="P335" s="378"/>
      <c r="Q335" s="378"/>
      <c r="R335" s="378"/>
      <c r="S335" s="378"/>
      <c r="T335" s="378"/>
      <c r="U335" s="380"/>
      <c r="V335" s="132"/>
      <c r="W335" s="132"/>
      <c r="X335" s="74"/>
    </row>
    <row r="336" spans="1:24" ht="39.950000000000003" hidden="1" customHeight="1" x14ac:dyDescent="0.25">
      <c r="A336" s="74"/>
      <c r="B336" s="132"/>
      <c r="C336" s="366"/>
      <c r="D336" s="389"/>
      <c r="E336" s="381"/>
      <c r="F336" s="381"/>
      <c r="G336" s="381"/>
      <c r="H336" s="381"/>
      <c r="I336" s="381"/>
      <c r="J336" s="381"/>
      <c r="K336" s="382"/>
      <c r="L336" s="383"/>
      <c r="M336" s="384"/>
      <c r="N336" s="384"/>
      <c r="O336" s="384"/>
      <c r="P336" s="384"/>
      <c r="Q336" s="384"/>
      <c r="R336" s="384"/>
      <c r="S336" s="384"/>
      <c r="T336" s="384"/>
      <c r="U336" s="385"/>
      <c r="V336" s="132"/>
      <c r="W336" s="132"/>
      <c r="X336" s="74"/>
    </row>
    <row r="337" spans="1:24" ht="9" hidden="1" customHeight="1" x14ac:dyDescent="0.25">
      <c r="A337" s="74"/>
      <c r="B337" s="132"/>
      <c r="C337" s="137"/>
      <c r="D337" s="132"/>
      <c r="E337" s="132"/>
      <c r="F337" s="132"/>
      <c r="G337" s="132"/>
      <c r="H337" s="132"/>
      <c r="I337" s="132"/>
      <c r="J337" s="132"/>
      <c r="K337" s="132"/>
      <c r="L337" s="132"/>
      <c r="M337" s="132"/>
      <c r="N337" s="132"/>
      <c r="O337" s="132"/>
      <c r="P337" s="132"/>
      <c r="Q337" s="132"/>
      <c r="R337" s="132"/>
      <c r="S337" s="132"/>
      <c r="T337" s="132"/>
      <c r="U337" s="132"/>
      <c r="V337" s="132"/>
      <c r="W337" s="132"/>
      <c r="X337" s="74"/>
    </row>
    <row r="338" spans="1:24" ht="9" hidden="1" customHeight="1" x14ac:dyDescent="0.25">
      <c r="A338" s="74"/>
      <c r="B338" s="132"/>
      <c r="C338" s="137"/>
      <c r="D338" s="132"/>
      <c r="E338" s="132"/>
      <c r="F338" s="132"/>
      <c r="G338" s="132"/>
      <c r="H338" s="132"/>
      <c r="I338" s="132"/>
      <c r="J338" s="132"/>
      <c r="K338" s="132"/>
      <c r="L338" s="132"/>
      <c r="M338" s="132"/>
      <c r="N338" s="132"/>
      <c r="O338" s="132"/>
      <c r="P338" s="132"/>
      <c r="Q338" s="132"/>
      <c r="R338" s="132"/>
      <c r="S338" s="132"/>
      <c r="T338" s="132"/>
      <c r="U338" s="132"/>
      <c r="V338" s="132"/>
      <c r="W338" s="132"/>
      <c r="X338" s="74"/>
    </row>
    <row r="339" spans="1:24" ht="39.950000000000003" hidden="1" customHeight="1" x14ac:dyDescent="0.25">
      <c r="A339" s="74"/>
      <c r="B339" s="132"/>
      <c r="C339" s="365" t="s">
        <v>356</v>
      </c>
      <c r="D339" s="387">
        <v>15</v>
      </c>
      <c r="E339" s="138" t="s">
        <v>114</v>
      </c>
      <c r="F339" s="367"/>
      <c r="G339" s="368"/>
      <c r="H339" s="369"/>
      <c r="I339" s="139" t="s">
        <v>100</v>
      </c>
      <c r="J339" s="370"/>
      <c r="K339" s="371"/>
      <c r="L339" s="371"/>
      <c r="M339" s="371"/>
      <c r="N339" s="371"/>
      <c r="O339" s="371"/>
      <c r="P339" s="371"/>
      <c r="Q339" s="372"/>
      <c r="R339" s="373" t="s">
        <v>140</v>
      </c>
      <c r="S339" s="374"/>
      <c r="T339" s="375" t="str">
        <f ca="1">IF(ISERROR(INDEX('BD1'!$N$56:$P$70,MATCH(J339,INDIRECT(F339),0),MATCH(F339,'BD1'!$N$55:$P$55,0))),"",(INDEX('BD1'!$N$56:$P$70,MATCH(J339,INDIRECT(F339),0),MATCH(F339,'BD1'!$N$55:$P$55,0))))</f>
        <v/>
      </c>
      <c r="U339" s="376"/>
      <c r="V339" s="132"/>
      <c r="W339" s="132"/>
      <c r="X339" s="74"/>
    </row>
    <row r="340" spans="1:24" ht="15" hidden="1" customHeight="1" x14ac:dyDescent="0.25">
      <c r="A340" s="74"/>
      <c r="B340" s="132"/>
      <c r="C340" s="365"/>
      <c r="D340" s="388"/>
      <c r="E340" s="140"/>
      <c r="F340" s="140"/>
      <c r="G340" s="140"/>
      <c r="H340" s="141" t="s">
        <v>163</v>
      </c>
      <c r="I340" s="140"/>
      <c r="J340" s="140"/>
      <c r="K340" s="140"/>
      <c r="L340" s="140"/>
      <c r="M340" s="140"/>
      <c r="N340" s="140"/>
      <c r="O340" s="140"/>
      <c r="P340" s="140"/>
      <c r="Q340" s="141" t="s">
        <v>163</v>
      </c>
      <c r="R340" s="140"/>
      <c r="S340" s="140"/>
      <c r="T340" s="140"/>
      <c r="U340" s="142"/>
      <c r="V340" s="132"/>
      <c r="W340" s="132"/>
      <c r="X340" s="74"/>
    </row>
    <row r="341" spans="1:24" ht="21.75" hidden="1" customHeight="1" x14ac:dyDescent="0.25">
      <c r="A341" s="74"/>
      <c r="B341" s="132"/>
      <c r="C341" s="365"/>
      <c r="D341" s="388"/>
      <c r="E341" s="377" t="s">
        <v>234</v>
      </c>
      <c r="F341" s="378"/>
      <c r="G341" s="378"/>
      <c r="H341" s="378"/>
      <c r="I341" s="378"/>
      <c r="J341" s="378"/>
      <c r="K341" s="378"/>
      <c r="L341" s="379" t="s">
        <v>235</v>
      </c>
      <c r="M341" s="378"/>
      <c r="N341" s="378"/>
      <c r="O341" s="378"/>
      <c r="P341" s="378"/>
      <c r="Q341" s="378"/>
      <c r="R341" s="378"/>
      <c r="S341" s="378"/>
      <c r="T341" s="378"/>
      <c r="U341" s="380"/>
      <c r="V341" s="132"/>
      <c r="W341" s="132"/>
      <c r="X341" s="74"/>
    </row>
    <row r="342" spans="1:24" ht="39.950000000000003" hidden="1" customHeight="1" x14ac:dyDescent="0.25">
      <c r="A342" s="74"/>
      <c r="B342" s="132"/>
      <c r="C342" s="366"/>
      <c r="D342" s="389"/>
      <c r="E342" s="381"/>
      <c r="F342" s="381"/>
      <c r="G342" s="381"/>
      <c r="H342" s="381"/>
      <c r="I342" s="381"/>
      <c r="J342" s="381"/>
      <c r="K342" s="382"/>
      <c r="L342" s="383"/>
      <c r="M342" s="384"/>
      <c r="N342" s="384"/>
      <c r="O342" s="384"/>
      <c r="P342" s="384"/>
      <c r="Q342" s="384"/>
      <c r="R342" s="384"/>
      <c r="S342" s="384"/>
      <c r="T342" s="384"/>
      <c r="U342" s="385"/>
      <c r="V342" s="132"/>
      <c r="W342" s="132"/>
      <c r="X342" s="74"/>
    </row>
    <row r="343" spans="1:24" ht="9" hidden="1" customHeight="1" x14ac:dyDescent="0.25">
      <c r="A343" s="74"/>
      <c r="B343" s="132"/>
      <c r="C343" s="137"/>
      <c r="D343" s="132"/>
      <c r="E343" s="132"/>
      <c r="F343" s="132"/>
      <c r="G343" s="132"/>
      <c r="H343" s="132"/>
      <c r="I343" s="132"/>
      <c r="J343" s="132"/>
      <c r="K343" s="132"/>
      <c r="L343" s="132"/>
      <c r="M343" s="132"/>
      <c r="N343" s="132"/>
      <c r="O343" s="132"/>
      <c r="P343" s="132"/>
      <c r="Q343" s="132"/>
      <c r="R343" s="132"/>
      <c r="S343" s="132"/>
      <c r="T343" s="132"/>
      <c r="U343" s="132"/>
      <c r="V343" s="132"/>
      <c r="W343" s="132"/>
      <c r="X343" s="74"/>
    </row>
    <row r="344" spans="1:24" ht="9" hidden="1" customHeight="1" x14ac:dyDescent="0.25">
      <c r="A344" s="74"/>
      <c r="B344" s="132"/>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74"/>
    </row>
    <row r="345" spans="1:24" ht="39.950000000000003" hidden="1" customHeight="1" x14ac:dyDescent="0.25">
      <c r="A345" s="74"/>
      <c r="B345" s="132"/>
      <c r="C345" s="365" t="s">
        <v>356</v>
      </c>
      <c r="D345" s="387">
        <v>16</v>
      </c>
      <c r="E345" s="138" t="s">
        <v>114</v>
      </c>
      <c r="F345" s="367"/>
      <c r="G345" s="368"/>
      <c r="H345" s="369"/>
      <c r="I345" s="139" t="s">
        <v>100</v>
      </c>
      <c r="J345" s="370"/>
      <c r="K345" s="371"/>
      <c r="L345" s="371"/>
      <c r="M345" s="371"/>
      <c r="N345" s="371"/>
      <c r="O345" s="371"/>
      <c r="P345" s="371"/>
      <c r="Q345" s="372"/>
      <c r="R345" s="373" t="s">
        <v>140</v>
      </c>
      <c r="S345" s="374"/>
      <c r="T345" s="375" t="str">
        <f ca="1">IF(ISERROR(INDEX('BD1'!$N$56:$P$70,MATCH(J345,INDIRECT(F345),0),MATCH(F345,'BD1'!$N$55:$P$55,0))),"",(INDEX('BD1'!$N$56:$P$70,MATCH(J345,INDIRECT(F345),0),MATCH(F345,'BD1'!$N$55:$P$55,0))))</f>
        <v/>
      </c>
      <c r="U345" s="376"/>
      <c r="V345" s="132"/>
      <c r="W345" s="132"/>
      <c r="X345" s="74"/>
    </row>
    <row r="346" spans="1:24" ht="15" hidden="1" customHeight="1" x14ac:dyDescent="0.25">
      <c r="A346" s="74"/>
      <c r="B346" s="132"/>
      <c r="C346" s="365"/>
      <c r="D346" s="388"/>
      <c r="E346" s="140"/>
      <c r="F346" s="140"/>
      <c r="G346" s="140"/>
      <c r="H346" s="141" t="s">
        <v>163</v>
      </c>
      <c r="I346" s="140"/>
      <c r="J346" s="140"/>
      <c r="K346" s="140"/>
      <c r="L346" s="140"/>
      <c r="M346" s="140"/>
      <c r="N346" s="140"/>
      <c r="O346" s="140"/>
      <c r="P346" s="140"/>
      <c r="Q346" s="141" t="s">
        <v>163</v>
      </c>
      <c r="R346" s="140"/>
      <c r="S346" s="140"/>
      <c r="T346" s="140"/>
      <c r="U346" s="142"/>
      <c r="V346" s="132"/>
      <c r="W346" s="132"/>
      <c r="X346" s="74"/>
    </row>
    <row r="347" spans="1:24" ht="21.75" hidden="1" customHeight="1" x14ac:dyDescent="0.25">
      <c r="A347" s="74"/>
      <c r="B347" s="132"/>
      <c r="C347" s="365"/>
      <c r="D347" s="388"/>
      <c r="E347" s="377" t="s">
        <v>234</v>
      </c>
      <c r="F347" s="378"/>
      <c r="G347" s="378"/>
      <c r="H347" s="378"/>
      <c r="I347" s="378"/>
      <c r="J347" s="378"/>
      <c r="K347" s="378"/>
      <c r="L347" s="379" t="s">
        <v>235</v>
      </c>
      <c r="M347" s="378"/>
      <c r="N347" s="378"/>
      <c r="O347" s="378"/>
      <c r="P347" s="378"/>
      <c r="Q347" s="378"/>
      <c r="R347" s="378"/>
      <c r="S347" s="378"/>
      <c r="T347" s="378"/>
      <c r="U347" s="380"/>
      <c r="V347" s="132"/>
      <c r="W347" s="132"/>
      <c r="X347" s="74"/>
    </row>
    <row r="348" spans="1:24" ht="39.950000000000003" hidden="1" customHeight="1" x14ac:dyDescent="0.25">
      <c r="A348" s="74"/>
      <c r="B348" s="132"/>
      <c r="C348" s="366"/>
      <c r="D348" s="389"/>
      <c r="E348" s="381"/>
      <c r="F348" s="381"/>
      <c r="G348" s="381"/>
      <c r="H348" s="381"/>
      <c r="I348" s="381"/>
      <c r="J348" s="381"/>
      <c r="K348" s="382"/>
      <c r="L348" s="383"/>
      <c r="M348" s="384"/>
      <c r="N348" s="384"/>
      <c r="O348" s="384"/>
      <c r="P348" s="384"/>
      <c r="Q348" s="384"/>
      <c r="R348" s="384"/>
      <c r="S348" s="384"/>
      <c r="T348" s="384"/>
      <c r="U348" s="385"/>
      <c r="V348" s="132"/>
      <c r="W348" s="132"/>
      <c r="X348" s="74"/>
    </row>
    <row r="349" spans="1:24" ht="12" hidden="1" customHeight="1" x14ac:dyDescent="0.25">
      <c r="A349" s="74"/>
      <c r="B349" s="132"/>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74"/>
    </row>
    <row r="350" spans="1:24" ht="9" hidden="1" customHeight="1" x14ac:dyDescent="0.25">
      <c r="A350" s="74"/>
      <c r="B350" s="132"/>
      <c r="C350" s="137"/>
      <c r="D350" s="132"/>
      <c r="E350" s="132"/>
      <c r="F350" s="132"/>
      <c r="G350" s="132"/>
      <c r="H350" s="132"/>
      <c r="I350" s="132"/>
      <c r="J350" s="132"/>
      <c r="K350" s="132"/>
      <c r="L350" s="132"/>
      <c r="M350" s="132"/>
      <c r="N350" s="132"/>
      <c r="O350" s="132"/>
      <c r="P350" s="132"/>
      <c r="Q350" s="132"/>
      <c r="R350" s="132"/>
      <c r="S350" s="132"/>
      <c r="T350" s="132"/>
      <c r="U350" s="132"/>
      <c r="V350" s="132"/>
      <c r="W350" s="132"/>
      <c r="X350" s="74"/>
    </row>
    <row r="351" spans="1:24" ht="39.950000000000003" hidden="1" customHeight="1" x14ac:dyDescent="0.25">
      <c r="A351" s="74"/>
      <c r="B351" s="132"/>
      <c r="C351" s="365" t="s">
        <v>356</v>
      </c>
      <c r="D351" s="387">
        <v>17</v>
      </c>
      <c r="E351" s="138" t="s">
        <v>114</v>
      </c>
      <c r="F351" s="367"/>
      <c r="G351" s="368"/>
      <c r="H351" s="369"/>
      <c r="I351" s="139" t="s">
        <v>100</v>
      </c>
      <c r="J351" s="370"/>
      <c r="K351" s="371"/>
      <c r="L351" s="371"/>
      <c r="M351" s="371"/>
      <c r="N351" s="371"/>
      <c r="O351" s="371"/>
      <c r="P351" s="371"/>
      <c r="Q351" s="372"/>
      <c r="R351" s="373" t="s">
        <v>140</v>
      </c>
      <c r="S351" s="374"/>
      <c r="T351" s="375" t="str">
        <f ca="1">IF(ISERROR(INDEX('BD1'!$N$56:$P$70,MATCH(J351,INDIRECT(F351),0),MATCH(F351,'BD1'!$N$55:$P$55,0))),"",(INDEX('BD1'!$N$56:$P$70,MATCH(J351,INDIRECT(F351),0),MATCH(F351,'BD1'!$N$55:$P$55,0))))</f>
        <v/>
      </c>
      <c r="U351" s="376"/>
      <c r="V351" s="132"/>
      <c r="W351" s="132"/>
      <c r="X351" s="74"/>
    </row>
    <row r="352" spans="1:24" ht="15" hidden="1" customHeight="1" x14ac:dyDescent="0.25">
      <c r="A352" s="74"/>
      <c r="B352" s="132"/>
      <c r="C352" s="365"/>
      <c r="D352" s="388"/>
      <c r="E352" s="140"/>
      <c r="F352" s="140"/>
      <c r="G352" s="140"/>
      <c r="H352" s="141" t="s">
        <v>163</v>
      </c>
      <c r="I352" s="140"/>
      <c r="J352" s="140"/>
      <c r="K352" s="140"/>
      <c r="L352" s="140"/>
      <c r="M352" s="140"/>
      <c r="N352" s="140"/>
      <c r="O352" s="140"/>
      <c r="P352" s="140"/>
      <c r="Q352" s="141" t="s">
        <v>163</v>
      </c>
      <c r="R352" s="140"/>
      <c r="S352" s="140"/>
      <c r="T352" s="140"/>
      <c r="U352" s="142"/>
      <c r="V352" s="132"/>
      <c r="W352" s="132"/>
      <c r="X352" s="74"/>
    </row>
    <row r="353" spans="1:41" ht="21.75" hidden="1" customHeight="1" x14ac:dyDescent="0.25">
      <c r="A353" s="74"/>
      <c r="B353" s="132"/>
      <c r="C353" s="365"/>
      <c r="D353" s="388"/>
      <c r="E353" s="377" t="s">
        <v>234</v>
      </c>
      <c r="F353" s="378"/>
      <c r="G353" s="378"/>
      <c r="H353" s="378"/>
      <c r="I353" s="378"/>
      <c r="J353" s="378"/>
      <c r="K353" s="378"/>
      <c r="L353" s="379" t="s">
        <v>235</v>
      </c>
      <c r="M353" s="378"/>
      <c r="N353" s="378"/>
      <c r="O353" s="378"/>
      <c r="P353" s="378"/>
      <c r="Q353" s="378"/>
      <c r="R353" s="378"/>
      <c r="S353" s="378"/>
      <c r="T353" s="378"/>
      <c r="U353" s="380"/>
      <c r="V353" s="132"/>
      <c r="W353" s="132"/>
      <c r="X353" s="74"/>
    </row>
    <row r="354" spans="1:41" ht="39.950000000000003" hidden="1" customHeight="1" x14ac:dyDescent="0.25">
      <c r="A354" s="74"/>
      <c r="B354" s="132"/>
      <c r="C354" s="366"/>
      <c r="D354" s="389"/>
      <c r="E354" s="381"/>
      <c r="F354" s="381"/>
      <c r="G354" s="381"/>
      <c r="H354" s="381"/>
      <c r="I354" s="381"/>
      <c r="J354" s="381"/>
      <c r="K354" s="382"/>
      <c r="L354" s="383"/>
      <c r="M354" s="384"/>
      <c r="N354" s="384"/>
      <c r="O354" s="384"/>
      <c r="P354" s="384"/>
      <c r="Q354" s="384"/>
      <c r="R354" s="384"/>
      <c r="S354" s="384"/>
      <c r="T354" s="384"/>
      <c r="U354" s="385"/>
      <c r="V354" s="132"/>
      <c r="W354" s="132"/>
      <c r="X354" s="74"/>
    </row>
    <row r="355" spans="1:41" ht="9" hidden="1" customHeight="1" x14ac:dyDescent="0.25">
      <c r="A355" s="74"/>
      <c r="B355" s="132"/>
      <c r="C355" s="137"/>
      <c r="D355" s="132"/>
      <c r="E355" s="132"/>
      <c r="F355" s="132"/>
      <c r="G355" s="132"/>
      <c r="H355" s="132"/>
      <c r="I355" s="132"/>
      <c r="J355" s="132"/>
      <c r="K355" s="132"/>
      <c r="L355" s="132"/>
      <c r="M355" s="132"/>
      <c r="N355" s="132"/>
      <c r="O355" s="132"/>
      <c r="P355" s="132"/>
      <c r="Q355" s="132"/>
      <c r="R355" s="132"/>
      <c r="S355" s="132"/>
      <c r="T355" s="132"/>
      <c r="U355" s="132"/>
      <c r="V355" s="132"/>
      <c r="W355" s="132"/>
      <c r="X355" s="74"/>
    </row>
    <row r="356" spans="1:41" ht="9" hidden="1" customHeight="1" x14ac:dyDescent="0.25">
      <c r="A356" s="74"/>
      <c r="B356" s="132"/>
      <c r="C356" s="137"/>
      <c r="D356" s="132"/>
      <c r="E356" s="132"/>
      <c r="F356" s="132"/>
      <c r="G356" s="132"/>
      <c r="H356" s="132"/>
      <c r="I356" s="132"/>
      <c r="J356" s="132"/>
      <c r="K356" s="132"/>
      <c r="L356" s="132"/>
      <c r="M356" s="132"/>
      <c r="N356" s="132"/>
      <c r="O356" s="132"/>
      <c r="P356" s="132"/>
      <c r="Q356" s="132"/>
      <c r="R356" s="132"/>
      <c r="S356" s="132"/>
      <c r="T356" s="132"/>
      <c r="U356" s="132"/>
      <c r="V356" s="132"/>
      <c r="W356" s="132"/>
      <c r="X356" s="74"/>
    </row>
    <row r="357" spans="1:41" ht="39.950000000000003" hidden="1" customHeight="1" x14ac:dyDescent="0.25">
      <c r="A357" s="74"/>
      <c r="B357" s="132"/>
      <c r="C357" s="365" t="s">
        <v>356</v>
      </c>
      <c r="D357" s="387">
        <v>18</v>
      </c>
      <c r="E357" s="138" t="s">
        <v>114</v>
      </c>
      <c r="F357" s="367"/>
      <c r="G357" s="368"/>
      <c r="H357" s="369"/>
      <c r="I357" s="139" t="s">
        <v>100</v>
      </c>
      <c r="J357" s="370"/>
      <c r="K357" s="371"/>
      <c r="L357" s="371"/>
      <c r="M357" s="371"/>
      <c r="N357" s="371"/>
      <c r="O357" s="371"/>
      <c r="P357" s="371"/>
      <c r="Q357" s="372"/>
      <c r="R357" s="373" t="s">
        <v>140</v>
      </c>
      <c r="S357" s="374"/>
      <c r="T357" s="375" t="str">
        <f ca="1">IF(ISERROR(INDEX('BD1'!$N$56:$P$70,MATCH(J357,INDIRECT(F357),0),MATCH(F357,'BD1'!$N$55:$P$55,0))),"",(INDEX('BD1'!$N$56:$P$70,MATCH(J357,INDIRECT(F357),0),MATCH(F357,'BD1'!$N$55:$P$55,0))))</f>
        <v/>
      </c>
      <c r="U357" s="376"/>
      <c r="V357" s="132"/>
      <c r="W357" s="132"/>
      <c r="X357" s="74"/>
    </row>
    <row r="358" spans="1:41" ht="15" hidden="1" customHeight="1" x14ac:dyDescent="0.25">
      <c r="A358" s="74"/>
      <c r="B358" s="132"/>
      <c r="C358" s="365"/>
      <c r="D358" s="388"/>
      <c r="E358" s="140"/>
      <c r="F358" s="140"/>
      <c r="G358" s="140"/>
      <c r="H358" s="141" t="s">
        <v>163</v>
      </c>
      <c r="I358" s="140"/>
      <c r="J358" s="140"/>
      <c r="K358" s="140"/>
      <c r="L358" s="140"/>
      <c r="M358" s="140"/>
      <c r="N358" s="140"/>
      <c r="O358" s="140"/>
      <c r="P358" s="140"/>
      <c r="Q358" s="141" t="s">
        <v>163</v>
      </c>
      <c r="R358" s="140"/>
      <c r="S358" s="140"/>
      <c r="T358" s="140"/>
      <c r="U358" s="142"/>
      <c r="V358" s="132"/>
      <c r="W358" s="132"/>
      <c r="X358" s="74"/>
    </row>
    <row r="359" spans="1:41" ht="21.75" hidden="1" customHeight="1" x14ac:dyDescent="0.25">
      <c r="A359" s="74"/>
      <c r="B359" s="132"/>
      <c r="C359" s="365"/>
      <c r="D359" s="388"/>
      <c r="E359" s="377" t="s">
        <v>234</v>
      </c>
      <c r="F359" s="378"/>
      <c r="G359" s="378"/>
      <c r="H359" s="378"/>
      <c r="I359" s="378"/>
      <c r="J359" s="378"/>
      <c r="K359" s="378"/>
      <c r="L359" s="379" t="s">
        <v>235</v>
      </c>
      <c r="M359" s="378"/>
      <c r="N359" s="378"/>
      <c r="O359" s="378"/>
      <c r="P359" s="378"/>
      <c r="Q359" s="378"/>
      <c r="R359" s="378"/>
      <c r="S359" s="378"/>
      <c r="T359" s="378"/>
      <c r="U359" s="380"/>
      <c r="V359" s="132"/>
      <c r="W359" s="132"/>
      <c r="X359" s="74"/>
    </row>
    <row r="360" spans="1:41" ht="39.950000000000003" hidden="1" customHeight="1" x14ac:dyDescent="0.25">
      <c r="A360" s="74"/>
      <c r="B360" s="132"/>
      <c r="C360" s="366"/>
      <c r="D360" s="389"/>
      <c r="E360" s="381"/>
      <c r="F360" s="381"/>
      <c r="G360" s="381"/>
      <c r="H360" s="381"/>
      <c r="I360" s="381"/>
      <c r="J360" s="381"/>
      <c r="K360" s="382"/>
      <c r="L360" s="383"/>
      <c r="M360" s="384"/>
      <c r="N360" s="384"/>
      <c r="O360" s="384"/>
      <c r="P360" s="384"/>
      <c r="Q360" s="384"/>
      <c r="R360" s="384"/>
      <c r="S360" s="384"/>
      <c r="T360" s="384"/>
      <c r="U360" s="385"/>
      <c r="V360" s="132"/>
      <c r="W360" s="132"/>
      <c r="X360" s="74"/>
    </row>
    <row r="361" spans="1:41" ht="9" hidden="1" customHeight="1" x14ac:dyDescent="0.25">
      <c r="A361" s="74"/>
      <c r="B361" s="132"/>
      <c r="C361" s="137"/>
      <c r="D361" s="132"/>
      <c r="E361" s="132"/>
      <c r="F361" s="132"/>
      <c r="G361" s="132"/>
      <c r="H361" s="132"/>
      <c r="I361" s="132"/>
      <c r="J361" s="132"/>
      <c r="K361" s="132"/>
      <c r="L361" s="132"/>
      <c r="M361" s="132"/>
      <c r="N361" s="132"/>
      <c r="O361" s="132"/>
      <c r="P361" s="132"/>
      <c r="Q361" s="132"/>
      <c r="R361" s="132"/>
      <c r="S361" s="132"/>
      <c r="T361" s="132"/>
      <c r="U361" s="132"/>
      <c r="V361" s="132"/>
      <c r="W361" s="132"/>
      <c r="X361" s="74"/>
    </row>
    <row r="362" spans="1:41" ht="8.25" hidden="1" customHeight="1" x14ac:dyDescent="0.25">
      <c r="A362" s="74"/>
      <c r="B362" s="132"/>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74"/>
    </row>
    <row r="363" spans="1:41" s="66" customFormat="1" ht="13.5" customHeight="1" x14ac:dyDescent="0.25">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row>
    <row r="364" spans="1:41" s="6" customFormat="1" ht="57" customHeight="1" x14ac:dyDescent="0.25">
      <c r="A364" s="75"/>
      <c r="B364" s="17"/>
      <c r="C364" s="17"/>
      <c r="D364" s="17"/>
      <c r="E364" s="17"/>
      <c r="F364" s="17"/>
      <c r="G364" s="126"/>
      <c r="H364" s="17"/>
      <c r="I364" s="17"/>
      <c r="J364" s="17"/>
      <c r="K364" s="17"/>
      <c r="L364" s="17"/>
      <c r="M364" s="17"/>
      <c r="N364" s="18"/>
      <c r="O364" s="17"/>
      <c r="P364" s="17"/>
      <c r="Q364" s="17"/>
      <c r="R364" s="17"/>
      <c r="S364" s="17"/>
      <c r="T364" s="17"/>
      <c r="U364" s="17"/>
      <c r="V364" s="18"/>
      <c r="W364" s="17"/>
      <c r="X364" s="75"/>
    </row>
    <row r="365" spans="1:41" s="6" customFormat="1" ht="39" customHeight="1" x14ac:dyDescent="0.25">
      <c r="A365" s="75"/>
      <c r="B365" s="17"/>
      <c r="C365" s="403" t="s">
        <v>260</v>
      </c>
      <c r="D365" s="404"/>
      <c r="E365" s="405" t="str">
        <f>IF(ISERROR(INDEX('BD1'!$B$56:$H$56,1,MATCH(C365,'BD1'!$B$55:$H$55,0))),"",(INDEX('BD1'!$B$56:$H$56,1,MATCH(C365,'BD1'!$B$55:$H$55,0))))</f>
        <v>Gobierno Legítimo, fortalecimiento local y eficiencia</v>
      </c>
      <c r="F365" s="406"/>
      <c r="G365" s="406"/>
      <c r="H365" s="406"/>
      <c r="I365" s="407"/>
      <c r="J365" s="17"/>
      <c r="K365" s="386"/>
      <c r="L365" s="386"/>
      <c r="M365" s="386"/>
      <c r="N365" s="386"/>
      <c r="O365" s="408"/>
      <c r="P365" s="408"/>
      <c r="Q365" s="408"/>
      <c r="R365" s="408"/>
      <c r="S365" s="408"/>
      <c r="T365" s="408"/>
      <c r="U365" s="408"/>
      <c r="V365" s="408"/>
      <c r="W365" s="17"/>
      <c r="X365" s="75"/>
    </row>
    <row r="366" spans="1:41" s="35" customFormat="1" ht="6.95" customHeight="1" x14ac:dyDescent="0.25">
      <c r="A366" s="76"/>
      <c r="B366" s="143"/>
      <c r="C366" s="128"/>
      <c r="D366" s="143"/>
      <c r="E366" s="143"/>
      <c r="F366" s="143"/>
      <c r="G366" s="143"/>
      <c r="H366" s="143"/>
      <c r="I366" s="143"/>
      <c r="J366" s="143"/>
      <c r="K366" s="143"/>
      <c r="L366" s="143"/>
      <c r="M366" s="143"/>
      <c r="N366" s="143"/>
      <c r="O366" s="143"/>
      <c r="P366" s="143"/>
      <c r="Q366" s="143"/>
      <c r="R366" s="143"/>
      <c r="S366" s="144"/>
      <c r="T366" s="144"/>
      <c r="U366" s="144"/>
      <c r="V366" s="130"/>
      <c r="W366" s="143"/>
      <c r="X366" s="76"/>
    </row>
    <row r="367" spans="1:41" s="14" customFormat="1" ht="33" customHeight="1" x14ac:dyDescent="0.25">
      <c r="A367" s="78"/>
      <c r="B367" s="131"/>
      <c r="C367" s="409" t="s">
        <v>189</v>
      </c>
      <c r="D367" s="411" t="s">
        <v>352</v>
      </c>
      <c r="E367" s="411" t="s">
        <v>278</v>
      </c>
      <c r="F367" s="413" t="s">
        <v>358</v>
      </c>
      <c r="G367" s="133"/>
      <c r="H367" s="415" t="s">
        <v>85</v>
      </c>
      <c r="I367" s="416"/>
      <c r="J367" s="416"/>
      <c r="K367" s="417"/>
      <c r="L367" s="135"/>
      <c r="M367" s="418" t="s">
        <v>193</v>
      </c>
      <c r="N367" s="418"/>
      <c r="O367" s="418"/>
      <c r="P367" s="418"/>
      <c r="Q367" s="135"/>
      <c r="R367" s="418" t="s">
        <v>87</v>
      </c>
      <c r="S367" s="418"/>
      <c r="T367" s="418"/>
      <c r="U367" s="418"/>
      <c r="V367" s="131"/>
      <c r="W367" s="131"/>
      <c r="X367" s="78"/>
      <c r="Y367" s="16"/>
      <c r="Z367" s="16"/>
      <c r="AA367" s="16"/>
      <c r="AB367" s="16"/>
      <c r="AC367" s="16"/>
      <c r="AD367" s="16"/>
      <c r="AE367" s="16"/>
      <c r="AF367" s="16"/>
      <c r="AG367" s="16"/>
      <c r="AH367" s="16"/>
      <c r="AI367" s="16"/>
      <c r="AJ367" s="16"/>
      <c r="AK367" s="16"/>
      <c r="AL367" s="16"/>
      <c r="AM367" s="16"/>
      <c r="AN367" s="16"/>
      <c r="AO367" s="16"/>
    </row>
    <row r="368" spans="1:41" ht="25.5" customHeight="1" x14ac:dyDescent="0.25">
      <c r="A368" s="74"/>
      <c r="B368" s="132"/>
      <c r="C368" s="410"/>
      <c r="D368" s="412"/>
      <c r="E368" s="412"/>
      <c r="F368" s="414"/>
      <c r="G368" s="134"/>
      <c r="H368" s="419" t="s">
        <v>88</v>
      </c>
      <c r="I368" s="420"/>
      <c r="J368" s="421" t="s">
        <v>231</v>
      </c>
      <c r="K368" s="422"/>
      <c r="L368" s="134"/>
      <c r="M368" s="420" t="s">
        <v>88</v>
      </c>
      <c r="N368" s="420"/>
      <c r="O368" s="423" t="s">
        <v>231</v>
      </c>
      <c r="P368" s="423"/>
      <c r="Q368" s="134"/>
      <c r="R368" s="420" t="s">
        <v>88</v>
      </c>
      <c r="S368" s="420"/>
      <c r="T368" s="421" t="s">
        <v>231</v>
      </c>
      <c r="U368" s="421"/>
      <c r="V368" s="132"/>
      <c r="W368" s="132"/>
      <c r="X368" s="74"/>
    </row>
    <row r="369" spans="1:24" ht="62.25" customHeight="1" x14ac:dyDescent="0.25">
      <c r="A369" s="74"/>
      <c r="B369" s="132"/>
      <c r="C369" s="390" t="s">
        <v>920</v>
      </c>
      <c r="D369" s="392" t="s">
        <v>842</v>
      </c>
      <c r="E369" s="400" t="s">
        <v>939</v>
      </c>
      <c r="F369" s="436">
        <f>100000000/1000000</f>
        <v>100</v>
      </c>
      <c r="G369" s="134"/>
      <c r="H369" s="84" t="s">
        <v>89</v>
      </c>
      <c r="I369" s="67">
        <v>1</v>
      </c>
      <c r="J369" s="396">
        <f>IF(ISERROR(IF(I370="","",IF((I370/I369)&gt;1,1,I370/I369))),"",IF(I370="","",IF((I370/I369)&gt;1,1,I370/I369)))</f>
        <v>0</v>
      </c>
      <c r="K369" s="397" t="str">
        <f>IF(J369="","",(IF(J369&lt;'BD1'!$E$76,'BD1'!$G$75,IF(J369&lt;'BD1'!$E$77,'BD1'!$G$76,'BD1'!$G$77))))</f>
        <v>ALERTA</v>
      </c>
      <c r="L369" s="134"/>
      <c r="M369" s="85" t="s">
        <v>89</v>
      </c>
      <c r="N369" s="336">
        <f>100000000/1000000</f>
        <v>100</v>
      </c>
      <c r="O369" s="396">
        <f>IF(ISERROR(IF(N370="","",IF((N370/N369)&gt;1,1,N370/N369))),"",IF(N370="","",IF((N370/N369)&gt;1,1,N370/N369)))</f>
        <v>0</v>
      </c>
      <c r="P369" s="398" t="str">
        <f>IF(O369="","",(IF(O369&lt;'BD1'!$E$76,'BD1'!$G$75,IF(O369&lt;'BD1'!$E$77,'BD1'!$G$76,'BD1'!$G$77))))</f>
        <v>ALERTA</v>
      </c>
      <c r="Q369" s="134"/>
      <c r="R369" s="85" t="s">
        <v>89</v>
      </c>
      <c r="S369" s="344">
        <v>0.2</v>
      </c>
      <c r="T369" s="396">
        <f>IF(ISERROR(IF(S370="","",IF((S370/S369)&gt;1,1,S370/S369))),"",IF(S370="","",IF((S370/S369)&gt;1,1,S370/S369)))</f>
        <v>0</v>
      </c>
      <c r="U369" s="398" t="str">
        <f>IF(T369="","",(IF(T369&lt;'BD1'!$E$76,'BD1'!$G$75,IF(T369&lt;'BD1'!$E$77,'BD1'!$G$76,'BD1'!$G$77))))</f>
        <v>ALERTA</v>
      </c>
      <c r="V369" s="132"/>
      <c r="W369" s="132"/>
      <c r="X369" s="74"/>
    </row>
    <row r="370" spans="1:24" ht="62.25" customHeight="1" x14ac:dyDescent="0.25">
      <c r="A370" s="74"/>
      <c r="B370" s="132"/>
      <c r="C370" s="391"/>
      <c r="D370" s="393"/>
      <c r="E370" s="400"/>
      <c r="F370" s="436"/>
      <c r="G370" s="132"/>
      <c r="H370" s="71" t="s">
        <v>90</v>
      </c>
      <c r="I370" s="83">
        <v>0</v>
      </c>
      <c r="J370" s="396"/>
      <c r="K370" s="397"/>
      <c r="L370" s="132"/>
      <c r="M370" s="73" t="s">
        <v>90</v>
      </c>
      <c r="N370" s="341">
        <v>0</v>
      </c>
      <c r="O370" s="396"/>
      <c r="P370" s="398"/>
      <c r="Q370" s="132"/>
      <c r="R370" s="73" t="s">
        <v>90</v>
      </c>
      <c r="S370" s="344">
        <v>0</v>
      </c>
      <c r="T370" s="396"/>
      <c r="U370" s="398"/>
      <c r="V370" s="132"/>
      <c r="W370" s="132"/>
      <c r="X370" s="74"/>
    </row>
    <row r="371" spans="1:24" ht="88.5" customHeight="1" x14ac:dyDescent="0.25">
      <c r="A371" s="74"/>
      <c r="B371" s="132"/>
      <c r="C371" s="390" t="s">
        <v>920</v>
      </c>
      <c r="D371" s="392" t="s">
        <v>842</v>
      </c>
      <c r="E371" s="489" t="s">
        <v>940</v>
      </c>
      <c r="F371" s="436">
        <f>100000000/1000000</f>
        <v>100</v>
      </c>
      <c r="G371" s="134"/>
      <c r="H371" s="84" t="s">
        <v>89</v>
      </c>
      <c r="I371" s="67">
        <v>1</v>
      </c>
      <c r="J371" s="396">
        <f>IF(ISERROR(IF(I372="","",IF((I372/I371)&gt;1,1,I372/I371))),"",IF(I372="","",IF((I372/I371)&gt;1,1,I372/I371)))</f>
        <v>0</v>
      </c>
      <c r="K371" s="397" t="str">
        <f>IF(J371="","",(IF(J371&lt;'BD1'!$E$76,'BD1'!$G$75,IF(J371&lt;'BD1'!$E$77,'BD1'!$G$76,'BD1'!$G$77))))</f>
        <v>ALERTA</v>
      </c>
      <c r="L371" s="134"/>
      <c r="M371" s="85" t="s">
        <v>89</v>
      </c>
      <c r="N371" s="336">
        <f>100000000/1000000</f>
        <v>100</v>
      </c>
      <c r="O371" s="396">
        <f>IF(ISERROR(IF(N372="","",IF((N372/N371)&gt;1,1,N372/N371))),"",IF(N372="","",IF((N372/N371)&gt;1,1,N372/N371)))</f>
        <v>0</v>
      </c>
      <c r="P371" s="398" t="str">
        <f>IF(O371="","",(IF(O371&lt;'BD1'!$E$76,'BD1'!$G$75,IF(O371&lt;'BD1'!$E$77,'BD1'!$G$76,'BD1'!$G$77))))</f>
        <v>ALERTA</v>
      </c>
      <c r="Q371" s="134"/>
      <c r="R371" s="85" t="s">
        <v>89</v>
      </c>
      <c r="S371" s="344">
        <v>0.2</v>
      </c>
      <c r="T371" s="396">
        <f>IF(ISERROR(IF(S372="","",IF((S372/S371)&gt;1,1,S372/S371))),"",IF(S372="","",IF((S372/S371)&gt;1,1,S372/S371)))</f>
        <v>0</v>
      </c>
      <c r="U371" s="398" t="str">
        <f>IF(T371="","",(IF(T371&lt;'BD1'!$E$76,'BD1'!$G$75,IF(T371&lt;'BD1'!$E$77,'BD1'!$G$76,'BD1'!$G$77))))</f>
        <v>ALERTA</v>
      </c>
      <c r="V371" s="132"/>
      <c r="W371" s="132"/>
      <c r="X371" s="74"/>
    </row>
    <row r="372" spans="1:24" ht="88.5" customHeight="1" x14ac:dyDescent="0.25">
      <c r="A372" s="74"/>
      <c r="B372" s="132"/>
      <c r="C372" s="391"/>
      <c r="D372" s="393"/>
      <c r="E372" s="393"/>
      <c r="F372" s="436"/>
      <c r="G372" s="132"/>
      <c r="H372" s="71" t="s">
        <v>90</v>
      </c>
      <c r="I372" s="83">
        <v>0</v>
      </c>
      <c r="J372" s="396"/>
      <c r="K372" s="397"/>
      <c r="L372" s="132"/>
      <c r="M372" s="73" t="s">
        <v>90</v>
      </c>
      <c r="N372" s="341">
        <v>0</v>
      </c>
      <c r="O372" s="396"/>
      <c r="P372" s="398"/>
      <c r="Q372" s="132"/>
      <c r="R372" s="73" t="s">
        <v>90</v>
      </c>
      <c r="S372" s="344">
        <v>0</v>
      </c>
      <c r="T372" s="396"/>
      <c r="U372" s="398"/>
      <c r="V372" s="132"/>
      <c r="W372" s="132"/>
      <c r="X372" s="74"/>
    </row>
    <row r="373" spans="1:24" ht="37.5" hidden="1" customHeight="1" x14ac:dyDescent="0.25">
      <c r="A373" s="74"/>
      <c r="B373" s="132"/>
      <c r="C373" s="390"/>
      <c r="D373" s="392"/>
      <c r="E373" s="394"/>
      <c r="F373" s="394"/>
      <c r="G373" s="134"/>
      <c r="H373" s="84" t="s">
        <v>89</v>
      </c>
      <c r="I373" s="67"/>
      <c r="J373" s="396" t="str">
        <f>IF(ISERROR(IF(I374="","",IF((I374/I373)&gt;1,1,I374/I373))),"",IF(I374="","",IF((I374/I373)&gt;1,1,I374/I373)))</f>
        <v/>
      </c>
      <c r="K373" s="397" t="str">
        <f>IF(J373="","",(IF(J373&lt;'BD1'!$E$76,'BD1'!$G$75,IF(J373&lt;'BD1'!$E$77,'BD1'!$G$76,'BD1'!$G$77))))</f>
        <v/>
      </c>
      <c r="L373" s="134"/>
      <c r="M373" s="85" t="s">
        <v>89</v>
      </c>
      <c r="N373" s="68"/>
      <c r="O373" s="396" t="str">
        <f>IF(ISERROR(IF(N374="","",IF((N374/N373)&gt;1,1,N374/N373))),"",IF(N374="","",IF((N374/N373)&gt;1,1,N374/N373)))</f>
        <v/>
      </c>
      <c r="P373" s="398" t="str">
        <f>IF(O373="","",(IF(O373&lt;'BD1'!$E$76,'BD1'!$G$75,IF(O373&lt;'BD1'!$E$77,'BD1'!$G$76,'BD1'!$G$77))))</f>
        <v/>
      </c>
      <c r="Q373" s="134"/>
      <c r="R373" s="85" t="s">
        <v>89</v>
      </c>
      <c r="S373" s="67"/>
      <c r="T373" s="396" t="str">
        <f>IF(ISERROR(IF(S374="","",IF((S374/S373)&gt;1,1,S374/S373))),"",IF(S374="","",IF((S374/S373)&gt;1,1,S374/S373)))</f>
        <v/>
      </c>
      <c r="U373" s="398" t="str">
        <f>IF(T373="","",(IF(T373&lt;'BD1'!$E$76,'BD1'!$G$75,IF(T373&lt;'BD1'!$E$77,'BD1'!$G$76,'BD1'!$G$77))))</f>
        <v/>
      </c>
      <c r="V373" s="132"/>
      <c r="W373" s="132"/>
      <c r="X373" s="74"/>
    </row>
    <row r="374" spans="1:24" ht="37.5" hidden="1" customHeight="1" x14ac:dyDescent="0.25">
      <c r="A374" s="74"/>
      <c r="B374" s="132"/>
      <c r="C374" s="391"/>
      <c r="D374" s="393"/>
      <c r="E374" s="395"/>
      <c r="F374" s="395"/>
      <c r="G374" s="132"/>
      <c r="H374" s="71" t="s">
        <v>90</v>
      </c>
      <c r="I374" s="83"/>
      <c r="J374" s="396"/>
      <c r="K374" s="397"/>
      <c r="L374" s="132"/>
      <c r="M374" s="73" t="s">
        <v>90</v>
      </c>
      <c r="N374" s="69"/>
      <c r="O374" s="396"/>
      <c r="P374" s="398"/>
      <c r="Q374" s="132"/>
      <c r="R374" s="73" t="s">
        <v>90</v>
      </c>
      <c r="S374" s="83"/>
      <c r="T374" s="396"/>
      <c r="U374" s="398"/>
      <c r="V374" s="132"/>
      <c r="W374" s="132"/>
      <c r="X374" s="74"/>
    </row>
    <row r="375" spans="1:24" ht="37.5" hidden="1" customHeight="1" x14ac:dyDescent="0.25">
      <c r="A375" s="74"/>
      <c r="B375" s="132"/>
      <c r="C375" s="390"/>
      <c r="D375" s="392"/>
      <c r="E375" s="394"/>
      <c r="F375" s="394"/>
      <c r="G375" s="134"/>
      <c r="H375" s="84" t="s">
        <v>89</v>
      </c>
      <c r="I375" s="67"/>
      <c r="J375" s="396" t="str">
        <f>IF(ISERROR(IF(I376="","",IF((I376/I375)&gt;1,1,I376/I375))),"",IF(I376="","",IF((I376/I375)&gt;1,1,I376/I375)))</f>
        <v/>
      </c>
      <c r="K375" s="397" t="str">
        <f>IF(J375="","",(IF(J375&lt;'BD1'!$E$76,'BD1'!$G$75,IF(J375&lt;'BD1'!$E$77,'BD1'!$G$76,'BD1'!$G$77))))</f>
        <v/>
      </c>
      <c r="L375" s="134"/>
      <c r="M375" s="85" t="s">
        <v>89</v>
      </c>
      <c r="N375" s="68"/>
      <c r="O375" s="396" t="str">
        <f>IF(ISERROR(IF(N376="","",IF((N376/N375)&gt;1,1,N376/N375))),"",IF(N376="","",IF((N376/N375)&gt;1,1,N376/N375)))</f>
        <v/>
      </c>
      <c r="P375" s="398" t="str">
        <f>IF(O375="","",(IF(O375&lt;'BD1'!$E$76,'BD1'!$G$75,IF(O375&lt;'BD1'!$E$77,'BD1'!$G$76,'BD1'!$G$77))))</f>
        <v/>
      </c>
      <c r="Q375" s="134"/>
      <c r="R375" s="85" t="s">
        <v>89</v>
      </c>
      <c r="S375" s="67"/>
      <c r="T375" s="396" t="str">
        <f>IF(ISERROR(IF(S376="","",IF((S376/S375)&gt;1,1,S376/S375))),"",IF(S376="","",IF((S376/S375)&gt;1,1,S376/S375)))</f>
        <v/>
      </c>
      <c r="U375" s="398" t="str">
        <f>IF(T375="","",(IF(T375&lt;'BD1'!$E$76,'BD1'!$G$75,IF(T375&lt;'BD1'!$E$77,'BD1'!$G$76,'BD1'!$G$77))))</f>
        <v/>
      </c>
      <c r="V375" s="132"/>
      <c r="W375" s="132"/>
      <c r="X375" s="74"/>
    </row>
    <row r="376" spans="1:24" ht="37.5" hidden="1" customHeight="1" x14ac:dyDescent="0.25">
      <c r="A376" s="74"/>
      <c r="B376" s="132"/>
      <c r="C376" s="391"/>
      <c r="D376" s="393"/>
      <c r="E376" s="395"/>
      <c r="F376" s="395"/>
      <c r="G376" s="132"/>
      <c r="H376" s="71" t="s">
        <v>90</v>
      </c>
      <c r="I376" s="83"/>
      <c r="J376" s="396"/>
      <c r="K376" s="397"/>
      <c r="L376" s="132"/>
      <c r="M376" s="73" t="s">
        <v>90</v>
      </c>
      <c r="N376" s="69"/>
      <c r="O376" s="396"/>
      <c r="P376" s="398"/>
      <c r="Q376" s="132"/>
      <c r="R376" s="73" t="s">
        <v>90</v>
      </c>
      <c r="S376" s="83"/>
      <c r="T376" s="396"/>
      <c r="U376" s="398"/>
      <c r="V376" s="132"/>
      <c r="W376" s="132"/>
      <c r="X376" s="74"/>
    </row>
    <row r="377" spans="1:24" ht="37.5" hidden="1" customHeight="1" x14ac:dyDescent="0.25">
      <c r="A377" s="74"/>
      <c r="B377" s="132"/>
      <c r="C377" s="390"/>
      <c r="D377" s="392"/>
      <c r="E377" s="394"/>
      <c r="F377" s="394"/>
      <c r="G377" s="134"/>
      <c r="H377" s="84" t="s">
        <v>89</v>
      </c>
      <c r="I377" s="67"/>
      <c r="J377" s="396" t="str">
        <f>IF(ISERROR(IF(I378="","",IF((I378/I377)&gt;1,1,I378/I377))),"",IF(I378="","",IF((I378/I377)&gt;1,1,I378/I377)))</f>
        <v/>
      </c>
      <c r="K377" s="397" t="str">
        <f>IF(J377="","",(IF(J377&lt;'BD1'!$E$76,'BD1'!$G$75,IF(J377&lt;'BD1'!$E$77,'BD1'!$G$76,'BD1'!$G$77))))</f>
        <v/>
      </c>
      <c r="L377" s="134"/>
      <c r="M377" s="85" t="s">
        <v>89</v>
      </c>
      <c r="N377" s="68"/>
      <c r="O377" s="396" t="str">
        <f>IF(ISERROR(IF(N378="","",IF((N378/N377)&gt;1,1,N378/N377))),"",IF(N378="","",IF((N378/N377)&gt;1,1,N378/N377)))</f>
        <v/>
      </c>
      <c r="P377" s="398" t="str">
        <f>IF(O377="","",(IF(O377&lt;'BD1'!$E$76,'BD1'!$G$75,IF(O377&lt;'BD1'!$E$77,'BD1'!$G$76,'BD1'!$G$77))))</f>
        <v/>
      </c>
      <c r="Q377" s="134"/>
      <c r="R377" s="85" t="s">
        <v>89</v>
      </c>
      <c r="S377" s="67"/>
      <c r="T377" s="396" t="str">
        <f>IF(ISERROR(IF(S378="","",IF((S378/S377)&gt;1,1,S378/S377))),"",IF(S378="","",IF((S378/S377)&gt;1,1,S378/S377)))</f>
        <v/>
      </c>
      <c r="U377" s="398" t="str">
        <f>IF(T377="","",(IF(T377&lt;'BD1'!$E$76,'BD1'!$G$75,IF(T377&lt;'BD1'!$E$77,'BD1'!$G$76,'BD1'!$G$77))))</f>
        <v/>
      </c>
      <c r="V377" s="132"/>
      <c r="W377" s="132"/>
      <c r="X377" s="74"/>
    </row>
    <row r="378" spans="1:24" ht="37.5" hidden="1" customHeight="1" x14ac:dyDescent="0.25">
      <c r="A378" s="74"/>
      <c r="B378" s="132"/>
      <c r="C378" s="391"/>
      <c r="D378" s="393"/>
      <c r="E378" s="395"/>
      <c r="F378" s="395"/>
      <c r="G378" s="132"/>
      <c r="H378" s="71" t="s">
        <v>90</v>
      </c>
      <c r="I378" s="83"/>
      <c r="J378" s="396"/>
      <c r="K378" s="397"/>
      <c r="L378" s="132"/>
      <c r="M378" s="73" t="s">
        <v>90</v>
      </c>
      <c r="N378" s="69"/>
      <c r="O378" s="396"/>
      <c r="P378" s="398"/>
      <c r="Q378" s="132"/>
      <c r="R378" s="73" t="s">
        <v>90</v>
      </c>
      <c r="S378" s="83"/>
      <c r="T378" s="396"/>
      <c r="U378" s="398"/>
      <c r="V378" s="132"/>
      <c r="W378" s="132"/>
      <c r="X378" s="74"/>
    </row>
    <row r="379" spans="1:24" ht="37.5" hidden="1" customHeight="1" x14ac:dyDescent="0.25">
      <c r="A379" s="74"/>
      <c r="B379" s="132"/>
      <c r="C379" s="390"/>
      <c r="D379" s="392"/>
      <c r="E379" s="394"/>
      <c r="F379" s="394"/>
      <c r="G379" s="134"/>
      <c r="H379" s="84" t="s">
        <v>89</v>
      </c>
      <c r="I379" s="67"/>
      <c r="J379" s="396" t="str">
        <f>IF(ISERROR(IF(I380="","",IF((I380/I379)&gt;1,1,I380/I379))),"",IF(I380="","",IF((I380/I379)&gt;1,1,I380/I379)))</f>
        <v/>
      </c>
      <c r="K379" s="397" t="str">
        <f>IF(J379="","",(IF(J379&lt;'BD1'!$E$76,'BD1'!$G$75,IF(J379&lt;'BD1'!$E$77,'BD1'!$G$76,'BD1'!$G$77))))</f>
        <v/>
      </c>
      <c r="L379" s="134"/>
      <c r="M379" s="85" t="s">
        <v>89</v>
      </c>
      <c r="N379" s="68"/>
      <c r="O379" s="396" t="str">
        <f>IF(ISERROR(IF(N380="","",IF((N380/N379)&gt;1,1,N380/N379))),"",IF(N380="","",IF((N380/N379)&gt;1,1,N380/N379)))</f>
        <v/>
      </c>
      <c r="P379" s="398" t="str">
        <f>IF(O379="","",(IF(O379&lt;'BD1'!$E$76,'BD1'!$G$75,IF(O379&lt;'BD1'!$E$77,'BD1'!$G$76,'BD1'!$G$77))))</f>
        <v/>
      </c>
      <c r="Q379" s="134"/>
      <c r="R379" s="85" t="s">
        <v>89</v>
      </c>
      <c r="S379" s="67"/>
      <c r="T379" s="396" t="str">
        <f>IF(ISERROR(IF(S380="","",IF((S380/S379)&gt;1,1,S380/S379))),"",IF(S380="","",IF((S380/S379)&gt;1,1,S380/S379)))</f>
        <v/>
      </c>
      <c r="U379" s="398" t="str">
        <f>IF(T379="","",(IF(T379&lt;'BD1'!$E$76,'BD1'!$G$75,IF(T379&lt;'BD1'!$E$77,'BD1'!$G$76,'BD1'!$G$77))))</f>
        <v/>
      </c>
      <c r="V379" s="132"/>
      <c r="W379" s="132"/>
      <c r="X379" s="74"/>
    </row>
    <row r="380" spans="1:24" ht="37.5" hidden="1" customHeight="1" x14ac:dyDescent="0.25">
      <c r="A380" s="74"/>
      <c r="B380" s="132"/>
      <c r="C380" s="391"/>
      <c r="D380" s="393"/>
      <c r="E380" s="395"/>
      <c r="F380" s="395"/>
      <c r="G380" s="132"/>
      <c r="H380" s="71" t="s">
        <v>90</v>
      </c>
      <c r="I380" s="83"/>
      <c r="J380" s="396"/>
      <c r="K380" s="397"/>
      <c r="L380" s="132"/>
      <c r="M380" s="73" t="s">
        <v>90</v>
      </c>
      <c r="N380" s="69"/>
      <c r="O380" s="396"/>
      <c r="P380" s="398"/>
      <c r="Q380" s="132"/>
      <c r="R380" s="73" t="s">
        <v>90</v>
      </c>
      <c r="S380" s="83"/>
      <c r="T380" s="396"/>
      <c r="U380" s="398"/>
      <c r="V380" s="132"/>
      <c r="W380" s="132"/>
      <c r="X380" s="74"/>
    </row>
    <row r="381" spans="1:24" ht="37.5" hidden="1" customHeight="1" x14ac:dyDescent="0.25">
      <c r="A381" s="74"/>
      <c r="B381" s="132"/>
      <c r="C381" s="390"/>
      <c r="D381" s="392"/>
      <c r="E381" s="394"/>
      <c r="F381" s="394"/>
      <c r="G381" s="134"/>
      <c r="H381" s="84" t="s">
        <v>89</v>
      </c>
      <c r="I381" s="67"/>
      <c r="J381" s="396" t="str">
        <f>IF(ISERROR(IF(I382="","",IF((I382/I381)&gt;1,1,I382/I381))),"",IF(I382="","",IF((I382/I381)&gt;1,1,I382/I381)))</f>
        <v/>
      </c>
      <c r="K381" s="397" t="str">
        <f>IF(J381="","",(IF(J381&lt;'BD1'!$E$76,'BD1'!$G$75,IF(J381&lt;'BD1'!$E$77,'BD1'!$G$76,'BD1'!$G$77))))</f>
        <v/>
      </c>
      <c r="L381" s="134"/>
      <c r="M381" s="85" t="s">
        <v>89</v>
      </c>
      <c r="N381" s="68"/>
      <c r="O381" s="396" t="str">
        <f>IF(ISERROR(IF(N382="","",IF((N382/N381)&gt;1,1,N382/N381))),"",IF(N382="","",IF((N382/N381)&gt;1,1,N382/N381)))</f>
        <v/>
      </c>
      <c r="P381" s="398" t="str">
        <f>IF(O381="","",(IF(O381&lt;'BD1'!$E$76,'BD1'!$G$75,IF(O381&lt;'BD1'!$E$77,'BD1'!$G$76,'BD1'!$G$77))))</f>
        <v/>
      </c>
      <c r="Q381" s="134"/>
      <c r="R381" s="85" t="s">
        <v>89</v>
      </c>
      <c r="S381" s="67"/>
      <c r="T381" s="396" t="str">
        <f>IF(ISERROR(IF(S382="","",IF((S382/S381)&gt;1,1,S382/S381))),"",IF(S382="","",IF((S382/S381)&gt;1,1,S382/S381)))</f>
        <v/>
      </c>
      <c r="U381" s="398" t="str">
        <f>IF(T381="","",(IF(T381&lt;'BD1'!$E$76,'BD1'!$G$75,IF(T381&lt;'BD1'!$E$77,'BD1'!$G$76,'BD1'!$G$77))))</f>
        <v/>
      </c>
      <c r="V381" s="132"/>
      <c r="W381" s="132"/>
      <c r="X381" s="74"/>
    </row>
    <row r="382" spans="1:24" ht="37.5" hidden="1" customHeight="1" x14ac:dyDescent="0.25">
      <c r="A382" s="74"/>
      <c r="B382" s="132"/>
      <c r="C382" s="391"/>
      <c r="D382" s="393"/>
      <c r="E382" s="395"/>
      <c r="F382" s="395"/>
      <c r="G382" s="132"/>
      <c r="H382" s="71" t="s">
        <v>90</v>
      </c>
      <c r="I382" s="83"/>
      <c r="J382" s="396"/>
      <c r="K382" s="397"/>
      <c r="L382" s="132"/>
      <c r="M382" s="73" t="s">
        <v>90</v>
      </c>
      <c r="N382" s="69"/>
      <c r="O382" s="396"/>
      <c r="P382" s="398"/>
      <c r="Q382" s="132"/>
      <c r="R382" s="73" t="s">
        <v>90</v>
      </c>
      <c r="S382" s="83"/>
      <c r="T382" s="396"/>
      <c r="U382" s="398"/>
      <c r="V382" s="132"/>
      <c r="W382" s="132"/>
      <c r="X382" s="74"/>
    </row>
    <row r="383" spans="1:24" ht="37.5" hidden="1" customHeight="1" x14ac:dyDescent="0.25">
      <c r="A383" s="74"/>
      <c r="B383" s="132"/>
      <c r="C383" s="390"/>
      <c r="D383" s="392"/>
      <c r="E383" s="394"/>
      <c r="F383" s="394"/>
      <c r="G383" s="134"/>
      <c r="H383" s="84" t="s">
        <v>89</v>
      </c>
      <c r="I383" s="67"/>
      <c r="J383" s="396" t="str">
        <f>IF(ISERROR(IF(I384="","",IF((I384/I383)&gt;1,1,I384/I383))),"",IF(I384="","",IF((I384/I383)&gt;1,1,I384/I383)))</f>
        <v/>
      </c>
      <c r="K383" s="397" t="str">
        <f>IF(J383="","",(IF(J383&lt;'BD1'!$E$76,'BD1'!$G$75,IF(J383&lt;'BD1'!$E$77,'BD1'!$G$76,'BD1'!$G$77))))</f>
        <v/>
      </c>
      <c r="L383" s="134"/>
      <c r="M383" s="85" t="s">
        <v>89</v>
      </c>
      <c r="N383" s="68"/>
      <c r="O383" s="396" t="str">
        <f>IF(ISERROR(IF(N384="","",IF((N384/N383)&gt;1,1,N384/N383))),"",IF(N384="","",IF((N384/N383)&gt;1,1,N384/N383)))</f>
        <v/>
      </c>
      <c r="P383" s="398" t="str">
        <f>IF(O383="","",(IF(O383&lt;'BD1'!$E$76,'BD1'!$G$75,IF(O383&lt;'BD1'!$E$77,'BD1'!$G$76,'BD1'!$G$77))))</f>
        <v/>
      </c>
      <c r="Q383" s="134"/>
      <c r="R383" s="85" t="s">
        <v>89</v>
      </c>
      <c r="S383" s="67"/>
      <c r="T383" s="396" t="str">
        <f>IF(ISERROR(IF(S384="","",IF((S384/S383)&gt;1,1,S384/S383))),"",IF(S384="","",IF((S384/S383)&gt;1,1,S384/S383)))</f>
        <v/>
      </c>
      <c r="U383" s="398" t="str">
        <f>IF(T383="","",(IF(T383&lt;'BD1'!$E$76,'BD1'!$G$75,IF(T383&lt;'BD1'!$E$77,'BD1'!$G$76,'BD1'!$G$77))))</f>
        <v/>
      </c>
      <c r="V383" s="132"/>
      <c r="W383" s="132"/>
      <c r="X383" s="74"/>
    </row>
    <row r="384" spans="1:24" ht="37.5" hidden="1" customHeight="1" x14ac:dyDescent="0.25">
      <c r="A384" s="74"/>
      <c r="B384" s="132"/>
      <c r="C384" s="391"/>
      <c r="D384" s="393"/>
      <c r="E384" s="395"/>
      <c r="F384" s="395"/>
      <c r="G384" s="132"/>
      <c r="H384" s="71" t="s">
        <v>90</v>
      </c>
      <c r="I384" s="83"/>
      <c r="J384" s="396"/>
      <c r="K384" s="397"/>
      <c r="L384" s="132"/>
      <c r="M384" s="73" t="s">
        <v>90</v>
      </c>
      <c r="N384" s="69"/>
      <c r="O384" s="396"/>
      <c r="P384" s="398"/>
      <c r="Q384" s="132"/>
      <c r="R384" s="73" t="s">
        <v>90</v>
      </c>
      <c r="S384" s="83"/>
      <c r="T384" s="396"/>
      <c r="U384" s="398"/>
      <c r="V384" s="132"/>
      <c r="W384" s="132"/>
      <c r="X384" s="74"/>
    </row>
    <row r="385" spans="1:24" ht="37.5" hidden="1" customHeight="1" x14ac:dyDescent="0.25">
      <c r="A385" s="74"/>
      <c r="B385" s="132"/>
      <c r="C385" s="390"/>
      <c r="D385" s="392"/>
      <c r="E385" s="394"/>
      <c r="F385" s="394"/>
      <c r="G385" s="134"/>
      <c r="H385" s="84" t="s">
        <v>89</v>
      </c>
      <c r="I385" s="67"/>
      <c r="J385" s="396" t="str">
        <f>IF(ISERROR(IF(I386="","",IF((I386/I385)&gt;1,1,I386/I385))),"",IF(I386="","",IF((I386/I385)&gt;1,1,I386/I385)))</f>
        <v/>
      </c>
      <c r="K385" s="397" t="str">
        <f>IF(J385="","",(IF(J385&lt;'BD1'!$E$76,'BD1'!$G$75,IF(J385&lt;'BD1'!$E$77,'BD1'!$G$76,'BD1'!$G$77))))</f>
        <v/>
      </c>
      <c r="L385" s="134"/>
      <c r="M385" s="85" t="s">
        <v>89</v>
      </c>
      <c r="N385" s="68"/>
      <c r="O385" s="396" t="str">
        <f>IF(ISERROR(IF(N386="","",IF((N386/N385)&gt;1,1,N386/N385))),"",IF(N386="","",IF((N386/N385)&gt;1,1,N386/N385)))</f>
        <v/>
      </c>
      <c r="P385" s="398" t="str">
        <f>IF(O385="","",(IF(O385&lt;'BD1'!$E$76,'BD1'!$G$75,IF(O385&lt;'BD1'!$E$77,'BD1'!$G$76,'BD1'!$G$77))))</f>
        <v/>
      </c>
      <c r="Q385" s="134"/>
      <c r="R385" s="85" t="s">
        <v>89</v>
      </c>
      <c r="S385" s="67"/>
      <c r="T385" s="396" t="str">
        <f>IF(ISERROR(IF(S386="","",IF((S386/S385)&gt;1,1,S386/S385))),"",IF(S386="","",IF((S386/S385)&gt;1,1,S386/S385)))</f>
        <v/>
      </c>
      <c r="U385" s="398" t="str">
        <f>IF(T385="","",(IF(T385&lt;'BD1'!$E$76,'BD1'!$G$75,IF(T385&lt;'BD1'!$E$77,'BD1'!$G$76,'BD1'!$G$77))))</f>
        <v/>
      </c>
      <c r="V385" s="132"/>
      <c r="W385" s="132"/>
      <c r="X385" s="74"/>
    </row>
    <row r="386" spans="1:24" ht="37.5" hidden="1" customHeight="1" x14ac:dyDescent="0.25">
      <c r="A386" s="74"/>
      <c r="B386" s="132"/>
      <c r="C386" s="391"/>
      <c r="D386" s="393"/>
      <c r="E386" s="395"/>
      <c r="F386" s="395"/>
      <c r="G386" s="132"/>
      <c r="H386" s="71" t="s">
        <v>90</v>
      </c>
      <c r="I386" s="83"/>
      <c r="J386" s="396"/>
      <c r="K386" s="397"/>
      <c r="L386" s="132"/>
      <c r="M386" s="73" t="s">
        <v>90</v>
      </c>
      <c r="N386" s="69"/>
      <c r="O386" s="396"/>
      <c r="P386" s="398"/>
      <c r="Q386" s="132"/>
      <c r="R386" s="73" t="s">
        <v>90</v>
      </c>
      <c r="S386" s="83"/>
      <c r="T386" s="396"/>
      <c r="U386" s="398"/>
      <c r="V386" s="132"/>
      <c r="W386" s="132"/>
      <c r="X386" s="74"/>
    </row>
    <row r="387" spans="1:24" ht="37.5" hidden="1" customHeight="1" x14ac:dyDescent="0.25">
      <c r="A387" s="74"/>
      <c r="B387" s="132"/>
      <c r="C387" s="390"/>
      <c r="D387" s="392"/>
      <c r="E387" s="394"/>
      <c r="F387" s="394"/>
      <c r="G387" s="134"/>
      <c r="H387" s="84" t="s">
        <v>89</v>
      </c>
      <c r="I387" s="67"/>
      <c r="J387" s="396" t="str">
        <f>IF(ISERROR(IF(I388="","",IF((I388/I387)&gt;1,1,I388/I387))),"",IF(I388="","",IF((I388/I387)&gt;1,1,I388/I387)))</f>
        <v/>
      </c>
      <c r="K387" s="397" t="str">
        <f>IF(J387="","",(IF(J387&lt;'BD1'!$E$76,'BD1'!$G$75,IF(J387&lt;'BD1'!$E$77,'BD1'!$G$76,'BD1'!$G$77))))</f>
        <v/>
      </c>
      <c r="L387" s="134"/>
      <c r="M387" s="85" t="s">
        <v>89</v>
      </c>
      <c r="N387" s="68"/>
      <c r="O387" s="396" t="str">
        <f>IF(ISERROR(IF(N388="","",IF((N388/N387)&gt;1,1,N388/N387))),"",IF(N388="","",IF((N388/N387)&gt;1,1,N388/N387)))</f>
        <v/>
      </c>
      <c r="P387" s="398" t="str">
        <f>IF(O387="","",(IF(O387&lt;'BD1'!$E$76,'BD1'!$G$75,IF(O387&lt;'BD1'!$E$77,'BD1'!$G$76,'BD1'!$G$77))))</f>
        <v/>
      </c>
      <c r="Q387" s="134"/>
      <c r="R387" s="85" t="s">
        <v>89</v>
      </c>
      <c r="S387" s="67"/>
      <c r="T387" s="396" t="str">
        <f>IF(ISERROR(IF(S388="","",IF((S388/S387)&gt;1,1,S388/S387))),"",IF(S388="","",IF((S388/S387)&gt;1,1,S388/S387)))</f>
        <v/>
      </c>
      <c r="U387" s="398" t="str">
        <f>IF(T387="","",(IF(T387&lt;'BD1'!$E$76,'BD1'!$G$75,IF(T387&lt;'BD1'!$E$77,'BD1'!$G$76,'BD1'!$G$77))))</f>
        <v/>
      </c>
      <c r="V387" s="132"/>
      <c r="W387" s="132"/>
      <c r="X387" s="74"/>
    </row>
    <row r="388" spans="1:24" ht="37.5" hidden="1" customHeight="1" x14ac:dyDescent="0.25">
      <c r="A388" s="74"/>
      <c r="B388" s="132"/>
      <c r="C388" s="391"/>
      <c r="D388" s="393"/>
      <c r="E388" s="395"/>
      <c r="F388" s="395"/>
      <c r="G388" s="132"/>
      <c r="H388" s="71" t="s">
        <v>90</v>
      </c>
      <c r="I388" s="83"/>
      <c r="J388" s="396"/>
      <c r="K388" s="397"/>
      <c r="L388" s="132"/>
      <c r="M388" s="73" t="s">
        <v>90</v>
      </c>
      <c r="N388" s="69"/>
      <c r="O388" s="396"/>
      <c r="P388" s="398"/>
      <c r="Q388" s="132"/>
      <c r="R388" s="73" t="s">
        <v>90</v>
      </c>
      <c r="S388" s="83"/>
      <c r="T388" s="396"/>
      <c r="U388" s="398"/>
      <c r="V388" s="132"/>
      <c r="W388" s="132"/>
      <c r="X388" s="74"/>
    </row>
    <row r="389" spans="1:24" ht="37.5" hidden="1" customHeight="1" x14ac:dyDescent="0.25">
      <c r="A389" s="74"/>
      <c r="B389" s="132"/>
      <c r="C389" s="390"/>
      <c r="D389" s="392"/>
      <c r="E389" s="394"/>
      <c r="F389" s="394"/>
      <c r="G389" s="134"/>
      <c r="H389" s="84" t="s">
        <v>89</v>
      </c>
      <c r="I389" s="67"/>
      <c r="J389" s="396" t="str">
        <f>IF(ISERROR(IF(I390="","",IF((I390/I389)&gt;1,1,I390/I389))),"",IF(I390="","",IF((I390/I389)&gt;1,1,I390/I389)))</f>
        <v/>
      </c>
      <c r="K389" s="397" t="str">
        <f>IF(J389="","",(IF(J389&lt;'BD1'!$E$76,'BD1'!$G$75,IF(J389&lt;'BD1'!$E$77,'BD1'!$G$76,'BD1'!$G$77))))</f>
        <v/>
      </c>
      <c r="L389" s="134"/>
      <c r="M389" s="85" t="s">
        <v>89</v>
      </c>
      <c r="N389" s="68"/>
      <c r="O389" s="396" t="str">
        <f>IF(ISERROR(IF(N390="","",IF((N390/N389)&gt;1,1,N390/N389))),"",IF(N390="","",IF((N390/N389)&gt;1,1,N390/N389)))</f>
        <v/>
      </c>
      <c r="P389" s="398" t="str">
        <f>IF(O389="","",(IF(O389&lt;'BD1'!$E$76,'BD1'!$G$75,IF(O389&lt;'BD1'!$E$77,'BD1'!$G$76,'BD1'!$G$77))))</f>
        <v/>
      </c>
      <c r="Q389" s="134"/>
      <c r="R389" s="85" t="s">
        <v>89</v>
      </c>
      <c r="S389" s="67"/>
      <c r="T389" s="396" t="str">
        <f>IF(ISERROR(IF(S390="","",IF((S390/S389)&gt;1,1,S390/S389))),"",IF(S390="","",IF((S390/S389)&gt;1,1,S390/S389)))</f>
        <v/>
      </c>
      <c r="U389" s="398" t="str">
        <f>IF(T389="","",(IF(T389&lt;'BD1'!$E$76,'BD1'!$G$75,IF(T389&lt;'BD1'!$E$77,'BD1'!$G$76,'BD1'!$G$77))))</f>
        <v/>
      </c>
      <c r="V389" s="132"/>
      <c r="W389" s="132"/>
      <c r="X389" s="74"/>
    </row>
    <row r="390" spans="1:24" ht="37.5" hidden="1" customHeight="1" x14ac:dyDescent="0.25">
      <c r="A390" s="74"/>
      <c r="B390" s="132"/>
      <c r="C390" s="391"/>
      <c r="D390" s="393"/>
      <c r="E390" s="395"/>
      <c r="F390" s="395"/>
      <c r="G390" s="132"/>
      <c r="H390" s="71" t="s">
        <v>90</v>
      </c>
      <c r="I390" s="83"/>
      <c r="J390" s="396"/>
      <c r="K390" s="397"/>
      <c r="L390" s="132"/>
      <c r="M390" s="73" t="s">
        <v>90</v>
      </c>
      <c r="N390" s="69"/>
      <c r="O390" s="396"/>
      <c r="P390" s="398"/>
      <c r="Q390" s="132"/>
      <c r="R390" s="73" t="s">
        <v>90</v>
      </c>
      <c r="S390" s="83"/>
      <c r="T390" s="396"/>
      <c r="U390" s="398"/>
      <c r="V390" s="132"/>
      <c r="W390" s="132"/>
      <c r="X390" s="74"/>
    </row>
    <row r="391" spans="1:24" ht="37.5" hidden="1" customHeight="1" x14ac:dyDescent="0.25">
      <c r="A391" s="74"/>
      <c r="B391" s="132"/>
      <c r="C391" s="390"/>
      <c r="D391" s="392"/>
      <c r="E391" s="394"/>
      <c r="F391" s="394"/>
      <c r="G391" s="134"/>
      <c r="H391" s="84" t="s">
        <v>89</v>
      </c>
      <c r="I391" s="67"/>
      <c r="J391" s="396" t="str">
        <f>IF(ISERROR(IF(I392="","",IF((I392/I391)&gt;1,1,I392/I391))),"",IF(I392="","",IF((I392/I391)&gt;1,1,I392/I391)))</f>
        <v/>
      </c>
      <c r="K391" s="397" t="str">
        <f>IF(J391="","",(IF(J391&lt;'BD1'!$E$76,'BD1'!$G$75,IF(J391&lt;'BD1'!$E$77,'BD1'!$G$76,'BD1'!$G$77))))</f>
        <v/>
      </c>
      <c r="L391" s="134"/>
      <c r="M391" s="85" t="s">
        <v>89</v>
      </c>
      <c r="N391" s="68"/>
      <c r="O391" s="396" t="str">
        <f>IF(ISERROR(IF(N392="","",IF((N392/N391)&gt;1,1,N392/N391))),"",IF(N392="","",IF((N392/N391)&gt;1,1,N392/N391)))</f>
        <v/>
      </c>
      <c r="P391" s="398" t="str">
        <f>IF(O391="","",(IF(O391&lt;'BD1'!$E$76,'BD1'!$G$75,IF(O391&lt;'BD1'!$E$77,'BD1'!$G$76,'BD1'!$G$77))))</f>
        <v/>
      </c>
      <c r="Q391" s="134"/>
      <c r="R391" s="85" t="s">
        <v>89</v>
      </c>
      <c r="S391" s="67"/>
      <c r="T391" s="396" t="str">
        <f>IF(ISERROR(IF(S392="","",IF((S392/S391)&gt;1,1,S392/S391))),"",IF(S392="","",IF((S392/S391)&gt;1,1,S392/S391)))</f>
        <v/>
      </c>
      <c r="U391" s="398" t="str">
        <f>IF(T391="","",(IF(T391&lt;'BD1'!$E$76,'BD1'!$G$75,IF(T391&lt;'BD1'!$E$77,'BD1'!$G$76,'BD1'!$G$77))))</f>
        <v/>
      </c>
      <c r="V391" s="132"/>
      <c r="W391" s="132"/>
      <c r="X391" s="74"/>
    </row>
    <row r="392" spans="1:24" ht="37.5" hidden="1" customHeight="1" x14ac:dyDescent="0.25">
      <c r="A392" s="74"/>
      <c r="B392" s="132"/>
      <c r="C392" s="391"/>
      <c r="D392" s="393"/>
      <c r="E392" s="395"/>
      <c r="F392" s="395"/>
      <c r="G392" s="132"/>
      <c r="H392" s="71" t="s">
        <v>90</v>
      </c>
      <c r="I392" s="83"/>
      <c r="J392" s="396"/>
      <c r="K392" s="397"/>
      <c r="L392" s="132"/>
      <c r="M392" s="73" t="s">
        <v>90</v>
      </c>
      <c r="N392" s="69"/>
      <c r="O392" s="396"/>
      <c r="P392" s="398"/>
      <c r="Q392" s="132"/>
      <c r="R392" s="73" t="s">
        <v>90</v>
      </c>
      <c r="S392" s="83"/>
      <c r="T392" s="396"/>
      <c r="U392" s="398"/>
      <c r="V392" s="132"/>
      <c r="W392" s="132"/>
      <c r="X392" s="74"/>
    </row>
    <row r="393" spans="1:24" ht="37.5" hidden="1" customHeight="1" x14ac:dyDescent="0.25">
      <c r="A393" s="74"/>
      <c r="B393" s="132"/>
      <c r="C393" s="390"/>
      <c r="D393" s="392"/>
      <c r="E393" s="394"/>
      <c r="F393" s="394"/>
      <c r="G393" s="134"/>
      <c r="H393" s="84" t="s">
        <v>89</v>
      </c>
      <c r="I393" s="67"/>
      <c r="J393" s="396" t="str">
        <f>IF(ISERROR(IF(I394="","",IF((I394/I393)&gt;1,1,I394/I393))),"",IF(I394="","",IF((I394/I393)&gt;1,1,I394/I393)))</f>
        <v/>
      </c>
      <c r="K393" s="397" t="str">
        <f>IF(J393="","",(IF(J393&lt;'BD1'!$E$76,'BD1'!$G$75,IF(J393&lt;'BD1'!$E$77,'BD1'!$G$76,'BD1'!$G$77))))</f>
        <v/>
      </c>
      <c r="L393" s="134"/>
      <c r="M393" s="85" t="s">
        <v>89</v>
      </c>
      <c r="N393" s="68"/>
      <c r="O393" s="396" t="str">
        <f>IF(ISERROR(IF(N394="","",IF((N394/N393)&gt;1,1,N394/N393))),"",IF(N394="","",IF((N394/N393)&gt;1,1,N394/N393)))</f>
        <v/>
      </c>
      <c r="P393" s="398" t="str">
        <f>IF(O393="","",(IF(O393&lt;'BD1'!$E$76,'BD1'!$G$75,IF(O393&lt;'BD1'!$E$77,'BD1'!$G$76,'BD1'!$G$77))))</f>
        <v/>
      </c>
      <c r="Q393" s="134"/>
      <c r="R393" s="85" t="s">
        <v>89</v>
      </c>
      <c r="S393" s="67"/>
      <c r="T393" s="396" t="str">
        <f>IF(ISERROR(IF(S394="","",IF((S394/S393)&gt;1,1,S394/S393))),"",IF(S394="","",IF((S394/S393)&gt;1,1,S394/S393)))</f>
        <v/>
      </c>
      <c r="U393" s="398" t="str">
        <f>IF(T393="","",(IF(T393&lt;'BD1'!$E$76,'BD1'!$G$75,IF(T393&lt;'BD1'!$E$77,'BD1'!$G$76,'BD1'!$G$77))))</f>
        <v/>
      </c>
      <c r="V393" s="132"/>
      <c r="W393" s="132"/>
      <c r="X393" s="74"/>
    </row>
    <row r="394" spans="1:24" ht="37.5" hidden="1" customHeight="1" x14ac:dyDescent="0.25">
      <c r="A394" s="74"/>
      <c r="B394" s="132"/>
      <c r="C394" s="391"/>
      <c r="D394" s="393"/>
      <c r="E394" s="395"/>
      <c r="F394" s="395"/>
      <c r="G394" s="132"/>
      <c r="H394" s="71" t="s">
        <v>90</v>
      </c>
      <c r="I394" s="83"/>
      <c r="J394" s="396"/>
      <c r="K394" s="397"/>
      <c r="L394" s="132"/>
      <c r="M394" s="73" t="s">
        <v>90</v>
      </c>
      <c r="N394" s="69"/>
      <c r="O394" s="396"/>
      <c r="P394" s="398"/>
      <c r="Q394" s="132"/>
      <c r="R394" s="73" t="s">
        <v>90</v>
      </c>
      <c r="S394" s="83"/>
      <c r="T394" s="396"/>
      <c r="U394" s="398"/>
      <c r="V394" s="132"/>
      <c r="W394" s="132"/>
      <c r="X394" s="74"/>
    </row>
    <row r="395" spans="1:24" ht="37.5" hidden="1" customHeight="1" x14ac:dyDescent="0.25">
      <c r="A395" s="74"/>
      <c r="B395" s="132"/>
      <c r="C395" s="390"/>
      <c r="D395" s="392"/>
      <c r="E395" s="394"/>
      <c r="F395" s="394"/>
      <c r="G395" s="134"/>
      <c r="H395" s="84" t="s">
        <v>89</v>
      </c>
      <c r="I395" s="67"/>
      <c r="J395" s="396" t="str">
        <f>IF(ISERROR(IF(I396="","",IF((I396/I395)&gt;1,1,I396/I395))),"",IF(I396="","",IF((I396/I395)&gt;1,1,I396/I395)))</f>
        <v/>
      </c>
      <c r="K395" s="397" t="str">
        <f>IF(J395="","",(IF(J395&lt;'BD1'!$E$76,'BD1'!$G$75,IF(J395&lt;'BD1'!$E$77,'BD1'!$G$76,'BD1'!$G$77))))</f>
        <v/>
      </c>
      <c r="L395" s="134"/>
      <c r="M395" s="85" t="s">
        <v>89</v>
      </c>
      <c r="N395" s="68"/>
      <c r="O395" s="396" t="str">
        <f>IF(ISERROR(IF(N396="","",IF((N396/N395)&gt;1,1,N396/N395))),"",IF(N396="","",IF((N396/N395)&gt;1,1,N396/N395)))</f>
        <v/>
      </c>
      <c r="P395" s="398" t="str">
        <f>IF(O395="","",(IF(O395&lt;'BD1'!$E$76,'BD1'!$G$75,IF(O395&lt;'BD1'!$E$77,'BD1'!$G$76,'BD1'!$G$77))))</f>
        <v/>
      </c>
      <c r="Q395" s="134"/>
      <c r="R395" s="85" t="s">
        <v>89</v>
      </c>
      <c r="S395" s="67"/>
      <c r="T395" s="396" t="str">
        <f>IF(ISERROR(IF(S396="","",IF((S396/S395)&gt;1,1,S396/S395))),"",IF(S396="","",IF((S396/S395)&gt;1,1,S396/S395)))</f>
        <v/>
      </c>
      <c r="U395" s="398" t="str">
        <f>IF(T395="","",(IF(T395&lt;'BD1'!$E$76,'BD1'!$G$75,IF(T395&lt;'BD1'!$E$77,'BD1'!$G$76,'BD1'!$G$77))))</f>
        <v/>
      </c>
      <c r="V395" s="132"/>
      <c r="W395" s="132"/>
      <c r="X395" s="74"/>
    </row>
    <row r="396" spans="1:24" ht="37.5" hidden="1" customHeight="1" x14ac:dyDescent="0.25">
      <c r="A396" s="74"/>
      <c r="B396" s="132"/>
      <c r="C396" s="391"/>
      <c r="D396" s="393"/>
      <c r="E396" s="395"/>
      <c r="F396" s="395"/>
      <c r="G396" s="132"/>
      <c r="H396" s="71" t="s">
        <v>90</v>
      </c>
      <c r="I396" s="83"/>
      <c r="J396" s="396"/>
      <c r="K396" s="397"/>
      <c r="L396" s="132"/>
      <c r="M396" s="73" t="s">
        <v>90</v>
      </c>
      <c r="N396" s="69"/>
      <c r="O396" s="396"/>
      <c r="P396" s="398"/>
      <c r="Q396" s="132"/>
      <c r="R396" s="73" t="s">
        <v>90</v>
      </c>
      <c r="S396" s="83"/>
      <c r="T396" s="396"/>
      <c r="U396" s="398"/>
      <c r="V396" s="132"/>
      <c r="W396" s="132"/>
      <c r="X396" s="74"/>
    </row>
    <row r="397" spans="1:24" ht="37.5" hidden="1" customHeight="1" x14ac:dyDescent="0.25">
      <c r="A397" s="74"/>
      <c r="B397" s="132"/>
      <c r="C397" s="390"/>
      <c r="D397" s="392"/>
      <c r="E397" s="394"/>
      <c r="F397" s="394"/>
      <c r="G397" s="134"/>
      <c r="H397" s="84" t="s">
        <v>89</v>
      </c>
      <c r="I397" s="67"/>
      <c r="J397" s="396" t="str">
        <f>IF(ISERROR(IF(I398="","",IF((I398/I397)&gt;1,1,I398/I397))),"",IF(I398="","",IF((I398/I397)&gt;1,1,I398/I397)))</f>
        <v/>
      </c>
      <c r="K397" s="397" t="str">
        <f>IF(J397="","",(IF(J397&lt;'BD1'!$E$76,'BD1'!$G$75,IF(J397&lt;'BD1'!$E$77,'BD1'!$G$76,'BD1'!$G$77))))</f>
        <v/>
      </c>
      <c r="L397" s="134"/>
      <c r="M397" s="85" t="s">
        <v>89</v>
      </c>
      <c r="N397" s="68"/>
      <c r="O397" s="396" t="str">
        <f>IF(ISERROR(IF(N398="","",IF((N398/N397)&gt;1,1,N398/N397))),"",IF(N398="","",IF((N398/N397)&gt;1,1,N398/N397)))</f>
        <v/>
      </c>
      <c r="P397" s="398" t="str">
        <f>IF(O397="","",(IF(O397&lt;'BD1'!$E$76,'BD1'!$G$75,IF(O397&lt;'BD1'!$E$77,'BD1'!$G$76,'BD1'!$G$77))))</f>
        <v/>
      </c>
      <c r="Q397" s="134"/>
      <c r="R397" s="85" t="s">
        <v>89</v>
      </c>
      <c r="S397" s="67"/>
      <c r="T397" s="396" t="str">
        <f>IF(ISERROR(IF(S398="","",IF((S398/S397)&gt;1,1,S398/S397))),"",IF(S398="","",IF((S398/S397)&gt;1,1,S398/S397)))</f>
        <v/>
      </c>
      <c r="U397" s="398" t="str">
        <f>IF(T397="","",(IF(T397&lt;'BD1'!$E$76,'BD1'!$G$75,IF(T397&lt;'BD1'!$E$77,'BD1'!$G$76,'BD1'!$G$77))))</f>
        <v/>
      </c>
      <c r="V397" s="132"/>
      <c r="W397" s="132"/>
      <c r="X397" s="74"/>
    </row>
    <row r="398" spans="1:24" ht="37.5" hidden="1" customHeight="1" x14ac:dyDescent="0.25">
      <c r="A398" s="74"/>
      <c r="B398" s="132"/>
      <c r="C398" s="391"/>
      <c r="D398" s="393"/>
      <c r="E398" s="395"/>
      <c r="F398" s="395"/>
      <c r="G398" s="132"/>
      <c r="H398" s="71" t="s">
        <v>90</v>
      </c>
      <c r="I398" s="83"/>
      <c r="J398" s="396"/>
      <c r="K398" s="397"/>
      <c r="L398" s="132"/>
      <c r="M398" s="73" t="s">
        <v>90</v>
      </c>
      <c r="N398" s="69"/>
      <c r="O398" s="396"/>
      <c r="P398" s="398"/>
      <c r="Q398" s="132"/>
      <c r="R398" s="73" t="s">
        <v>90</v>
      </c>
      <c r="S398" s="83"/>
      <c r="T398" s="396"/>
      <c r="U398" s="398"/>
      <c r="V398" s="132"/>
      <c r="W398" s="132"/>
      <c r="X398" s="74"/>
    </row>
    <row r="399" spans="1:24" ht="37.5" hidden="1" customHeight="1" x14ac:dyDescent="0.25">
      <c r="A399" s="74"/>
      <c r="B399" s="132"/>
      <c r="C399" s="390"/>
      <c r="D399" s="392"/>
      <c r="E399" s="394" t="s">
        <v>233</v>
      </c>
      <c r="F399" s="394"/>
      <c r="G399" s="134"/>
      <c r="H399" s="84" t="s">
        <v>89</v>
      </c>
      <c r="I399" s="67"/>
      <c r="J399" s="396" t="str">
        <f>IF(ISERROR(IF(I400="","",IF((I400/I399)&gt;1,1,I400/I399))),"",IF(I400="","",IF((I400/I399)&gt;1,1,I400/I399)))</f>
        <v/>
      </c>
      <c r="K399" s="397" t="str">
        <f>IF(J399="","",(IF(J399&lt;'BD1'!$E$76,'BD1'!$G$75,IF(J399&lt;'BD1'!$E$77,'BD1'!$G$76,'BD1'!$G$77))))</f>
        <v/>
      </c>
      <c r="L399" s="134"/>
      <c r="M399" s="85" t="s">
        <v>89</v>
      </c>
      <c r="N399" s="68"/>
      <c r="O399" s="396" t="str">
        <f>IF(ISERROR(IF(N400="","",IF((N400/N399)&gt;1,1,N400/N399))),"",IF(N400="","",IF((N400/N399)&gt;1,1,N400/N399)))</f>
        <v/>
      </c>
      <c r="P399" s="398" t="str">
        <f>IF(O399="","",(IF(O399&lt;'BD1'!$E$76,'BD1'!$G$75,IF(O399&lt;'BD1'!$E$77,'BD1'!$G$76,'BD1'!$G$77))))</f>
        <v/>
      </c>
      <c r="Q399" s="134"/>
      <c r="R399" s="85" t="s">
        <v>89</v>
      </c>
      <c r="S399" s="67"/>
      <c r="T399" s="396" t="str">
        <f>IF(ISERROR(IF(S400="","",IF((S400/S399)&gt;1,1,S400/S399))),"",IF(S400="","",IF((S400/S399)&gt;1,1,S400/S399)))</f>
        <v/>
      </c>
      <c r="U399" s="398" t="str">
        <f>IF(T399="","",(IF(T399&lt;'BD1'!$E$76,'BD1'!$G$75,IF(T399&lt;'BD1'!$E$77,'BD1'!$G$76,'BD1'!$G$77))))</f>
        <v/>
      </c>
      <c r="V399" s="132"/>
      <c r="W399" s="132"/>
      <c r="X399" s="74"/>
    </row>
    <row r="400" spans="1:24" ht="37.5" hidden="1" customHeight="1" x14ac:dyDescent="0.25">
      <c r="A400" s="74"/>
      <c r="B400" s="132"/>
      <c r="C400" s="391"/>
      <c r="D400" s="393"/>
      <c r="E400" s="395"/>
      <c r="F400" s="395"/>
      <c r="G400" s="132"/>
      <c r="H400" s="71" t="s">
        <v>90</v>
      </c>
      <c r="I400" s="83"/>
      <c r="J400" s="396"/>
      <c r="K400" s="397"/>
      <c r="L400" s="132"/>
      <c r="M400" s="73" t="s">
        <v>90</v>
      </c>
      <c r="N400" s="69"/>
      <c r="O400" s="396"/>
      <c r="P400" s="398"/>
      <c r="Q400" s="132"/>
      <c r="R400" s="73" t="s">
        <v>90</v>
      </c>
      <c r="S400" s="83"/>
      <c r="T400" s="396"/>
      <c r="U400" s="398"/>
      <c r="V400" s="132"/>
      <c r="W400" s="132"/>
      <c r="X400" s="74"/>
    </row>
    <row r="401" spans="1:24" ht="37.5" hidden="1" customHeight="1" x14ac:dyDescent="0.25">
      <c r="A401" s="74"/>
      <c r="B401" s="132"/>
      <c r="C401" s="390"/>
      <c r="D401" s="392"/>
      <c r="E401" s="394" t="s">
        <v>233</v>
      </c>
      <c r="F401" s="394"/>
      <c r="G401" s="134"/>
      <c r="H401" s="84" t="s">
        <v>89</v>
      </c>
      <c r="I401" s="67"/>
      <c r="J401" s="396" t="str">
        <f>IF(ISERROR(IF(I402="","",IF((I402/I401)&gt;1,1,I402/I401))),"",IF(I402="","",IF((I402/I401)&gt;1,1,I402/I401)))</f>
        <v/>
      </c>
      <c r="K401" s="397" t="str">
        <f>IF(J401="","",(IF(J401&lt;'BD1'!$E$76,'BD1'!$G$75,IF(J401&lt;'BD1'!$E$77,'BD1'!$G$76,'BD1'!$G$77))))</f>
        <v/>
      </c>
      <c r="L401" s="134"/>
      <c r="M401" s="85" t="s">
        <v>89</v>
      </c>
      <c r="N401" s="68"/>
      <c r="O401" s="396" t="str">
        <f>IF(ISERROR(IF(N402="","",IF((N402/N401)&gt;1,1,N402/N401))),"",IF(N402="","",IF((N402/N401)&gt;1,1,N402/N401)))</f>
        <v/>
      </c>
      <c r="P401" s="398" t="str">
        <f>IF(O401="","",(IF(O401&lt;'BD1'!$E$76,'BD1'!$G$75,IF(O401&lt;'BD1'!$E$77,'BD1'!$G$76,'BD1'!$G$77))))</f>
        <v/>
      </c>
      <c r="Q401" s="134"/>
      <c r="R401" s="85" t="s">
        <v>89</v>
      </c>
      <c r="S401" s="67"/>
      <c r="T401" s="396" t="str">
        <f>IF(ISERROR(IF(S402="","",IF((S402/S401)&gt;1,1,S402/S401))),"",IF(S402="","",IF((S402/S401)&gt;1,1,S402/S401)))</f>
        <v/>
      </c>
      <c r="U401" s="398" t="str">
        <f>IF(T401="","",(IF(T401&lt;'BD1'!$E$76,'BD1'!$G$75,IF(T401&lt;'BD1'!$E$77,'BD1'!$G$76,'BD1'!$G$77))))</f>
        <v/>
      </c>
      <c r="V401" s="132"/>
      <c r="W401" s="132"/>
      <c r="X401" s="74"/>
    </row>
    <row r="402" spans="1:24" ht="37.5" hidden="1" customHeight="1" x14ac:dyDescent="0.25">
      <c r="A402" s="74"/>
      <c r="B402" s="132"/>
      <c r="C402" s="391"/>
      <c r="D402" s="393"/>
      <c r="E402" s="395"/>
      <c r="F402" s="395"/>
      <c r="G402" s="132"/>
      <c r="H402" s="71" t="s">
        <v>90</v>
      </c>
      <c r="I402" s="83"/>
      <c r="J402" s="396"/>
      <c r="K402" s="397"/>
      <c r="L402" s="132"/>
      <c r="M402" s="73" t="s">
        <v>90</v>
      </c>
      <c r="N402" s="69"/>
      <c r="O402" s="396"/>
      <c r="P402" s="398"/>
      <c r="Q402" s="132"/>
      <c r="R402" s="73" t="s">
        <v>90</v>
      </c>
      <c r="S402" s="83"/>
      <c r="T402" s="396"/>
      <c r="U402" s="398"/>
      <c r="V402" s="132"/>
      <c r="W402" s="132"/>
      <c r="X402" s="74"/>
    </row>
    <row r="403" spans="1:24" ht="37.5" hidden="1" customHeight="1" x14ac:dyDescent="0.25">
      <c r="A403" s="74"/>
      <c r="B403" s="132"/>
      <c r="C403" s="390"/>
      <c r="D403" s="392"/>
      <c r="E403" s="394" t="s">
        <v>233</v>
      </c>
      <c r="F403" s="394"/>
      <c r="G403" s="134"/>
      <c r="H403" s="84" t="s">
        <v>89</v>
      </c>
      <c r="I403" s="67"/>
      <c r="J403" s="396" t="str">
        <f>IF(ISERROR(IF(I404="","",IF((I404/I403)&gt;1,1,I404/I403))),"",IF(I404="","",IF((I404/I403)&gt;1,1,I404/I403)))</f>
        <v/>
      </c>
      <c r="K403" s="397" t="str">
        <f>IF(J403="","",(IF(J403&lt;'BD1'!$E$76,'BD1'!$G$75,IF(J403&lt;'BD1'!$E$77,'BD1'!$G$76,'BD1'!$G$77))))</f>
        <v/>
      </c>
      <c r="L403" s="134"/>
      <c r="M403" s="85" t="s">
        <v>89</v>
      </c>
      <c r="N403" s="68"/>
      <c r="O403" s="396" t="str">
        <f>IF(ISERROR(IF(N404="","",IF((N404/N403)&gt;1,1,N404/N403))),"",IF(N404="","",IF((N404/N403)&gt;1,1,N404/N403)))</f>
        <v/>
      </c>
      <c r="P403" s="398" t="str">
        <f>IF(O403="","",(IF(O403&lt;'BD1'!$E$76,'BD1'!$G$75,IF(O403&lt;'BD1'!$E$77,'BD1'!$G$76,'BD1'!$G$77))))</f>
        <v/>
      </c>
      <c r="Q403" s="134"/>
      <c r="R403" s="85" t="s">
        <v>89</v>
      </c>
      <c r="S403" s="67"/>
      <c r="T403" s="396" t="str">
        <f>IF(ISERROR(IF(S404="","",IF((S404/S403)&gt;1,1,S404/S403))),"",IF(S404="","",IF((S404/S403)&gt;1,1,S404/S403)))</f>
        <v/>
      </c>
      <c r="U403" s="398" t="str">
        <f>IF(T403="","",(IF(T403&lt;'BD1'!$E$76,'BD1'!$G$75,IF(T403&lt;'BD1'!$E$77,'BD1'!$G$76,'BD1'!$G$77))))</f>
        <v/>
      </c>
      <c r="V403" s="132"/>
      <c r="W403" s="132"/>
      <c r="X403" s="74"/>
    </row>
    <row r="404" spans="1:24" ht="37.5" hidden="1" customHeight="1" x14ac:dyDescent="0.25">
      <c r="A404" s="74"/>
      <c r="B404" s="132"/>
      <c r="C404" s="391"/>
      <c r="D404" s="393"/>
      <c r="E404" s="395"/>
      <c r="F404" s="395"/>
      <c r="G404" s="132"/>
      <c r="H404" s="71" t="s">
        <v>90</v>
      </c>
      <c r="I404" s="83"/>
      <c r="J404" s="396"/>
      <c r="K404" s="397"/>
      <c r="L404" s="132"/>
      <c r="M404" s="73" t="s">
        <v>90</v>
      </c>
      <c r="N404" s="69"/>
      <c r="O404" s="396"/>
      <c r="P404" s="398"/>
      <c r="Q404" s="132"/>
      <c r="R404" s="73" t="s">
        <v>90</v>
      </c>
      <c r="S404" s="83"/>
      <c r="T404" s="396"/>
      <c r="U404" s="398"/>
      <c r="V404" s="132"/>
      <c r="W404" s="132"/>
      <c r="X404" s="74"/>
    </row>
    <row r="405" spans="1:24" ht="37.5" hidden="1" customHeight="1" x14ac:dyDescent="0.25">
      <c r="A405" s="74"/>
      <c r="B405" s="132"/>
      <c r="C405" s="390"/>
      <c r="D405" s="392"/>
      <c r="E405" s="394" t="s">
        <v>233</v>
      </c>
      <c r="F405" s="394"/>
      <c r="G405" s="134"/>
      <c r="H405" s="84" t="s">
        <v>89</v>
      </c>
      <c r="I405" s="67"/>
      <c r="J405" s="396" t="str">
        <f>IF(ISERROR(IF(I406="","",IF((I406/I405)&gt;1,1,I406/I405))),"",IF(I406="","",IF((I406/I405)&gt;1,1,I406/I405)))</f>
        <v/>
      </c>
      <c r="K405" s="397" t="str">
        <f>IF(J405="","",(IF(J405&lt;'BD1'!$E$76,'BD1'!$G$75,IF(J405&lt;'BD1'!$E$77,'BD1'!$G$76,'BD1'!$G$77))))</f>
        <v/>
      </c>
      <c r="L405" s="134"/>
      <c r="M405" s="85" t="s">
        <v>89</v>
      </c>
      <c r="N405" s="68"/>
      <c r="O405" s="396" t="str">
        <f>IF(ISERROR(IF(N406="","",IF((N406/N405)&gt;1,1,N406/N405))),"",IF(N406="","",IF((N406/N405)&gt;1,1,N406/N405)))</f>
        <v/>
      </c>
      <c r="P405" s="398" t="str">
        <f>IF(O405="","",(IF(O405&lt;'BD1'!$E$76,'BD1'!$G$75,IF(O405&lt;'BD1'!$E$77,'BD1'!$G$76,'BD1'!$G$77))))</f>
        <v/>
      </c>
      <c r="Q405" s="134"/>
      <c r="R405" s="85" t="s">
        <v>89</v>
      </c>
      <c r="S405" s="67"/>
      <c r="T405" s="396" t="str">
        <f>IF(ISERROR(IF(S406="","",IF((S406/S405)&gt;1,1,S406/S405))),"",IF(S406="","",IF((S406/S405)&gt;1,1,S406/S405)))</f>
        <v/>
      </c>
      <c r="U405" s="398" t="str">
        <f>IF(T405="","",(IF(T405&lt;'BD1'!$E$76,'BD1'!$G$75,IF(T405&lt;'BD1'!$E$77,'BD1'!$G$76,'BD1'!$G$77))))</f>
        <v/>
      </c>
      <c r="V405" s="132"/>
      <c r="W405" s="132"/>
      <c r="X405" s="74"/>
    </row>
    <row r="406" spans="1:24" ht="37.5" hidden="1" customHeight="1" x14ac:dyDescent="0.25">
      <c r="A406" s="74"/>
      <c r="B406" s="132"/>
      <c r="C406" s="391"/>
      <c r="D406" s="393"/>
      <c r="E406" s="395"/>
      <c r="F406" s="395"/>
      <c r="G406" s="132"/>
      <c r="H406" s="71" t="s">
        <v>90</v>
      </c>
      <c r="I406" s="83"/>
      <c r="J406" s="396"/>
      <c r="K406" s="397"/>
      <c r="L406" s="132"/>
      <c r="M406" s="73" t="s">
        <v>90</v>
      </c>
      <c r="N406" s="69"/>
      <c r="O406" s="396"/>
      <c r="P406" s="398"/>
      <c r="Q406" s="132"/>
      <c r="R406" s="73" t="s">
        <v>90</v>
      </c>
      <c r="S406" s="83"/>
      <c r="T406" s="396"/>
      <c r="U406" s="398"/>
      <c r="V406" s="132"/>
      <c r="W406" s="132"/>
      <c r="X406" s="74"/>
    </row>
    <row r="407" spans="1:24" ht="37.5" hidden="1" customHeight="1" x14ac:dyDescent="0.25">
      <c r="A407" s="74"/>
      <c r="B407" s="132"/>
      <c r="C407" s="390"/>
      <c r="D407" s="392"/>
      <c r="E407" s="394" t="s">
        <v>233</v>
      </c>
      <c r="F407" s="394"/>
      <c r="G407" s="134"/>
      <c r="H407" s="84" t="s">
        <v>89</v>
      </c>
      <c r="I407" s="67"/>
      <c r="J407" s="396" t="str">
        <f>IF(ISERROR(IF(I408="","",IF((I408/I407)&gt;1,1,I408/I407))),"",IF(I408="","",IF((I408/I407)&gt;1,1,I408/I407)))</f>
        <v/>
      </c>
      <c r="K407" s="397" t="str">
        <f>IF(J407="","",(IF(J407&lt;'BD1'!$E$76,'BD1'!$G$75,IF(J407&lt;'BD1'!$E$77,'BD1'!$G$76,'BD1'!$G$77))))</f>
        <v/>
      </c>
      <c r="L407" s="134"/>
      <c r="M407" s="85" t="s">
        <v>89</v>
      </c>
      <c r="N407" s="68"/>
      <c r="O407" s="396" t="str">
        <f>IF(ISERROR(IF(N408="","",IF((N408/N407)&gt;1,1,N408/N407))),"",IF(N408="","",IF((N408/N407)&gt;1,1,N408/N407)))</f>
        <v/>
      </c>
      <c r="P407" s="398" t="str">
        <f>IF(O407="","",(IF(O407&lt;'BD1'!$E$76,'BD1'!$G$75,IF(O407&lt;'BD1'!$E$77,'BD1'!$G$76,'BD1'!$G$77))))</f>
        <v/>
      </c>
      <c r="Q407" s="134"/>
      <c r="R407" s="85" t="s">
        <v>89</v>
      </c>
      <c r="S407" s="67"/>
      <c r="T407" s="396" t="str">
        <f>IF(ISERROR(IF(S408="","",IF((S408/S407)&gt;1,1,S408/S407))),"",IF(S408="","",IF((S408/S407)&gt;1,1,S408/S407)))</f>
        <v/>
      </c>
      <c r="U407" s="398" t="str">
        <f>IF(T407="","",(IF(T407&lt;'BD1'!$E$76,'BD1'!$G$75,IF(T407&lt;'BD1'!$E$77,'BD1'!$G$76,'BD1'!$G$77))))</f>
        <v/>
      </c>
      <c r="V407" s="132"/>
      <c r="W407" s="132"/>
      <c r="X407" s="74"/>
    </row>
    <row r="408" spans="1:24" ht="37.5" hidden="1" customHeight="1" x14ac:dyDescent="0.25">
      <c r="A408" s="74"/>
      <c r="B408" s="132"/>
      <c r="C408" s="391"/>
      <c r="D408" s="393"/>
      <c r="E408" s="395"/>
      <c r="F408" s="395"/>
      <c r="G408" s="132"/>
      <c r="H408" s="71" t="s">
        <v>90</v>
      </c>
      <c r="I408" s="83"/>
      <c r="J408" s="396"/>
      <c r="K408" s="397"/>
      <c r="L408" s="132"/>
      <c r="M408" s="73" t="s">
        <v>90</v>
      </c>
      <c r="N408" s="69"/>
      <c r="O408" s="396"/>
      <c r="P408" s="398"/>
      <c r="Q408" s="132"/>
      <c r="R408" s="73" t="s">
        <v>90</v>
      </c>
      <c r="S408" s="83"/>
      <c r="T408" s="396"/>
      <c r="U408" s="398"/>
      <c r="V408" s="132"/>
      <c r="W408" s="132"/>
      <c r="X408" s="74"/>
    </row>
    <row r="409" spans="1:24" ht="37.5" hidden="1" customHeight="1" x14ac:dyDescent="0.25">
      <c r="A409" s="74"/>
      <c r="B409" s="132"/>
      <c r="C409" s="390"/>
      <c r="D409" s="392"/>
      <c r="E409" s="394"/>
      <c r="F409" s="394"/>
      <c r="G409" s="134"/>
      <c r="H409" s="84" t="s">
        <v>89</v>
      </c>
      <c r="I409" s="67"/>
      <c r="J409" s="396" t="str">
        <f>IF(ISERROR(IF(I410="","",IF((I410/I409)&gt;1,1,I410/I409))),"",IF(I410="","",IF((I410/I409)&gt;1,1,I410/I409)))</f>
        <v/>
      </c>
      <c r="K409" s="397" t="str">
        <f>IF(J409="","",(IF(J409&lt;'BD1'!$E$76,'BD1'!$G$75,IF(J409&lt;'BD1'!$E$77,'BD1'!$G$76,'BD1'!$G$77))))</f>
        <v/>
      </c>
      <c r="L409" s="134"/>
      <c r="M409" s="85" t="s">
        <v>89</v>
      </c>
      <c r="N409" s="68"/>
      <c r="O409" s="396" t="str">
        <f>IF(ISERROR(IF(N410="","",IF((N410/N409)&gt;1,1,N410/N409))),"",IF(N410="","",IF((N410/N409)&gt;1,1,N410/N409)))</f>
        <v/>
      </c>
      <c r="P409" s="398" t="str">
        <f>IF(O409="","",(IF(O409&lt;'BD1'!$E$76,'BD1'!$G$75,IF(O409&lt;'BD1'!$E$77,'BD1'!$G$76,'BD1'!$G$77))))</f>
        <v/>
      </c>
      <c r="Q409" s="134"/>
      <c r="R409" s="85" t="s">
        <v>89</v>
      </c>
      <c r="S409" s="67"/>
      <c r="T409" s="396" t="str">
        <f>IF(ISERROR(IF(S410="","",IF((S410/S409)&gt;1,1,S410/S409))),"",IF(S410="","",IF((S410/S409)&gt;1,1,S410/S409)))</f>
        <v/>
      </c>
      <c r="U409" s="398" t="str">
        <f>IF(T409="","",(IF(T409&lt;'BD1'!$E$76,'BD1'!$G$75,IF(T409&lt;'BD1'!$E$77,'BD1'!$G$76,'BD1'!$G$77))))</f>
        <v/>
      </c>
      <c r="V409" s="132"/>
      <c r="W409" s="132"/>
      <c r="X409" s="74"/>
    </row>
    <row r="410" spans="1:24" ht="37.5" hidden="1" customHeight="1" x14ac:dyDescent="0.25">
      <c r="A410" s="74"/>
      <c r="B410" s="132"/>
      <c r="C410" s="391"/>
      <c r="D410" s="393"/>
      <c r="E410" s="395"/>
      <c r="F410" s="395"/>
      <c r="G410" s="132"/>
      <c r="H410" s="71" t="s">
        <v>90</v>
      </c>
      <c r="I410" s="83"/>
      <c r="J410" s="396"/>
      <c r="K410" s="397"/>
      <c r="L410" s="132"/>
      <c r="M410" s="73" t="s">
        <v>90</v>
      </c>
      <c r="N410" s="69"/>
      <c r="O410" s="396"/>
      <c r="P410" s="398"/>
      <c r="Q410" s="132"/>
      <c r="R410" s="73" t="s">
        <v>90</v>
      </c>
      <c r="S410" s="83"/>
      <c r="T410" s="396"/>
      <c r="U410" s="398"/>
      <c r="V410" s="132"/>
      <c r="W410" s="132"/>
      <c r="X410" s="74"/>
    </row>
    <row r="411" spans="1:24" ht="37.5" hidden="1" customHeight="1" x14ac:dyDescent="0.25">
      <c r="A411" s="74"/>
      <c r="B411" s="132"/>
      <c r="C411" s="390"/>
      <c r="D411" s="392"/>
      <c r="E411" s="394"/>
      <c r="F411" s="394"/>
      <c r="G411" s="134"/>
      <c r="H411" s="84" t="s">
        <v>89</v>
      </c>
      <c r="I411" s="67"/>
      <c r="J411" s="396" t="str">
        <f>IF(ISERROR(IF(I412="","",IF((I412/I411)&gt;1,1,I412/I411))),"",IF(I412="","",IF((I412/I411)&gt;1,1,I412/I411)))</f>
        <v/>
      </c>
      <c r="K411" s="397" t="str">
        <f>IF(J411="","",(IF(J411&lt;'BD1'!$E$76,'BD1'!$G$75,IF(J411&lt;'BD1'!$E$77,'BD1'!$G$76,'BD1'!$G$77))))</f>
        <v/>
      </c>
      <c r="L411" s="134"/>
      <c r="M411" s="85" t="s">
        <v>89</v>
      </c>
      <c r="N411" s="68"/>
      <c r="O411" s="396" t="str">
        <f>IF(ISERROR(IF(N412="","",IF((N412/N411)&gt;1,1,N412/N411))),"",IF(N412="","",IF((N412/N411)&gt;1,1,N412/N411)))</f>
        <v/>
      </c>
      <c r="P411" s="398" t="str">
        <f>IF(O411="","",(IF(O411&lt;'BD1'!$E$76,'BD1'!$G$75,IF(O411&lt;'BD1'!$E$77,'BD1'!$G$76,'BD1'!$G$77))))</f>
        <v/>
      </c>
      <c r="Q411" s="134"/>
      <c r="R411" s="85" t="s">
        <v>89</v>
      </c>
      <c r="S411" s="67"/>
      <c r="T411" s="396" t="str">
        <f>IF(ISERROR(IF(S412="","",IF((S412/S411)&gt;1,1,S412/S411))),"",IF(S412="","",IF((S412/S411)&gt;1,1,S412/S411)))</f>
        <v/>
      </c>
      <c r="U411" s="398" t="str">
        <f>IF(T411="","",(IF(T411&lt;'BD1'!$E$76,'BD1'!$G$75,IF(T411&lt;'BD1'!$E$77,'BD1'!$G$76,'BD1'!$G$77))))</f>
        <v/>
      </c>
      <c r="V411" s="132"/>
      <c r="W411" s="132"/>
      <c r="X411" s="74"/>
    </row>
    <row r="412" spans="1:24" ht="37.5" hidden="1" customHeight="1" x14ac:dyDescent="0.25">
      <c r="A412" s="74"/>
      <c r="B412" s="132"/>
      <c r="C412" s="391"/>
      <c r="D412" s="393"/>
      <c r="E412" s="395"/>
      <c r="F412" s="395"/>
      <c r="G412" s="132"/>
      <c r="H412" s="71" t="s">
        <v>90</v>
      </c>
      <c r="I412" s="83"/>
      <c r="J412" s="396"/>
      <c r="K412" s="397"/>
      <c r="L412" s="132"/>
      <c r="M412" s="73" t="s">
        <v>90</v>
      </c>
      <c r="N412" s="69"/>
      <c r="O412" s="396"/>
      <c r="P412" s="398"/>
      <c r="Q412" s="132"/>
      <c r="R412" s="73" t="s">
        <v>90</v>
      </c>
      <c r="S412" s="83"/>
      <c r="T412" s="396"/>
      <c r="U412" s="398"/>
      <c r="V412" s="132"/>
      <c r="W412" s="132"/>
      <c r="X412" s="74"/>
    </row>
    <row r="413" spans="1:24" ht="37.5" hidden="1" customHeight="1" x14ac:dyDescent="0.25">
      <c r="A413" s="74"/>
      <c r="B413" s="132"/>
      <c r="C413" s="390"/>
      <c r="D413" s="392"/>
      <c r="E413" s="394" t="s">
        <v>233</v>
      </c>
      <c r="F413" s="394"/>
      <c r="G413" s="134"/>
      <c r="H413" s="84" t="s">
        <v>89</v>
      </c>
      <c r="I413" s="67"/>
      <c r="J413" s="396" t="str">
        <f>IF(ISERROR(IF(I414="","",IF((I414/I413)&gt;1,1,I414/I413))),"",IF(I414="","",IF((I414/I413)&gt;1,1,I414/I413)))</f>
        <v/>
      </c>
      <c r="K413" s="397" t="str">
        <f>IF(J413="","",(IF(J413&lt;'BD1'!$E$76,'BD1'!$G$75,IF(J413&lt;'BD1'!$E$77,'BD1'!$G$76,'BD1'!$G$77))))</f>
        <v/>
      </c>
      <c r="L413" s="134"/>
      <c r="M413" s="85" t="s">
        <v>89</v>
      </c>
      <c r="N413" s="68"/>
      <c r="O413" s="396" t="str">
        <f>IF(ISERROR(IF(N414="","",IF((N414/N413)&gt;1,1,N414/N413))),"",IF(N414="","",IF((N414/N413)&gt;1,1,N414/N413)))</f>
        <v/>
      </c>
      <c r="P413" s="398" t="str">
        <f>IF(O413="","",(IF(O413&lt;'BD1'!$E$76,'BD1'!$G$75,IF(O413&lt;'BD1'!$E$77,'BD1'!$G$76,'BD1'!$G$77))))</f>
        <v/>
      </c>
      <c r="Q413" s="134"/>
      <c r="R413" s="85" t="s">
        <v>89</v>
      </c>
      <c r="S413" s="67"/>
      <c r="T413" s="396" t="str">
        <f>IF(ISERROR(IF(S414="","",IF((S414/S413)&gt;1,1,S414/S413))),"",IF(S414="","",IF((S414/S413)&gt;1,1,S414/S413)))</f>
        <v/>
      </c>
      <c r="U413" s="398" t="str">
        <f>IF(T413="","",(IF(T413&lt;'BD1'!$E$76,'BD1'!$G$75,IF(T413&lt;'BD1'!$E$77,'BD1'!$G$76,'BD1'!$G$77))))</f>
        <v/>
      </c>
      <c r="V413" s="132"/>
      <c r="W413" s="132"/>
      <c r="X413" s="74"/>
    </row>
    <row r="414" spans="1:24" ht="37.5" hidden="1" customHeight="1" x14ac:dyDescent="0.25">
      <c r="A414" s="74"/>
      <c r="B414" s="132"/>
      <c r="C414" s="391"/>
      <c r="D414" s="393"/>
      <c r="E414" s="395"/>
      <c r="F414" s="395"/>
      <c r="G414" s="132"/>
      <c r="H414" s="71" t="s">
        <v>90</v>
      </c>
      <c r="I414" s="83"/>
      <c r="J414" s="396"/>
      <c r="K414" s="397"/>
      <c r="L414" s="132"/>
      <c r="M414" s="73" t="s">
        <v>90</v>
      </c>
      <c r="N414" s="69"/>
      <c r="O414" s="396"/>
      <c r="P414" s="398"/>
      <c r="Q414" s="132"/>
      <c r="R414" s="73" t="s">
        <v>90</v>
      </c>
      <c r="S414" s="83"/>
      <c r="T414" s="396"/>
      <c r="U414" s="398"/>
      <c r="V414" s="132"/>
      <c r="W414" s="132"/>
      <c r="X414" s="74"/>
    </row>
    <row r="415" spans="1:24" ht="37.5" hidden="1" customHeight="1" x14ac:dyDescent="0.25">
      <c r="A415" s="74"/>
      <c r="B415" s="132"/>
      <c r="C415" s="390"/>
      <c r="D415" s="392"/>
      <c r="E415" s="394" t="s">
        <v>233</v>
      </c>
      <c r="F415" s="394"/>
      <c r="G415" s="134"/>
      <c r="H415" s="84" t="s">
        <v>89</v>
      </c>
      <c r="I415" s="67"/>
      <c r="J415" s="396" t="str">
        <f>IF(ISERROR(IF(I416="","",IF((I416/I415)&gt;1,1,I416/I415))),"",IF(I416="","",IF((I416/I415)&gt;1,1,I416/I415)))</f>
        <v/>
      </c>
      <c r="K415" s="397" t="str">
        <f>IF(J415="","",(IF(J415&lt;'BD1'!$E$76,'BD1'!$G$75,IF(J415&lt;'BD1'!$E$77,'BD1'!$G$76,'BD1'!$G$77))))</f>
        <v/>
      </c>
      <c r="L415" s="134"/>
      <c r="M415" s="85" t="s">
        <v>89</v>
      </c>
      <c r="N415" s="68"/>
      <c r="O415" s="396" t="str">
        <f>IF(ISERROR(IF(N416="","",IF((N416/N415)&gt;1,1,N416/N415))),"",IF(N416="","",IF((N416/N415)&gt;1,1,N416/N415)))</f>
        <v/>
      </c>
      <c r="P415" s="398" t="str">
        <f>IF(O415="","",(IF(O415&lt;'BD1'!$E$76,'BD1'!$G$75,IF(O415&lt;'BD1'!$E$77,'BD1'!$G$76,'BD1'!$G$77))))</f>
        <v/>
      </c>
      <c r="Q415" s="134"/>
      <c r="R415" s="85" t="s">
        <v>89</v>
      </c>
      <c r="S415" s="67"/>
      <c r="T415" s="396" t="str">
        <f>IF(ISERROR(IF(S416="","",IF((S416/S415)&gt;1,1,S416/S415))),"",IF(S416="","",IF((S416/S415)&gt;1,1,S416/S415)))</f>
        <v/>
      </c>
      <c r="U415" s="398" t="str">
        <f>IF(T415="","",(IF(T415&lt;'BD1'!$E$76,'BD1'!$G$75,IF(T415&lt;'BD1'!$E$77,'BD1'!$G$76,'BD1'!$G$77))))</f>
        <v/>
      </c>
      <c r="V415" s="132"/>
      <c r="W415" s="132"/>
      <c r="X415" s="74"/>
    </row>
    <row r="416" spans="1:24" ht="37.5" hidden="1" customHeight="1" x14ac:dyDescent="0.25">
      <c r="A416" s="74"/>
      <c r="B416" s="132"/>
      <c r="C416" s="391"/>
      <c r="D416" s="393"/>
      <c r="E416" s="395"/>
      <c r="F416" s="395"/>
      <c r="G416" s="132"/>
      <c r="H416" s="71" t="s">
        <v>90</v>
      </c>
      <c r="I416" s="83"/>
      <c r="J416" s="396"/>
      <c r="K416" s="397"/>
      <c r="L416" s="132"/>
      <c r="M416" s="73" t="s">
        <v>90</v>
      </c>
      <c r="N416" s="69"/>
      <c r="O416" s="396"/>
      <c r="P416" s="398"/>
      <c r="Q416" s="132"/>
      <c r="R416" s="73" t="s">
        <v>90</v>
      </c>
      <c r="S416" s="83"/>
      <c r="T416" s="396"/>
      <c r="U416" s="398"/>
      <c r="V416" s="132"/>
      <c r="W416" s="132"/>
      <c r="X416" s="74"/>
    </row>
    <row r="417" spans="1:24" ht="37.5" hidden="1" customHeight="1" x14ac:dyDescent="0.25">
      <c r="A417" s="74"/>
      <c r="B417" s="132"/>
      <c r="C417" s="390"/>
      <c r="D417" s="392"/>
      <c r="E417" s="394"/>
      <c r="F417" s="394"/>
      <c r="G417" s="134"/>
      <c r="H417" s="84" t="s">
        <v>89</v>
      </c>
      <c r="I417" s="67"/>
      <c r="J417" s="396" t="str">
        <f>IF(ISERROR(IF(I418="","",IF((I418/I417)&gt;1,1,I418/I417))),"",IF(I418="","",IF((I418/I417)&gt;1,1,I418/I417)))</f>
        <v/>
      </c>
      <c r="K417" s="397" t="str">
        <f>IF(J417="","",(IF(J417&lt;'BD1'!$E$76,'BD1'!$G$75,IF(J417&lt;'BD1'!$E$77,'BD1'!$G$76,'BD1'!$G$77))))</f>
        <v/>
      </c>
      <c r="L417" s="134"/>
      <c r="M417" s="85" t="s">
        <v>89</v>
      </c>
      <c r="N417" s="68"/>
      <c r="O417" s="396" t="str">
        <f>IF(ISERROR(IF(N418="","",IF((N418/N417)&gt;1,1,N418/N417))),"",IF(N418="","",IF((N418/N417)&gt;1,1,N418/N417)))</f>
        <v/>
      </c>
      <c r="P417" s="398" t="str">
        <f>IF(O417="","",(IF(O417&lt;'BD1'!$E$76,'BD1'!$G$75,IF(O417&lt;'BD1'!$E$77,'BD1'!$G$76,'BD1'!$G$77))))</f>
        <v/>
      </c>
      <c r="Q417" s="134"/>
      <c r="R417" s="85" t="s">
        <v>89</v>
      </c>
      <c r="S417" s="67"/>
      <c r="T417" s="396" t="str">
        <f>IF(ISERROR(IF(S418="","",IF((S418/S417)&gt;1,1,S418/S417))),"",IF(S418="","",IF((S418/S417)&gt;1,1,S418/S417)))</f>
        <v/>
      </c>
      <c r="U417" s="398" t="str">
        <f>IF(T417="","",(IF(T417&lt;'BD1'!$E$76,'BD1'!$G$75,IF(T417&lt;'BD1'!$E$77,'BD1'!$G$76,'BD1'!$G$77))))</f>
        <v/>
      </c>
      <c r="V417" s="132"/>
      <c r="W417" s="132"/>
      <c r="X417" s="74"/>
    </row>
    <row r="418" spans="1:24" ht="37.5" hidden="1" customHeight="1" x14ac:dyDescent="0.25">
      <c r="A418" s="74"/>
      <c r="B418" s="132"/>
      <c r="C418" s="391"/>
      <c r="D418" s="393"/>
      <c r="E418" s="395"/>
      <c r="F418" s="395"/>
      <c r="G418" s="132"/>
      <c r="H418" s="71" t="s">
        <v>90</v>
      </c>
      <c r="I418" s="83"/>
      <c r="J418" s="396"/>
      <c r="K418" s="397"/>
      <c r="L418" s="132"/>
      <c r="M418" s="73" t="s">
        <v>90</v>
      </c>
      <c r="N418" s="69"/>
      <c r="O418" s="396"/>
      <c r="P418" s="398"/>
      <c r="Q418" s="132"/>
      <c r="R418" s="73" t="s">
        <v>90</v>
      </c>
      <c r="S418" s="83"/>
      <c r="T418" s="396"/>
      <c r="U418" s="398"/>
      <c r="V418" s="132"/>
      <c r="W418" s="132"/>
      <c r="X418" s="74"/>
    </row>
    <row r="419" spans="1:24" ht="37.5" hidden="1" customHeight="1" x14ac:dyDescent="0.25">
      <c r="A419" s="74"/>
      <c r="B419" s="132"/>
      <c r="C419" s="390"/>
      <c r="D419" s="392"/>
      <c r="E419" s="394"/>
      <c r="F419" s="394"/>
      <c r="G419" s="134"/>
      <c r="H419" s="84" t="s">
        <v>89</v>
      </c>
      <c r="I419" s="67"/>
      <c r="J419" s="396" t="str">
        <f>IF(ISERROR(IF(I420="","",IF((I420/I419)&gt;1,1,I420/I419))),"",IF(I420="","",IF((I420/I419)&gt;1,1,I420/I419)))</f>
        <v/>
      </c>
      <c r="K419" s="397" t="str">
        <f>IF(J419="","",(IF(J419&lt;'BD1'!$E$76,'BD1'!$G$75,IF(J419&lt;'BD1'!$E$77,'BD1'!$G$76,'BD1'!$G$77))))</f>
        <v/>
      </c>
      <c r="L419" s="134"/>
      <c r="M419" s="85" t="s">
        <v>89</v>
      </c>
      <c r="N419" s="68"/>
      <c r="O419" s="396" t="str">
        <f>IF(ISERROR(IF(N420="","",IF((N420/N419)&gt;1,1,N420/N419))),"",IF(N420="","",IF((N420/N419)&gt;1,1,N420/N419)))</f>
        <v/>
      </c>
      <c r="P419" s="398" t="str">
        <f>IF(O419="","",(IF(O419&lt;'BD1'!$E$76,'BD1'!$G$75,IF(O419&lt;'BD1'!$E$77,'BD1'!$G$76,'BD1'!$G$77))))</f>
        <v/>
      </c>
      <c r="Q419" s="134"/>
      <c r="R419" s="85" t="s">
        <v>89</v>
      </c>
      <c r="S419" s="67"/>
      <c r="T419" s="396" t="str">
        <f>IF(ISERROR(IF(S420="","",IF((S420/S419)&gt;1,1,S420/S419))),"",IF(S420="","",IF((S420/S419)&gt;1,1,S420/S419)))</f>
        <v/>
      </c>
      <c r="U419" s="398" t="str">
        <f>IF(T419="","",(IF(T419&lt;'BD1'!$E$76,'BD1'!$G$75,IF(T419&lt;'BD1'!$E$77,'BD1'!$G$76,'BD1'!$G$77))))</f>
        <v/>
      </c>
      <c r="V419" s="132"/>
      <c r="W419" s="132"/>
      <c r="X419" s="74"/>
    </row>
    <row r="420" spans="1:24" ht="37.5" hidden="1" customHeight="1" x14ac:dyDescent="0.25">
      <c r="A420" s="74"/>
      <c r="B420" s="132"/>
      <c r="C420" s="391"/>
      <c r="D420" s="393"/>
      <c r="E420" s="395"/>
      <c r="F420" s="395"/>
      <c r="G420" s="132"/>
      <c r="H420" s="71" t="s">
        <v>90</v>
      </c>
      <c r="I420" s="83"/>
      <c r="J420" s="396"/>
      <c r="K420" s="397"/>
      <c r="L420" s="132"/>
      <c r="M420" s="73" t="s">
        <v>90</v>
      </c>
      <c r="N420" s="69"/>
      <c r="O420" s="396"/>
      <c r="P420" s="398"/>
      <c r="Q420" s="132"/>
      <c r="R420" s="73" t="s">
        <v>90</v>
      </c>
      <c r="S420" s="83"/>
      <c r="T420" s="396"/>
      <c r="U420" s="398"/>
      <c r="V420" s="132"/>
      <c r="W420" s="132"/>
      <c r="X420" s="74"/>
    </row>
    <row r="421" spans="1:24" ht="37.5" hidden="1" customHeight="1" x14ac:dyDescent="0.25">
      <c r="A421" s="74"/>
      <c r="B421" s="132"/>
      <c r="C421" s="390"/>
      <c r="D421" s="392"/>
      <c r="E421" s="394" t="s">
        <v>233</v>
      </c>
      <c r="F421" s="394"/>
      <c r="G421" s="134"/>
      <c r="H421" s="84" t="s">
        <v>89</v>
      </c>
      <c r="I421" s="67"/>
      <c r="J421" s="396" t="str">
        <f>IF(ISERROR(IF(I422="","",IF((I422/I421)&gt;1,1,I422/I421))),"",IF(I422="","",IF((I422/I421)&gt;1,1,I422/I421)))</f>
        <v/>
      </c>
      <c r="K421" s="397" t="str">
        <f>IF(J421="","",(IF(J421&lt;'BD1'!$E$76,'BD1'!$G$75,IF(J421&lt;'BD1'!$E$77,'BD1'!$G$76,'BD1'!$G$77))))</f>
        <v/>
      </c>
      <c r="L421" s="134"/>
      <c r="M421" s="85" t="s">
        <v>89</v>
      </c>
      <c r="N421" s="68"/>
      <c r="O421" s="396" t="str">
        <f>IF(ISERROR(IF(N422="","",IF((N422/N421)&gt;1,1,N422/N421))),"",IF(N422="","",IF((N422/N421)&gt;1,1,N422/N421)))</f>
        <v/>
      </c>
      <c r="P421" s="398" t="str">
        <f>IF(O421="","",(IF(O421&lt;'BD1'!$E$76,'BD1'!$G$75,IF(O421&lt;'BD1'!$E$77,'BD1'!$G$76,'BD1'!$G$77))))</f>
        <v/>
      </c>
      <c r="Q421" s="134"/>
      <c r="R421" s="85" t="s">
        <v>89</v>
      </c>
      <c r="S421" s="67"/>
      <c r="T421" s="396" t="str">
        <f>IF(ISERROR(IF(S422="","",IF((S422/S421)&gt;1,1,S422/S421))),"",IF(S422="","",IF((S422/S421)&gt;1,1,S422/S421)))</f>
        <v/>
      </c>
      <c r="U421" s="398" t="str">
        <f>IF(T421="","",(IF(T421&lt;'BD1'!$E$76,'BD1'!$G$75,IF(T421&lt;'BD1'!$E$77,'BD1'!$G$76,'BD1'!$G$77))))</f>
        <v/>
      </c>
      <c r="V421" s="132"/>
      <c r="W421" s="132"/>
      <c r="X421" s="74"/>
    </row>
    <row r="422" spans="1:24" ht="37.5" hidden="1" customHeight="1" x14ac:dyDescent="0.25">
      <c r="A422" s="74"/>
      <c r="B422" s="132"/>
      <c r="C422" s="391"/>
      <c r="D422" s="393"/>
      <c r="E422" s="395"/>
      <c r="F422" s="395"/>
      <c r="G422" s="132"/>
      <c r="H422" s="71" t="s">
        <v>90</v>
      </c>
      <c r="I422" s="83"/>
      <c r="J422" s="396"/>
      <c r="K422" s="397"/>
      <c r="L422" s="132"/>
      <c r="M422" s="73" t="s">
        <v>90</v>
      </c>
      <c r="N422" s="69"/>
      <c r="O422" s="396"/>
      <c r="P422" s="398"/>
      <c r="Q422" s="132"/>
      <c r="R422" s="73" t="s">
        <v>90</v>
      </c>
      <c r="S422" s="83"/>
      <c r="T422" s="396"/>
      <c r="U422" s="398"/>
      <c r="V422" s="132"/>
      <c r="W422" s="132"/>
      <c r="X422" s="74"/>
    </row>
    <row r="423" spans="1:24" ht="37.5" hidden="1" customHeight="1" x14ac:dyDescent="0.25">
      <c r="A423" s="74"/>
      <c r="B423" s="132"/>
      <c r="C423" s="390"/>
      <c r="D423" s="392"/>
      <c r="E423" s="394"/>
      <c r="F423" s="394"/>
      <c r="G423" s="134"/>
      <c r="H423" s="84" t="s">
        <v>89</v>
      </c>
      <c r="I423" s="67"/>
      <c r="J423" s="396" t="str">
        <f>IF(ISERROR(IF(I424="","",IF((I424/I423)&gt;1,1,I424/I423))),"",IF(I424="","",IF((I424/I423)&gt;1,1,I424/I423)))</f>
        <v/>
      </c>
      <c r="K423" s="397" t="str">
        <f>IF(J423="","",(IF(J423&lt;'BD1'!$E$76,'BD1'!$G$75,IF(J423&lt;'BD1'!$E$77,'BD1'!$G$76,'BD1'!$G$77))))</f>
        <v/>
      </c>
      <c r="L423" s="134"/>
      <c r="M423" s="85" t="s">
        <v>89</v>
      </c>
      <c r="N423" s="68"/>
      <c r="O423" s="396" t="str">
        <f>IF(ISERROR(IF(N424="","",IF((N424/N423)&gt;1,1,N424/N423))),"",IF(N424="","",IF((N424/N423)&gt;1,1,N424/N423)))</f>
        <v/>
      </c>
      <c r="P423" s="398" t="str">
        <f>IF(O423="","",(IF(O423&lt;'BD1'!$E$76,'BD1'!$G$75,IF(O423&lt;'BD1'!$E$77,'BD1'!$G$76,'BD1'!$G$77))))</f>
        <v/>
      </c>
      <c r="Q423" s="134"/>
      <c r="R423" s="85" t="s">
        <v>89</v>
      </c>
      <c r="S423" s="67"/>
      <c r="T423" s="396" t="str">
        <f>IF(ISERROR(IF(S424="","",IF((S424/S423)&gt;1,1,S424/S423))),"",IF(S424="","",IF((S424/S423)&gt;1,1,S424/S423)))</f>
        <v/>
      </c>
      <c r="U423" s="398" t="str">
        <f>IF(T423="","",(IF(T423&lt;'BD1'!$E$76,'BD1'!$G$75,IF(T423&lt;'BD1'!$E$77,'BD1'!$G$76,'BD1'!$G$77))))</f>
        <v/>
      </c>
      <c r="V423" s="132"/>
      <c r="W423" s="132"/>
      <c r="X423" s="74"/>
    </row>
    <row r="424" spans="1:24" ht="37.5" hidden="1" customHeight="1" x14ac:dyDescent="0.25">
      <c r="A424" s="74"/>
      <c r="B424" s="132"/>
      <c r="C424" s="391"/>
      <c r="D424" s="393"/>
      <c r="E424" s="395"/>
      <c r="F424" s="395"/>
      <c r="G424" s="132"/>
      <c r="H424" s="71" t="s">
        <v>90</v>
      </c>
      <c r="I424" s="83"/>
      <c r="J424" s="396"/>
      <c r="K424" s="397"/>
      <c r="L424" s="132"/>
      <c r="M424" s="73" t="s">
        <v>90</v>
      </c>
      <c r="N424" s="69"/>
      <c r="O424" s="396"/>
      <c r="P424" s="398"/>
      <c r="Q424" s="132"/>
      <c r="R424" s="73" t="s">
        <v>90</v>
      </c>
      <c r="S424" s="83"/>
      <c r="T424" s="396"/>
      <c r="U424" s="398"/>
      <c r="V424" s="132"/>
      <c r="W424" s="132"/>
      <c r="X424" s="74"/>
    </row>
    <row r="425" spans="1:24" ht="37.5" hidden="1" customHeight="1" x14ac:dyDescent="0.25">
      <c r="A425" s="74"/>
      <c r="B425" s="132"/>
      <c r="C425" s="390"/>
      <c r="D425" s="392"/>
      <c r="E425" s="394" t="s">
        <v>233</v>
      </c>
      <c r="F425" s="394"/>
      <c r="G425" s="134"/>
      <c r="H425" s="84" t="s">
        <v>89</v>
      </c>
      <c r="I425" s="67"/>
      <c r="J425" s="396" t="str">
        <f>IF(ISERROR(IF(I426="","",IF((I426/I425)&gt;1,1,I426/I425))),"",IF(I426="","",IF((I426/I425)&gt;1,1,I426/I425)))</f>
        <v/>
      </c>
      <c r="K425" s="397" t="str">
        <f>IF(J425="","",(IF(J425&lt;'BD1'!$E$76,'BD1'!$G$75,IF(J425&lt;'BD1'!$E$77,'BD1'!$G$76,'BD1'!$G$77))))</f>
        <v/>
      </c>
      <c r="L425" s="134"/>
      <c r="M425" s="85" t="s">
        <v>89</v>
      </c>
      <c r="N425" s="68"/>
      <c r="O425" s="396" t="str">
        <f>IF(ISERROR(IF(N426="","",IF((N426/N425)&gt;1,1,N426/N425))),"",IF(N426="","",IF((N426/N425)&gt;1,1,N426/N425)))</f>
        <v/>
      </c>
      <c r="P425" s="398" t="str">
        <f>IF(O425="","",(IF(O425&lt;'BD1'!$E$76,'BD1'!$G$75,IF(O425&lt;'BD1'!$E$77,'BD1'!$G$76,'BD1'!$G$77))))</f>
        <v/>
      </c>
      <c r="Q425" s="134"/>
      <c r="R425" s="85" t="s">
        <v>89</v>
      </c>
      <c r="S425" s="67"/>
      <c r="T425" s="396" t="str">
        <f>IF(ISERROR(IF(S426="","",IF((S426/S425)&gt;1,1,S426/S425))),"",IF(S426="","",IF((S426/S425)&gt;1,1,S426/S425)))</f>
        <v/>
      </c>
      <c r="U425" s="398" t="str">
        <f>IF(T425="","",(IF(T425&lt;'BD1'!$E$76,'BD1'!$G$75,IF(T425&lt;'BD1'!$E$77,'BD1'!$G$76,'BD1'!$G$77))))</f>
        <v/>
      </c>
      <c r="V425" s="132"/>
      <c r="W425" s="132"/>
      <c r="X425" s="74"/>
    </row>
    <row r="426" spans="1:24" ht="37.5" hidden="1" customHeight="1" x14ac:dyDescent="0.25">
      <c r="A426" s="74"/>
      <c r="B426" s="132"/>
      <c r="C426" s="391"/>
      <c r="D426" s="393"/>
      <c r="E426" s="395"/>
      <c r="F426" s="395"/>
      <c r="G426" s="132"/>
      <c r="H426" s="71" t="s">
        <v>90</v>
      </c>
      <c r="I426" s="83"/>
      <c r="J426" s="396"/>
      <c r="K426" s="397"/>
      <c r="L426" s="132"/>
      <c r="M426" s="73" t="s">
        <v>90</v>
      </c>
      <c r="N426" s="69"/>
      <c r="O426" s="396"/>
      <c r="P426" s="398"/>
      <c r="Q426" s="132"/>
      <c r="R426" s="73" t="s">
        <v>90</v>
      </c>
      <c r="S426" s="83"/>
      <c r="T426" s="396"/>
      <c r="U426" s="398"/>
      <c r="V426" s="132"/>
      <c r="W426" s="132"/>
      <c r="X426" s="74"/>
    </row>
    <row r="427" spans="1:24" ht="37.5" hidden="1" customHeight="1" x14ac:dyDescent="0.25">
      <c r="A427" s="74"/>
      <c r="B427" s="132"/>
      <c r="C427" s="390"/>
      <c r="D427" s="392"/>
      <c r="E427" s="394" t="s">
        <v>233</v>
      </c>
      <c r="F427" s="394"/>
      <c r="G427" s="134"/>
      <c r="H427" s="84" t="s">
        <v>89</v>
      </c>
      <c r="I427" s="67"/>
      <c r="J427" s="396" t="str">
        <f>IF(ISERROR(IF(I428="","",IF((I428/I427)&gt;1,1,I428/I427))),"",IF(I428="","",IF((I428/I427)&gt;1,1,I428/I427)))</f>
        <v/>
      </c>
      <c r="K427" s="397" t="str">
        <f>IF(J427="","",(IF(J427&lt;'BD1'!$E$76,'BD1'!$G$75,IF(J427&lt;'BD1'!$E$77,'BD1'!$G$76,'BD1'!$G$77))))</f>
        <v/>
      </c>
      <c r="L427" s="134"/>
      <c r="M427" s="85" t="s">
        <v>89</v>
      </c>
      <c r="N427" s="68"/>
      <c r="O427" s="396" t="str">
        <f>IF(ISERROR(IF(N428="","",IF((N428/N427)&gt;1,1,N428/N427))),"",IF(N428="","",IF((N428/N427)&gt;1,1,N428/N427)))</f>
        <v/>
      </c>
      <c r="P427" s="398" t="str">
        <f>IF(O427="","",(IF(O427&lt;'BD1'!$E$76,'BD1'!$G$75,IF(O427&lt;'BD1'!$E$77,'BD1'!$G$76,'BD1'!$G$77))))</f>
        <v/>
      </c>
      <c r="Q427" s="134"/>
      <c r="R427" s="85" t="s">
        <v>89</v>
      </c>
      <c r="S427" s="67"/>
      <c r="T427" s="396" t="str">
        <f>IF(ISERROR(IF(S428="","",IF((S428/S427)&gt;1,1,S428/S427))),"",IF(S428="","",IF((S428/S427)&gt;1,1,S428/S427)))</f>
        <v/>
      </c>
      <c r="U427" s="398" t="str">
        <f>IF(T427="","",(IF(T427&lt;'BD1'!$E$76,'BD1'!$G$75,IF(T427&lt;'BD1'!$E$77,'BD1'!$G$76,'BD1'!$G$77))))</f>
        <v/>
      </c>
      <c r="V427" s="132"/>
      <c r="W427" s="132"/>
      <c r="X427" s="74"/>
    </row>
    <row r="428" spans="1:24" ht="37.5" hidden="1" customHeight="1" x14ac:dyDescent="0.25">
      <c r="A428" s="74"/>
      <c r="B428" s="132"/>
      <c r="C428" s="391"/>
      <c r="D428" s="393"/>
      <c r="E428" s="395"/>
      <c r="F428" s="395"/>
      <c r="G428" s="132"/>
      <c r="H428" s="71" t="s">
        <v>90</v>
      </c>
      <c r="I428" s="83"/>
      <c r="J428" s="396"/>
      <c r="K428" s="397"/>
      <c r="L428" s="132"/>
      <c r="M428" s="73" t="s">
        <v>90</v>
      </c>
      <c r="N428" s="69"/>
      <c r="O428" s="396"/>
      <c r="P428" s="398"/>
      <c r="Q428" s="132"/>
      <c r="R428" s="73" t="s">
        <v>90</v>
      </c>
      <c r="S428" s="83"/>
      <c r="T428" s="396"/>
      <c r="U428" s="398"/>
      <c r="V428" s="132"/>
      <c r="W428" s="132"/>
      <c r="X428" s="74"/>
    </row>
    <row r="429" spans="1:24" ht="37.5" hidden="1" customHeight="1" x14ac:dyDescent="0.25">
      <c r="A429" s="74"/>
      <c r="B429" s="132"/>
      <c r="C429" s="390"/>
      <c r="D429" s="392"/>
      <c r="E429" s="394"/>
      <c r="F429" s="394"/>
      <c r="G429" s="134"/>
      <c r="H429" s="84" t="s">
        <v>89</v>
      </c>
      <c r="I429" s="67"/>
      <c r="J429" s="396" t="str">
        <f>IF(ISERROR(IF(I430="","",IF((I430/I429)&gt;1,1,I430/I429))),"",IF(I430="","",IF((I430/I429)&gt;1,1,I430/I429)))</f>
        <v/>
      </c>
      <c r="K429" s="397" t="str">
        <f>IF(J429="","",(IF(J429&lt;'BD1'!$E$76,'BD1'!$G$75,IF(J429&lt;'BD1'!$E$77,'BD1'!$G$76,'BD1'!$G$77))))</f>
        <v/>
      </c>
      <c r="L429" s="134"/>
      <c r="M429" s="85" t="s">
        <v>89</v>
      </c>
      <c r="N429" s="68"/>
      <c r="O429" s="396" t="str">
        <f>IF(ISERROR(IF(N430="","",IF((N430/N429)&gt;1,1,N430/N429))),"",IF(N430="","",IF((N430/N429)&gt;1,1,N430/N429)))</f>
        <v/>
      </c>
      <c r="P429" s="398" t="str">
        <f>IF(O429="","",(IF(O429&lt;'BD1'!$E$76,'BD1'!$G$75,IF(O429&lt;'BD1'!$E$77,'BD1'!$G$76,'BD1'!$G$77))))</f>
        <v/>
      </c>
      <c r="Q429" s="134"/>
      <c r="R429" s="85" t="s">
        <v>89</v>
      </c>
      <c r="S429" s="67"/>
      <c r="T429" s="396" t="str">
        <f>IF(ISERROR(IF(S430="","",IF((S430/S429)&gt;1,1,S430/S429))),"",IF(S430="","",IF((S430/S429)&gt;1,1,S430/S429)))</f>
        <v/>
      </c>
      <c r="U429" s="398" t="str">
        <f>IF(T429="","",(IF(T429&lt;'BD1'!$E$76,'BD1'!$G$75,IF(T429&lt;'BD1'!$E$77,'BD1'!$G$76,'BD1'!$G$77))))</f>
        <v/>
      </c>
      <c r="V429" s="132"/>
      <c r="W429" s="132"/>
      <c r="X429" s="74"/>
    </row>
    <row r="430" spans="1:24" ht="37.5" hidden="1" customHeight="1" x14ac:dyDescent="0.25">
      <c r="A430" s="74"/>
      <c r="B430" s="132"/>
      <c r="C430" s="391"/>
      <c r="D430" s="393"/>
      <c r="E430" s="395"/>
      <c r="F430" s="395"/>
      <c r="G430" s="132"/>
      <c r="H430" s="71" t="s">
        <v>90</v>
      </c>
      <c r="I430" s="83"/>
      <c r="J430" s="396"/>
      <c r="K430" s="397"/>
      <c r="L430" s="132"/>
      <c r="M430" s="73" t="s">
        <v>90</v>
      </c>
      <c r="N430" s="69"/>
      <c r="O430" s="396"/>
      <c r="P430" s="398"/>
      <c r="Q430" s="132"/>
      <c r="R430" s="73" t="s">
        <v>90</v>
      </c>
      <c r="S430" s="83"/>
      <c r="T430" s="396"/>
      <c r="U430" s="398"/>
      <c r="V430" s="132"/>
      <c r="W430" s="132"/>
      <c r="X430" s="74"/>
    </row>
    <row r="431" spans="1:24" ht="15" hidden="1" customHeight="1" x14ac:dyDescent="0.25">
      <c r="A431" s="74"/>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74"/>
    </row>
    <row r="432" spans="1:24" ht="15" hidden="1" customHeight="1" x14ac:dyDescent="0.25">
      <c r="A432" s="74"/>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74"/>
    </row>
    <row r="433" spans="1:24" ht="15" hidden="1" customHeight="1" x14ac:dyDescent="0.25">
      <c r="A433" s="74"/>
      <c r="B433" s="145"/>
      <c r="C433" s="145"/>
      <c r="D433" s="145"/>
      <c r="E433" s="145"/>
      <c r="F433" s="145"/>
      <c r="G433" s="145"/>
      <c r="H433" s="145"/>
      <c r="I433" s="145"/>
      <c r="J433" s="145"/>
      <c r="K433" s="145"/>
      <c r="L433" s="145"/>
      <c r="M433" s="145"/>
      <c r="N433" s="145"/>
      <c r="O433" s="145"/>
      <c r="P433" s="145"/>
      <c r="Q433" s="145"/>
      <c r="R433" s="145"/>
      <c r="S433" s="145"/>
      <c r="T433" s="145"/>
      <c r="U433" s="145"/>
      <c r="V433" s="145"/>
      <c r="W433" s="145"/>
      <c r="X433" s="74"/>
    </row>
    <row r="434" spans="1:24" ht="32.25" customHeight="1" x14ac:dyDescent="0.25">
      <c r="A434" s="74"/>
      <c r="B434" s="132"/>
      <c r="C434" s="399" t="s">
        <v>99</v>
      </c>
      <c r="D434" s="399"/>
      <c r="E434" s="399"/>
      <c r="F434" s="399"/>
      <c r="G434" s="399"/>
      <c r="H434" s="399"/>
      <c r="I434" s="399"/>
      <c r="J434" s="399"/>
      <c r="K434" s="399"/>
      <c r="L434" s="399"/>
      <c r="M434" s="399"/>
      <c r="N434" s="399"/>
      <c r="O434" s="399"/>
      <c r="P434" s="399"/>
      <c r="Q434" s="399"/>
      <c r="R434" s="399"/>
      <c r="S434" s="399"/>
      <c r="T434" s="399"/>
      <c r="U434" s="399"/>
      <c r="V434" s="399"/>
      <c r="W434" s="132"/>
      <c r="X434" s="74"/>
    </row>
    <row r="435" spans="1:24" ht="39.950000000000003" customHeight="1" x14ac:dyDescent="0.25">
      <c r="A435" s="74"/>
      <c r="B435" s="132"/>
      <c r="C435" s="365" t="s">
        <v>356</v>
      </c>
      <c r="D435" s="387">
        <v>1</v>
      </c>
      <c r="E435" s="138" t="s">
        <v>114</v>
      </c>
      <c r="F435" s="367" t="s">
        <v>94</v>
      </c>
      <c r="G435" s="368"/>
      <c r="H435" s="369"/>
      <c r="I435" s="139" t="s">
        <v>100</v>
      </c>
      <c r="J435" s="370" t="s">
        <v>105</v>
      </c>
      <c r="K435" s="371"/>
      <c r="L435" s="371"/>
      <c r="M435" s="371"/>
      <c r="N435" s="371"/>
      <c r="O435" s="371"/>
      <c r="P435" s="371"/>
      <c r="Q435" s="372"/>
      <c r="R435" s="373" t="s">
        <v>140</v>
      </c>
      <c r="S435" s="374"/>
      <c r="T435" s="375" t="str">
        <f ca="1">IF(ISERROR(INDEX('BD1'!$N$56:$P$70,MATCH(J435,INDIRECT(F435),0),MATCH(F435,'BD1'!$N$55:$P$55,0))),"",(INDEX('BD1'!$N$56:$P$70,MATCH(J435,INDIRECT(F435),0),MATCH(F435,'BD1'!$N$55:$P$55,0))))</f>
        <v>PLANEAR</v>
      </c>
      <c r="U435" s="376"/>
      <c r="V435" s="132"/>
      <c r="W435" s="132"/>
      <c r="X435" s="74"/>
    </row>
    <row r="436" spans="1:24" ht="15" customHeight="1" x14ac:dyDescent="0.25">
      <c r="A436" s="74"/>
      <c r="B436" s="132"/>
      <c r="C436" s="365"/>
      <c r="D436" s="388"/>
      <c r="E436" s="140"/>
      <c r="F436" s="140"/>
      <c r="G436" s="140"/>
      <c r="H436" s="141" t="s">
        <v>163</v>
      </c>
      <c r="I436" s="140"/>
      <c r="J436" s="140"/>
      <c r="K436" s="140"/>
      <c r="L436" s="140"/>
      <c r="M436" s="140"/>
      <c r="N436" s="140"/>
      <c r="O436" s="140"/>
      <c r="P436" s="140"/>
      <c r="Q436" s="141" t="s">
        <v>163</v>
      </c>
      <c r="R436" s="140"/>
      <c r="S436" s="140"/>
      <c r="T436" s="140"/>
      <c r="U436" s="142"/>
      <c r="V436" s="132"/>
      <c r="W436" s="132"/>
      <c r="X436" s="74"/>
    </row>
    <row r="437" spans="1:24" ht="30.75" customHeight="1" x14ac:dyDescent="0.25">
      <c r="A437" s="74"/>
      <c r="B437" s="132"/>
      <c r="C437" s="365"/>
      <c r="D437" s="388"/>
      <c r="E437" s="377" t="s">
        <v>234</v>
      </c>
      <c r="F437" s="378"/>
      <c r="G437" s="378"/>
      <c r="H437" s="378"/>
      <c r="I437" s="378"/>
      <c r="J437" s="378"/>
      <c r="K437" s="378"/>
      <c r="L437" s="379" t="s">
        <v>235</v>
      </c>
      <c r="M437" s="378"/>
      <c r="N437" s="378"/>
      <c r="O437" s="378"/>
      <c r="P437" s="378"/>
      <c r="Q437" s="378"/>
      <c r="R437" s="378"/>
      <c r="S437" s="378"/>
      <c r="T437" s="378"/>
      <c r="U437" s="380"/>
      <c r="V437" s="132"/>
      <c r="W437" s="132"/>
      <c r="X437" s="74"/>
    </row>
    <row r="438" spans="1:24" ht="62.25" customHeight="1" x14ac:dyDescent="0.25">
      <c r="A438" s="74"/>
      <c r="B438" s="132"/>
      <c r="C438" s="366"/>
      <c r="D438" s="389"/>
      <c r="E438" s="381" t="s">
        <v>952</v>
      </c>
      <c r="F438" s="381"/>
      <c r="G438" s="381"/>
      <c r="H438" s="381"/>
      <c r="I438" s="381"/>
      <c r="J438" s="381"/>
      <c r="K438" s="382"/>
      <c r="L438" s="383" t="s">
        <v>946</v>
      </c>
      <c r="M438" s="381"/>
      <c r="N438" s="381"/>
      <c r="O438" s="381"/>
      <c r="P438" s="381"/>
      <c r="Q438" s="381"/>
      <c r="R438" s="381"/>
      <c r="S438" s="381"/>
      <c r="T438" s="381"/>
      <c r="U438" s="440"/>
      <c r="V438" s="132"/>
      <c r="W438" s="132"/>
      <c r="X438" s="74"/>
    </row>
    <row r="439" spans="1:24" ht="12" customHeight="1" x14ac:dyDescent="0.25">
      <c r="A439" s="74"/>
      <c r="B439" s="13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74"/>
    </row>
    <row r="440" spans="1:24" ht="9" hidden="1" customHeight="1" x14ac:dyDescent="0.25">
      <c r="A440" s="74"/>
      <c r="B440" s="132"/>
      <c r="C440" s="137"/>
      <c r="D440" s="132"/>
      <c r="E440" s="132"/>
      <c r="F440" s="132"/>
      <c r="G440" s="132"/>
      <c r="H440" s="132"/>
      <c r="I440" s="132"/>
      <c r="J440" s="132"/>
      <c r="K440" s="132"/>
      <c r="L440" s="132"/>
      <c r="M440" s="132"/>
      <c r="N440" s="132"/>
      <c r="O440" s="132"/>
      <c r="P440" s="132"/>
      <c r="Q440" s="132"/>
      <c r="R440" s="132"/>
      <c r="S440" s="132"/>
      <c r="T440" s="132"/>
      <c r="U440" s="132"/>
      <c r="V440" s="132"/>
      <c r="W440" s="132"/>
      <c r="X440" s="74"/>
    </row>
    <row r="441" spans="1:24" ht="39.950000000000003" hidden="1" customHeight="1" x14ac:dyDescent="0.25">
      <c r="A441" s="74"/>
      <c r="B441" s="132"/>
      <c r="C441" s="365" t="s">
        <v>356</v>
      </c>
      <c r="D441" s="387">
        <v>2</v>
      </c>
      <c r="E441" s="138" t="s">
        <v>114</v>
      </c>
      <c r="F441" s="367"/>
      <c r="G441" s="368"/>
      <c r="H441" s="369"/>
      <c r="I441" s="139" t="s">
        <v>100</v>
      </c>
      <c r="J441" s="370"/>
      <c r="K441" s="371"/>
      <c r="L441" s="371"/>
      <c r="M441" s="371"/>
      <c r="N441" s="371"/>
      <c r="O441" s="371"/>
      <c r="P441" s="371"/>
      <c r="Q441" s="372"/>
      <c r="R441" s="373" t="s">
        <v>140</v>
      </c>
      <c r="S441" s="374"/>
      <c r="T441" s="375" t="str">
        <f ca="1">IF(ISERROR(INDEX('BD1'!$N$56:$P$70,MATCH(J441,INDIRECT(F441),0),MATCH(F441,'BD1'!$N$55:$P$55,0))),"",(INDEX('BD1'!$N$56:$P$70,MATCH(J441,INDIRECT(F441),0),MATCH(F441,'BD1'!$N$55:$P$55,0))))</f>
        <v/>
      </c>
      <c r="U441" s="376"/>
      <c r="V441" s="132"/>
      <c r="W441" s="132"/>
      <c r="X441" s="74"/>
    </row>
    <row r="442" spans="1:24" ht="15" hidden="1" customHeight="1" x14ac:dyDescent="0.25">
      <c r="A442" s="74"/>
      <c r="B442" s="132"/>
      <c r="C442" s="365"/>
      <c r="D442" s="388"/>
      <c r="E442" s="140"/>
      <c r="F442" s="140"/>
      <c r="G442" s="140"/>
      <c r="H442" s="141" t="s">
        <v>163</v>
      </c>
      <c r="I442" s="140"/>
      <c r="J442" s="140"/>
      <c r="K442" s="140"/>
      <c r="L442" s="140"/>
      <c r="M442" s="140"/>
      <c r="N442" s="140"/>
      <c r="O442" s="140"/>
      <c r="P442" s="140"/>
      <c r="Q442" s="141" t="s">
        <v>163</v>
      </c>
      <c r="R442" s="140"/>
      <c r="S442" s="140"/>
      <c r="T442" s="140"/>
      <c r="U442" s="142"/>
      <c r="V442" s="132"/>
      <c r="W442" s="132"/>
      <c r="X442" s="74"/>
    </row>
    <row r="443" spans="1:24" ht="21.75" hidden="1" customHeight="1" x14ac:dyDescent="0.25">
      <c r="A443" s="74"/>
      <c r="B443" s="132"/>
      <c r="C443" s="365"/>
      <c r="D443" s="388"/>
      <c r="E443" s="377" t="s">
        <v>234</v>
      </c>
      <c r="F443" s="378"/>
      <c r="G443" s="378"/>
      <c r="H443" s="378"/>
      <c r="I443" s="378"/>
      <c r="J443" s="378"/>
      <c r="K443" s="378"/>
      <c r="L443" s="379" t="s">
        <v>235</v>
      </c>
      <c r="M443" s="378"/>
      <c r="N443" s="378"/>
      <c r="O443" s="378"/>
      <c r="P443" s="378"/>
      <c r="Q443" s="378"/>
      <c r="R443" s="378"/>
      <c r="S443" s="378"/>
      <c r="T443" s="378"/>
      <c r="U443" s="380"/>
      <c r="V443" s="132"/>
      <c r="W443" s="132"/>
      <c r="X443" s="74"/>
    </row>
    <row r="444" spans="1:24" ht="39.950000000000003" hidden="1" customHeight="1" x14ac:dyDescent="0.25">
      <c r="A444" s="74"/>
      <c r="B444" s="132"/>
      <c r="C444" s="366"/>
      <c r="D444" s="389"/>
      <c r="E444" s="381"/>
      <c r="F444" s="381"/>
      <c r="G444" s="381"/>
      <c r="H444" s="381"/>
      <c r="I444" s="381"/>
      <c r="J444" s="381"/>
      <c r="K444" s="382"/>
      <c r="L444" s="383"/>
      <c r="M444" s="384"/>
      <c r="N444" s="384"/>
      <c r="O444" s="384"/>
      <c r="P444" s="384"/>
      <c r="Q444" s="384"/>
      <c r="R444" s="384"/>
      <c r="S444" s="384"/>
      <c r="T444" s="384"/>
      <c r="U444" s="385"/>
      <c r="V444" s="132"/>
      <c r="W444" s="132"/>
      <c r="X444" s="74"/>
    </row>
    <row r="445" spans="1:24" ht="9" hidden="1" customHeight="1" x14ac:dyDescent="0.25">
      <c r="A445" s="74"/>
      <c r="B445" s="132"/>
      <c r="C445" s="137"/>
      <c r="D445" s="132"/>
      <c r="E445" s="132"/>
      <c r="F445" s="132"/>
      <c r="G445" s="132"/>
      <c r="H445" s="132"/>
      <c r="I445" s="132"/>
      <c r="J445" s="132"/>
      <c r="K445" s="132"/>
      <c r="L445" s="132"/>
      <c r="M445" s="132"/>
      <c r="N445" s="132"/>
      <c r="O445" s="132"/>
      <c r="P445" s="132"/>
      <c r="Q445" s="132"/>
      <c r="R445" s="132"/>
      <c r="S445" s="132"/>
      <c r="T445" s="132"/>
      <c r="U445" s="132"/>
      <c r="V445" s="132"/>
      <c r="W445" s="132"/>
      <c r="X445" s="74"/>
    </row>
    <row r="446" spans="1:24" ht="9" hidden="1" customHeight="1" x14ac:dyDescent="0.25">
      <c r="A446" s="74"/>
      <c r="B446" s="132"/>
      <c r="C446" s="137"/>
      <c r="D446" s="132"/>
      <c r="E446" s="132"/>
      <c r="F446" s="132"/>
      <c r="G446" s="132"/>
      <c r="H446" s="132"/>
      <c r="I446" s="132"/>
      <c r="J446" s="132"/>
      <c r="K446" s="132"/>
      <c r="L446" s="132"/>
      <c r="M446" s="132"/>
      <c r="N446" s="132"/>
      <c r="O446" s="132"/>
      <c r="P446" s="132"/>
      <c r="Q446" s="132"/>
      <c r="R446" s="132"/>
      <c r="S446" s="132"/>
      <c r="T446" s="132"/>
      <c r="U446" s="132"/>
      <c r="V446" s="132"/>
      <c r="W446" s="132"/>
      <c r="X446" s="74"/>
    </row>
    <row r="447" spans="1:24" ht="39.950000000000003" hidden="1" customHeight="1" x14ac:dyDescent="0.25">
      <c r="A447" s="74"/>
      <c r="B447" s="132"/>
      <c r="C447" s="365" t="s">
        <v>356</v>
      </c>
      <c r="D447" s="387">
        <v>3</v>
      </c>
      <c r="E447" s="138" t="s">
        <v>114</v>
      </c>
      <c r="F447" s="367"/>
      <c r="G447" s="368"/>
      <c r="H447" s="369"/>
      <c r="I447" s="139" t="s">
        <v>100</v>
      </c>
      <c r="J447" s="370"/>
      <c r="K447" s="371"/>
      <c r="L447" s="371"/>
      <c r="M447" s="371"/>
      <c r="N447" s="371"/>
      <c r="O447" s="371"/>
      <c r="P447" s="371"/>
      <c r="Q447" s="372"/>
      <c r="R447" s="373" t="s">
        <v>140</v>
      </c>
      <c r="S447" s="374"/>
      <c r="T447" s="375" t="str">
        <f ca="1">IF(ISERROR(INDEX('BD1'!$N$56:$P$70,MATCH(J447,INDIRECT(F447),0),MATCH(F447,'BD1'!$N$55:$P$55,0))),"",(INDEX('BD1'!$N$56:$P$70,MATCH(J447,INDIRECT(F447),0),MATCH(F447,'BD1'!$N$55:$P$55,0))))</f>
        <v/>
      </c>
      <c r="U447" s="376"/>
      <c r="V447" s="132"/>
      <c r="W447" s="132"/>
      <c r="X447" s="74"/>
    </row>
    <row r="448" spans="1:24" ht="15" hidden="1" customHeight="1" x14ac:dyDescent="0.25">
      <c r="A448" s="74"/>
      <c r="B448" s="132"/>
      <c r="C448" s="365"/>
      <c r="D448" s="388"/>
      <c r="E448" s="140"/>
      <c r="F448" s="140"/>
      <c r="G448" s="140"/>
      <c r="H448" s="141" t="s">
        <v>163</v>
      </c>
      <c r="I448" s="140"/>
      <c r="J448" s="140"/>
      <c r="K448" s="140"/>
      <c r="L448" s="140"/>
      <c r="M448" s="140"/>
      <c r="N448" s="140"/>
      <c r="O448" s="140"/>
      <c r="P448" s="140"/>
      <c r="Q448" s="141" t="s">
        <v>163</v>
      </c>
      <c r="R448" s="140"/>
      <c r="S448" s="140"/>
      <c r="T448" s="140"/>
      <c r="U448" s="142"/>
      <c r="V448" s="132"/>
      <c r="W448" s="132"/>
      <c r="X448" s="74"/>
    </row>
    <row r="449" spans="1:24" ht="21.75" hidden="1" customHeight="1" x14ac:dyDescent="0.25">
      <c r="A449" s="74"/>
      <c r="B449" s="132"/>
      <c r="C449" s="365"/>
      <c r="D449" s="388"/>
      <c r="E449" s="377" t="s">
        <v>234</v>
      </c>
      <c r="F449" s="378"/>
      <c r="G449" s="378"/>
      <c r="H449" s="378"/>
      <c r="I449" s="378"/>
      <c r="J449" s="378"/>
      <c r="K449" s="378"/>
      <c r="L449" s="379" t="s">
        <v>235</v>
      </c>
      <c r="M449" s="378"/>
      <c r="N449" s="378"/>
      <c r="O449" s="378"/>
      <c r="P449" s="378"/>
      <c r="Q449" s="378"/>
      <c r="R449" s="378"/>
      <c r="S449" s="378"/>
      <c r="T449" s="378"/>
      <c r="U449" s="380"/>
      <c r="V449" s="132"/>
      <c r="W449" s="132"/>
      <c r="X449" s="74"/>
    </row>
    <row r="450" spans="1:24" ht="39.950000000000003" hidden="1" customHeight="1" x14ac:dyDescent="0.25">
      <c r="A450" s="74"/>
      <c r="B450" s="132"/>
      <c r="C450" s="366"/>
      <c r="D450" s="389"/>
      <c r="E450" s="381"/>
      <c r="F450" s="381"/>
      <c r="G450" s="381"/>
      <c r="H450" s="381"/>
      <c r="I450" s="381"/>
      <c r="J450" s="381"/>
      <c r="K450" s="382"/>
      <c r="L450" s="383"/>
      <c r="M450" s="384"/>
      <c r="N450" s="384"/>
      <c r="O450" s="384"/>
      <c r="P450" s="384"/>
      <c r="Q450" s="384"/>
      <c r="R450" s="384"/>
      <c r="S450" s="384"/>
      <c r="T450" s="384"/>
      <c r="U450" s="385"/>
      <c r="V450" s="132"/>
      <c r="W450" s="132"/>
      <c r="X450" s="74"/>
    </row>
    <row r="451" spans="1:24" ht="9" hidden="1" customHeight="1" x14ac:dyDescent="0.25">
      <c r="A451" s="74"/>
      <c r="B451" s="132"/>
      <c r="C451" s="137"/>
      <c r="D451" s="132"/>
      <c r="E451" s="132"/>
      <c r="F451" s="132"/>
      <c r="G451" s="132"/>
      <c r="H451" s="132"/>
      <c r="I451" s="132"/>
      <c r="J451" s="132"/>
      <c r="K451" s="132"/>
      <c r="L451" s="132"/>
      <c r="M451" s="132"/>
      <c r="N451" s="132"/>
      <c r="O451" s="132"/>
      <c r="P451" s="132"/>
      <c r="Q451" s="132"/>
      <c r="R451" s="132"/>
      <c r="S451" s="132"/>
      <c r="T451" s="132"/>
      <c r="U451" s="132"/>
      <c r="V451" s="132"/>
      <c r="W451" s="132"/>
      <c r="X451" s="74"/>
    </row>
    <row r="452" spans="1:24" ht="9" hidden="1" customHeight="1" x14ac:dyDescent="0.25">
      <c r="A452" s="74"/>
      <c r="B452" s="13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74"/>
    </row>
    <row r="453" spans="1:24" ht="39.950000000000003" hidden="1" customHeight="1" x14ac:dyDescent="0.25">
      <c r="A453" s="74"/>
      <c r="B453" s="132"/>
      <c r="C453" s="365" t="s">
        <v>356</v>
      </c>
      <c r="D453" s="387">
        <v>4</v>
      </c>
      <c r="E453" s="138" t="s">
        <v>114</v>
      </c>
      <c r="F453" s="367"/>
      <c r="G453" s="368"/>
      <c r="H453" s="369"/>
      <c r="I453" s="139" t="s">
        <v>100</v>
      </c>
      <c r="J453" s="370"/>
      <c r="K453" s="371"/>
      <c r="L453" s="371"/>
      <c r="M453" s="371"/>
      <c r="N453" s="371"/>
      <c r="O453" s="371"/>
      <c r="P453" s="371"/>
      <c r="Q453" s="372"/>
      <c r="R453" s="373" t="s">
        <v>140</v>
      </c>
      <c r="S453" s="374"/>
      <c r="T453" s="375" t="str">
        <f ca="1">IF(ISERROR(INDEX('BD1'!$N$56:$P$70,MATCH(J453,INDIRECT(F453),0),MATCH(F453,'BD1'!$N$55:$P$55,0))),"",(INDEX('BD1'!$N$56:$P$70,MATCH(J453,INDIRECT(F453),0),MATCH(F453,'BD1'!$N$55:$P$55,0))))</f>
        <v/>
      </c>
      <c r="U453" s="376"/>
      <c r="V453" s="132"/>
      <c r="W453" s="132"/>
      <c r="X453" s="74"/>
    </row>
    <row r="454" spans="1:24" ht="15" hidden="1" customHeight="1" x14ac:dyDescent="0.25">
      <c r="A454" s="74"/>
      <c r="B454" s="132"/>
      <c r="C454" s="365"/>
      <c r="D454" s="388"/>
      <c r="E454" s="140"/>
      <c r="F454" s="140"/>
      <c r="G454" s="140"/>
      <c r="H454" s="141" t="s">
        <v>163</v>
      </c>
      <c r="I454" s="140"/>
      <c r="J454" s="140"/>
      <c r="K454" s="140"/>
      <c r="L454" s="140"/>
      <c r="M454" s="140"/>
      <c r="N454" s="140"/>
      <c r="O454" s="140"/>
      <c r="P454" s="140"/>
      <c r="Q454" s="141" t="s">
        <v>163</v>
      </c>
      <c r="R454" s="140"/>
      <c r="S454" s="140"/>
      <c r="T454" s="140"/>
      <c r="U454" s="142"/>
      <c r="V454" s="132"/>
      <c r="W454" s="132"/>
      <c r="X454" s="74"/>
    </row>
    <row r="455" spans="1:24" ht="21.75" hidden="1" customHeight="1" x14ac:dyDescent="0.25">
      <c r="A455" s="74"/>
      <c r="B455" s="132"/>
      <c r="C455" s="365"/>
      <c r="D455" s="388"/>
      <c r="E455" s="377" t="s">
        <v>234</v>
      </c>
      <c r="F455" s="378"/>
      <c r="G455" s="378"/>
      <c r="H455" s="378"/>
      <c r="I455" s="378"/>
      <c r="J455" s="378"/>
      <c r="K455" s="378"/>
      <c r="L455" s="379" t="s">
        <v>235</v>
      </c>
      <c r="M455" s="378"/>
      <c r="N455" s="378"/>
      <c r="O455" s="378"/>
      <c r="P455" s="378"/>
      <c r="Q455" s="378"/>
      <c r="R455" s="378"/>
      <c r="S455" s="378"/>
      <c r="T455" s="378"/>
      <c r="U455" s="380"/>
      <c r="V455" s="132"/>
      <c r="W455" s="132"/>
      <c r="X455" s="74"/>
    </row>
    <row r="456" spans="1:24" ht="39.950000000000003" hidden="1" customHeight="1" x14ac:dyDescent="0.25">
      <c r="A456" s="74"/>
      <c r="B456" s="132"/>
      <c r="C456" s="366"/>
      <c r="D456" s="389"/>
      <c r="E456" s="381"/>
      <c r="F456" s="381"/>
      <c r="G456" s="381"/>
      <c r="H456" s="381"/>
      <c r="I456" s="381"/>
      <c r="J456" s="381"/>
      <c r="K456" s="382"/>
      <c r="L456" s="383"/>
      <c r="M456" s="384"/>
      <c r="N456" s="384"/>
      <c r="O456" s="384"/>
      <c r="P456" s="384"/>
      <c r="Q456" s="384"/>
      <c r="R456" s="384"/>
      <c r="S456" s="384"/>
      <c r="T456" s="384"/>
      <c r="U456" s="385"/>
      <c r="V456" s="132"/>
      <c r="W456" s="132"/>
      <c r="X456" s="74"/>
    </row>
    <row r="457" spans="1:24" ht="12" hidden="1" customHeight="1" x14ac:dyDescent="0.25">
      <c r="A457" s="74"/>
      <c r="B457" s="13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74"/>
    </row>
    <row r="458" spans="1:24" ht="9" hidden="1" customHeight="1" x14ac:dyDescent="0.25">
      <c r="A458" s="74"/>
      <c r="B458" s="132"/>
      <c r="C458" s="137"/>
      <c r="D458" s="132"/>
      <c r="E458" s="132"/>
      <c r="F458" s="132"/>
      <c r="G458" s="132"/>
      <c r="H458" s="132"/>
      <c r="I458" s="132"/>
      <c r="J458" s="132"/>
      <c r="K458" s="132"/>
      <c r="L458" s="132"/>
      <c r="M458" s="132"/>
      <c r="N458" s="132"/>
      <c r="O458" s="132"/>
      <c r="P458" s="132"/>
      <c r="Q458" s="132"/>
      <c r="R458" s="132"/>
      <c r="S458" s="132"/>
      <c r="T458" s="132"/>
      <c r="U458" s="132"/>
      <c r="V458" s="132"/>
      <c r="W458" s="132"/>
      <c r="X458" s="74"/>
    </row>
    <row r="459" spans="1:24" ht="39.950000000000003" hidden="1" customHeight="1" x14ac:dyDescent="0.25">
      <c r="A459" s="74"/>
      <c r="B459" s="132"/>
      <c r="C459" s="365" t="s">
        <v>356</v>
      </c>
      <c r="D459" s="387">
        <v>5</v>
      </c>
      <c r="E459" s="138" t="s">
        <v>114</v>
      </c>
      <c r="F459" s="367"/>
      <c r="G459" s="368"/>
      <c r="H459" s="369"/>
      <c r="I459" s="139" t="s">
        <v>100</v>
      </c>
      <c r="J459" s="370"/>
      <c r="K459" s="371"/>
      <c r="L459" s="371"/>
      <c r="M459" s="371"/>
      <c r="N459" s="371"/>
      <c r="O459" s="371"/>
      <c r="P459" s="371"/>
      <c r="Q459" s="372"/>
      <c r="R459" s="373" t="s">
        <v>140</v>
      </c>
      <c r="S459" s="374"/>
      <c r="T459" s="375" t="str">
        <f ca="1">IF(ISERROR(INDEX('BD1'!$N$56:$P$70,MATCH(J459,INDIRECT(F459),0),MATCH(F459,'BD1'!$N$55:$P$55,0))),"",(INDEX('BD1'!$N$56:$P$70,MATCH(J459,INDIRECT(F459),0),MATCH(F459,'BD1'!$N$55:$P$55,0))))</f>
        <v/>
      </c>
      <c r="U459" s="376"/>
      <c r="V459" s="132"/>
      <c r="W459" s="132"/>
      <c r="X459" s="74"/>
    </row>
    <row r="460" spans="1:24" ht="15" hidden="1" customHeight="1" x14ac:dyDescent="0.25">
      <c r="A460" s="74"/>
      <c r="B460" s="132"/>
      <c r="C460" s="365"/>
      <c r="D460" s="388"/>
      <c r="E460" s="140"/>
      <c r="F460" s="140"/>
      <c r="G460" s="140"/>
      <c r="H460" s="141" t="s">
        <v>163</v>
      </c>
      <c r="I460" s="140"/>
      <c r="J460" s="140"/>
      <c r="K460" s="140"/>
      <c r="L460" s="140"/>
      <c r="M460" s="140"/>
      <c r="N460" s="140"/>
      <c r="O460" s="140"/>
      <c r="P460" s="140"/>
      <c r="Q460" s="141" t="s">
        <v>163</v>
      </c>
      <c r="R460" s="140"/>
      <c r="S460" s="140"/>
      <c r="T460" s="140"/>
      <c r="U460" s="142"/>
      <c r="V460" s="132"/>
      <c r="W460" s="132"/>
      <c r="X460" s="74"/>
    </row>
    <row r="461" spans="1:24" ht="21.75" hidden="1" customHeight="1" x14ac:dyDescent="0.25">
      <c r="A461" s="74"/>
      <c r="B461" s="132"/>
      <c r="C461" s="365"/>
      <c r="D461" s="388"/>
      <c r="E461" s="377" t="s">
        <v>234</v>
      </c>
      <c r="F461" s="378"/>
      <c r="G461" s="378"/>
      <c r="H461" s="378"/>
      <c r="I461" s="378"/>
      <c r="J461" s="378"/>
      <c r="K461" s="378"/>
      <c r="L461" s="379" t="s">
        <v>235</v>
      </c>
      <c r="M461" s="378"/>
      <c r="N461" s="378"/>
      <c r="O461" s="378"/>
      <c r="P461" s="378"/>
      <c r="Q461" s="378"/>
      <c r="R461" s="378"/>
      <c r="S461" s="378"/>
      <c r="T461" s="378"/>
      <c r="U461" s="380"/>
      <c r="V461" s="132"/>
      <c r="W461" s="132"/>
      <c r="X461" s="74"/>
    </row>
    <row r="462" spans="1:24" ht="39.950000000000003" hidden="1" customHeight="1" x14ac:dyDescent="0.25">
      <c r="A462" s="74"/>
      <c r="B462" s="132"/>
      <c r="C462" s="366"/>
      <c r="D462" s="389"/>
      <c r="E462" s="381"/>
      <c r="F462" s="381"/>
      <c r="G462" s="381"/>
      <c r="H462" s="381"/>
      <c r="I462" s="381"/>
      <c r="J462" s="381"/>
      <c r="K462" s="382"/>
      <c r="L462" s="383"/>
      <c r="M462" s="384"/>
      <c r="N462" s="384"/>
      <c r="O462" s="384"/>
      <c r="P462" s="384"/>
      <c r="Q462" s="384"/>
      <c r="R462" s="384"/>
      <c r="S462" s="384"/>
      <c r="T462" s="384"/>
      <c r="U462" s="385"/>
      <c r="V462" s="132"/>
      <c r="W462" s="132"/>
      <c r="X462" s="74"/>
    </row>
    <row r="463" spans="1:24" ht="9" hidden="1" customHeight="1" x14ac:dyDescent="0.25">
      <c r="A463" s="74"/>
      <c r="B463" s="132"/>
      <c r="C463" s="137"/>
      <c r="D463" s="132"/>
      <c r="E463" s="132"/>
      <c r="F463" s="132"/>
      <c r="G463" s="132"/>
      <c r="H463" s="132"/>
      <c r="I463" s="132"/>
      <c r="J463" s="132"/>
      <c r="K463" s="132"/>
      <c r="L463" s="132"/>
      <c r="M463" s="132"/>
      <c r="N463" s="132"/>
      <c r="O463" s="132"/>
      <c r="P463" s="132"/>
      <c r="Q463" s="132"/>
      <c r="R463" s="132"/>
      <c r="S463" s="132"/>
      <c r="T463" s="132"/>
      <c r="U463" s="132"/>
      <c r="V463" s="132"/>
      <c r="W463" s="132"/>
      <c r="X463" s="74"/>
    </row>
    <row r="464" spans="1:24" ht="9" hidden="1" customHeight="1" x14ac:dyDescent="0.25">
      <c r="A464" s="74"/>
      <c r="B464" s="132"/>
      <c r="C464" s="137"/>
      <c r="D464" s="132"/>
      <c r="E464" s="132"/>
      <c r="F464" s="132"/>
      <c r="G464" s="132"/>
      <c r="H464" s="132"/>
      <c r="I464" s="132"/>
      <c r="J464" s="132"/>
      <c r="K464" s="132"/>
      <c r="L464" s="132"/>
      <c r="M464" s="132"/>
      <c r="N464" s="132"/>
      <c r="O464" s="132"/>
      <c r="P464" s="132"/>
      <c r="Q464" s="132"/>
      <c r="R464" s="132"/>
      <c r="S464" s="132"/>
      <c r="T464" s="132"/>
      <c r="U464" s="132"/>
      <c r="V464" s="132"/>
      <c r="W464" s="132"/>
      <c r="X464" s="74"/>
    </row>
    <row r="465" spans="1:24" ht="39.950000000000003" hidden="1" customHeight="1" x14ac:dyDescent="0.25">
      <c r="A465" s="74"/>
      <c r="B465" s="132"/>
      <c r="C465" s="365" t="s">
        <v>356</v>
      </c>
      <c r="D465" s="387">
        <v>6</v>
      </c>
      <c r="E465" s="138" t="s">
        <v>114</v>
      </c>
      <c r="F465" s="367"/>
      <c r="G465" s="368"/>
      <c r="H465" s="369"/>
      <c r="I465" s="139" t="s">
        <v>100</v>
      </c>
      <c r="J465" s="370"/>
      <c r="K465" s="371"/>
      <c r="L465" s="371"/>
      <c r="M465" s="371"/>
      <c r="N465" s="371"/>
      <c r="O465" s="371"/>
      <c r="P465" s="371"/>
      <c r="Q465" s="372"/>
      <c r="R465" s="373" t="s">
        <v>140</v>
      </c>
      <c r="S465" s="374"/>
      <c r="T465" s="375" t="str">
        <f ca="1">IF(ISERROR(INDEX('BD1'!$N$56:$P$70,MATCH(J465,INDIRECT(F465),0),MATCH(F465,'BD1'!$N$55:$P$55,0))),"",(INDEX('BD1'!$N$56:$P$70,MATCH(J465,INDIRECT(F465),0),MATCH(F465,'BD1'!$N$55:$P$55,0))))</f>
        <v/>
      </c>
      <c r="U465" s="376"/>
      <c r="V465" s="132"/>
      <c r="W465" s="132"/>
      <c r="X465" s="74"/>
    </row>
    <row r="466" spans="1:24" ht="15" hidden="1" customHeight="1" x14ac:dyDescent="0.25">
      <c r="A466" s="74"/>
      <c r="B466" s="132"/>
      <c r="C466" s="365"/>
      <c r="D466" s="388"/>
      <c r="E466" s="140"/>
      <c r="F466" s="140"/>
      <c r="G466" s="140"/>
      <c r="H466" s="141" t="s">
        <v>163</v>
      </c>
      <c r="I466" s="140"/>
      <c r="J466" s="140"/>
      <c r="K466" s="140"/>
      <c r="L466" s="140"/>
      <c r="M466" s="140"/>
      <c r="N466" s="140"/>
      <c r="O466" s="140"/>
      <c r="P466" s="140"/>
      <c r="Q466" s="141" t="s">
        <v>163</v>
      </c>
      <c r="R466" s="140"/>
      <c r="S466" s="140"/>
      <c r="T466" s="140"/>
      <c r="U466" s="142"/>
      <c r="V466" s="132"/>
      <c r="W466" s="132"/>
      <c r="X466" s="74"/>
    </row>
    <row r="467" spans="1:24" ht="21.75" hidden="1" customHeight="1" x14ac:dyDescent="0.25">
      <c r="A467" s="74"/>
      <c r="B467" s="132"/>
      <c r="C467" s="365"/>
      <c r="D467" s="388"/>
      <c r="E467" s="377" t="s">
        <v>234</v>
      </c>
      <c r="F467" s="378"/>
      <c r="G467" s="378"/>
      <c r="H467" s="378"/>
      <c r="I467" s="378"/>
      <c r="J467" s="378"/>
      <c r="K467" s="378"/>
      <c r="L467" s="379" t="s">
        <v>235</v>
      </c>
      <c r="M467" s="378"/>
      <c r="N467" s="378"/>
      <c r="O467" s="378"/>
      <c r="P467" s="378"/>
      <c r="Q467" s="378"/>
      <c r="R467" s="378"/>
      <c r="S467" s="378"/>
      <c r="T467" s="378"/>
      <c r="U467" s="380"/>
      <c r="V467" s="132"/>
      <c r="W467" s="132"/>
      <c r="X467" s="74"/>
    </row>
    <row r="468" spans="1:24" ht="39.950000000000003" hidden="1" customHeight="1" x14ac:dyDescent="0.25">
      <c r="A468" s="74"/>
      <c r="B468" s="132"/>
      <c r="C468" s="366"/>
      <c r="D468" s="389"/>
      <c r="E468" s="381"/>
      <c r="F468" s="381"/>
      <c r="G468" s="381"/>
      <c r="H468" s="381"/>
      <c r="I468" s="381"/>
      <c r="J468" s="381"/>
      <c r="K468" s="382"/>
      <c r="L468" s="383"/>
      <c r="M468" s="384"/>
      <c r="N468" s="384"/>
      <c r="O468" s="384"/>
      <c r="P468" s="384"/>
      <c r="Q468" s="384"/>
      <c r="R468" s="384"/>
      <c r="S468" s="384"/>
      <c r="T468" s="384"/>
      <c r="U468" s="385"/>
      <c r="V468" s="132"/>
      <c r="W468" s="132"/>
      <c r="X468" s="74"/>
    </row>
    <row r="469" spans="1:24" ht="9" hidden="1" customHeight="1" x14ac:dyDescent="0.25">
      <c r="A469" s="74"/>
      <c r="B469" s="132"/>
      <c r="C469" s="137"/>
      <c r="D469" s="132"/>
      <c r="E469" s="132"/>
      <c r="F469" s="132"/>
      <c r="G469" s="132"/>
      <c r="H469" s="132"/>
      <c r="I469" s="132"/>
      <c r="J469" s="132"/>
      <c r="K469" s="132"/>
      <c r="L469" s="132"/>
      <c r="M469" s="132"/>
      <c r="N469" s="132"/>
      <c r="O469" s="132"/>
      <c r="P469" s="132"/>
      <c r="Q469" s="132"/>
      <c r="R469" s="132"/>
      <c r="S469" s="132"/>
      <c r="T469" s="132"/>
      <c r="U469" s="132"/>
      <c r="V469" s="132"/>
      <c r="W469" s="132"/>
      <c r="X469" s="74"/>
    </row>
    <row r="470" spans="1:24" ht="9" hidden="1" customHeight="1" x14ac:dyDescent="0.25">
      <c r="A470" s="74"/>
      <c r="B470" s="13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74"/>
    </row>
    <row r="471" spans="1:24" ht="39.950000000000003" hidden="1" customHeight="1" x14ac:dyDescent="0.25">
      <c r="A471" s="74"/>
      <c r="B471" s="132"/>
      <c r="C471" s="365" t="s">
        <v>356</v>
      </c>
      <c r="D471" s="387">
        <v>7</v>
      </c>
      <c r="E471" s="138" t="s">
        <v>114</v>
      </c>
      <c r="F471" s="367"/>
      <c r="G471" s="368"/>
      <c r="H471" s="369"/>
      <c r="I471" s="139" t="s">
        <v>100</v>
      </c>
      <c r="J471" s="370"/>
      <c r="K471" s="371"/>
      <c r="L471" s="371"/>
      <c r="M471" s="371"/>
      <c r="N471" s="371"/>
      <c r="O471" s="371"/>
      <c r="P471" s="371"/>
      <c r="Q471" s="372"/>
      <c r="R471" s="373" t="s">
        <v>140</v>
      </c>
      <c r="S471" s="374"/>
      <c r="T471" s="375" t="str">
        <f ca="1">IF(ISERROR(INDEX('BD1'!$N$56:$P$70,MATCH(J471,INDIRECT(F471),0),MATCH(F471,'BD1'!$N$55:$P$55,0))),"",(INDEX('BD1'!$N$56:$P$70,MATCH(J471,INDIRECT(F471),0),MATCH(F471,'BD1'!$N$55:$P$55,0))))</f>
        <v/>
      </c>
      <c r="U471" s="376"/>
      <c r="V471" s="132"/>
      <c r="W471" s="132"/>
      <c r="X471" s="74"/>
    </row>
    <row r="472" spans="1:24" ht="15" hidden="1" customHeight="1" x14ac:dyDescent="0.25">
      <c r="A472" s="74"/>
      <c r="B472" s="132"/>
      <c r="C472" s="365"/>
      <c r="D472" s="388"/>
      <c r="E472" s="140"/>
      <c r="F472" s="140"/>
      <c r="G472" s="140"/>
      <c r="H472" s="141" t="s">
        <v>163</v>
      </c>
      <c r="I472" s="140"/>
      <c r="J472" s="140"/>
      <c r="K472" s="140"/>
      <c r="L472" s="140"/>
      <c r="M472" s="140"/>
      <c r="N472" s="140"/>
      <c r="O472" s="140"/>
      <c r="P472" s="140"/>
      <c r="Q472" s="141" t="s">
        <v>163</v>
      </c>
      <c r="R472" s="140"/>
      <c r="S472" s="140"/>
      <c r="T472" s="140"/>
      <c r="U472" s="142"/>
      <c r="V472" s="132"/>
      <c r="W472" s="132"/>
      <c r="X472" s="74"/>
    </row>
    <row r="473" spans="1:24" ht="21.75" hidden="1" customHeight="1" x14ac:dyDescent="0.25">
      <c r="A473" s="74"/>
      <c r="B473" s="132"/>
      <c r="C473" s="365"/>
      <c r="D473" s="388"/>
      <c r="E473" s="377" t="s">
        <v>234</v>
      </c>
      <c r="F473" s="378"/>
      <c r="G473" s="378"/>
      <c r="H473" s="378"/>
      <c r="I473" s="378"/>
      <c r="J473" s="378"/>
      <c r="K473" s="378"/>
      <c r="L473" s="379" t="s">
        <v>235</v>
      </c>
      <c r="M473" s="378"/>
      <c r="N473" s="378"/>
      <c r="O473" s="378"/>
      <c r="P473" s="378"/>
      <c r="Q473" s="378"/>
      <c r="R473" s="378"/>
      <c r="S473" s="378"/>
      <c r="T473" s="378"/>
      <c r="U473" s="380"/>
      <c r="V473" s="132"/>
      <c r="W473" s="132"/>
      <c r="X473" s="74"/>
    </row>
    <row r="474" spans="1:24" ht="39.950000000000003" hidden="1" customHeight="1" x14ac:dyDescent="0.25">
      <c r="A474" s="74"/>
      <c r="B474" s="132"/>
      <c r="C474" s="366"/>
      <c r="D474" s="389"/>
      <c r="E474" s="381"/>
      <c r="F474" s="381"/>
      <c r="G474" s="381"/>
      <c r="H474" s="381"/>
      <c r="I474" s="381"/>
      <c r="J474" s="381"/>
      <c r="K474" s="382"/>
      <c r="L474" s="383"/>
      <c r="M474" s="384"/>
      <c r="N474" s="384"/>
      <c r="O474" s="384"/>
      <c r="P474" s="384"/>
      <c r="Q474" s="384"/>
      <c r="R474" s="384"/>
      <c r="S474" s="384"/>
      <c r="T474" s="384"/>
      <c r="U474" s="385"/>
      <c r="V474" s="132"/>
      <c r="W474" s="132"/>
      <c r="X474" s="74"/>
    </row>
    <row r="475" spans="1:24" ht="12" hidden="1" customHeight="1" x14ac:dyDescent="0.25">
      <c r="A475" s="74"/>
      <c r="B475" s="13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74"/>
    </row>
    <row r="476" spans="1:24" ht="9" hidden="1" customHeight="1" x14ac:dyDescent="0.25">
      <c r="A476" s="74"/>
      <c r="B476" s="132"/>
      <c r="C476" s="137"/>
      <c r="D476" s="132"/>
      <c r="E476" s="132"/>
      <c r="F476" s="132"/>
      <c r="G476" s="132"/>
      <c r="H476" s="132"/>
      <c r="I476" s="132"/>
      <c r="J476" s="132"/>
      <c r="K476" s="132"/>
      <c r="L476" s="132"/>
      <c r="M476" s="132"/>
      <c r="N476" s="132"/>
      <c r="O476" s="132"/>
      <c r="P476" s="132"/>
      <c r="Q476" s="132"/>
      <c r="R476" s="132"/>
      <c r="S476" s="132"/>
      <c r="T476" s="132"/>
      <c r="U476" s="132"/>
      <c r="V476" s="132"/>
      <c r="W476" s="132"/>
      <c r="X476" s="74"/>
    </row>
    <row r="477" spans="1:24" ht="39.950000000000003" hidden="1" customHeight="1" x14ac:dyDescent="0.25">
      <c r="A477" s="74"/>
      <c r="B477" s="132"/>
      <c r="C477" s="365" t="s">
        <v>356</v>
      </c>
      <c r="D477" s="387">
        <v>8</v>
      </c>
      <c r="E477" s="138" t="s">
        <v>114</v>
      </c>
      <c r="F477" s="367"/>
      <c r="G477" s="368"/>
      <c r="H477" s="369"/>
      <c r="I477" s="139" t="s">
        <v>100</v>
      </c>
      <c r="J477" s="370"/>
      <c r="K477" s="371"/>
      <c r="L477" s="371"/>
      <c r="M477" s="371"/>
      <c r="N477" s="371"/>
      <c r="O477" s="371"/>
      <c r="P477" s="371"/>
      <c r="Q477" s="372"/>
      <c r="R477" s="373" t="s">
        <v>140</v>
      </c>
      <c r="S477" s="374"/>
      <c r="T477" s="375" t="str">
        <f ca="1">IF(ISERROR(INDEX('BD1'!$N$56:$P$70,MATCH(J477,INDIRECT(F477),0),MATCH(F477,'BD1'!$N$55:$P$55,0))),"",(INDEX('BD1'!$N$56:$P$70,MATCH(J477,INDIRECT(F477),0),MATCH(F477,'BD1'!$N$55:$P$55,0))))</f>
        <v/>
      </c>
      <c r="U477" s="376"/>
      <c r="V477" s="132"/>
      <c r="W477" s="132"/>
      <c r="X477" s="74"/>
    </row>
    <row r="478" spans="1:24" ht="15" hidden="1" customHeight="1" x14ac:dyDescent="0.25">
      <c r="A478" s="74"/>
      <c r="B478" s="132"/>
      <c r="C478" s="365"/>
      <c r="D478" s="388"/>
      <c r="E478" s="140"/>
      <c r="F478" s="140"/>
      <c r="G478" s="140"/>
      <c r="H478" s="141" t="s">
        <v>163</v>
      </c>
      <c r="I478" s="140"/>
      <c r="J478" s="140"/>
      <c r="K478" s="140"/>
      <c r="L478" s="140"/>
      <c r="M478" s="140"/>
      <c r="N478" s="140"/>
      <c r="O478" s="140"/>
      <c r="P478" s="140"/>
      <c r="Q478" s="141" t="s">
        <v>163</v>
      </c>
      <c r="R478" s="140"/>
      <c r="S478" s="140"/>
      <c r="T478" s="140"/>
      <c r="U478" s="142"/>
      <c r="V478" s="132"/>
      <c r="W478" s="132"/>
      <c r="X478" s="74"/>
    </row>
    <row r="479" spans="1:24" ht="21.75" hidden="1" customHeight="1" x14ac:dyDescent="0.25">
      <c r="A479" s="74"/>
      <c r="B479" s="132"/>
      <c r="C479" s="365"/>
      <c r="D479" s="388"/>
      <c r="E479" s="377" t="s">
        <v>234</v>
      </c>
      <c r="F479" s="378"/>
      <c r="G479" s="378"/>
      <c r="H479" s="378"/>
      <c r="I479" s="378"/>
      <c r="J479" s="378"/>
      <c r="K479" s="378"/>
      <c r="L479" s="379" t="s">
        <v>235</v>
      </c>
      <c r="M479" s="378"/>
      <c r="N479" s="378"/>
      <c r="O479" s="378"/>
      <c r="P479" s="378"/>
      <c r="Q479" s="378"/>
      <c r="R479" s="378"/>
      <c r="S479" s="378"/>
      <c r="T479" s="378"/>
      <c r="U479" s="380"/>
      <c r="V479" s="132"/>
      <c r="W479" s="132"/>
      <c r="X479" s="74"/>
    </row>
    <row r="480" spans="1:24" ht="39.950000000000003" hidden="1" customHeight="1" x14ac:dyDescent="0.25">
      <c r="A480" s="74"/>
      <c r="B480" s="132"/>
      <c r="C480" s="366"/>
      <c r="D480" s="389"/>
      <c r="E480" s="381"/>
      <c r="F480" s="381"/>
      <c r="G480" s="381"/>
      <c r="H480" s="381"/>
      <c r="I480" s="381"/>
      <c r="J480" s="381"/>
      <c r="K480" s="382"/>
      <c r="L480" s="383"/>
      <c r="M480" s="384"/>
      <c r="N480" s="384"/>
      <c r="O480" s="384"/>
      <c r="P480" s="384"/>
      <c r="Q480" s="384"/>
      <c r="R480" s="384"/>
      <c r="S480" s="384"/>
      <c r="T480" s="384"/>
      <c r="U480" s="385"/>
      <c r="V480" s="132"/>
      <c r="W480" s="132"/>
      <c r="X480" s="74"/>
    </row>
    <row r="481" spans="1:24" ht="9" hidden="1" customHeight="1" x14ac:dyDescent="0.25">
      <c r="A481" s="74"/>
      <c r="B481" s="132"/>
      <c r="C481" s="137"/>
      <c r="D481" s="132"/>
      <c r="E481" s="132"/>
      <c r="F481" s="132"/>
      <c r="G481" s="132"/>
      <c r="H481" s="132"/>
      <c r="I481" s="132"/>
      <c r="J481" s="132"/>
      <c r="K481" s="132"/>
      <c r="L481" s="132"/>
      <c r="M481" s="132"/>
      <c r="N481" s="132"/>
      <c r="O481" s="132"/>
      <c r="P481" s="132"/>
      <c r="Q481" s="132"/>
      <c r="R481" s="132"/>
      <c r="S481" s="132"/>
      <c r="T481" s="132"/>
      <c r="U481" s="132"/>
      <c r="V481" s="132"/>
      <c r="W481" s="132"/>
      <c r="X481" s="74"/>
    </row>
    <row r="482" spans="1:24" ht="9" hidden="1" customHeight="1" x14ac:dyDescent="0.25">
      <c r="A482" s="74"/>
      <c r="B482" s="132"/>
      <c r="C482" s="137"/>
      <c r="D482" s="132"/>
      <c r="E482" s="132"/>
      <c r="F482" s="132"/>
      <c r="G482" s="132"/>
      <c r="H482" s="132"/>
      <c r="I482" s="132"/>
      <c r="J482" s="132"/>
      <c r="K482" s="132"/>
      <c r="L482" s="132"/>
      <c r="M482" s="132"/>
      <c r="N482" s="132"/>
      <c r="O482" s="132"/>
      <c r="P482" s="132"/>
      <c r="Q482" s="132"/>
      <c r="R482" s="132"/>
      <c r="S482" s="132"/>
      <c r="T482" s="132"/>
      <c r="U482" s="132"/>
      <c r="V482" s="132"/>
      <c r="W482" s="132"/>
      <c r="X482" s="74"/>
    </row>
    <row r="483" spans="1:24" ht="39.950000000000003" hidden="1" customHeight="1" x14ac:dyDescent="0.25">
      <c r="A483" s="74"/>
      <c r="B483" s="132"/>
      <c r="C483" s="365" t="s">
        <v>356</v>
      </c>
      <c r="D483" s="387">
        <v>9</v>
      </c>
      <c r="E483" s="138" t="s">
        <v>114</v>
      </c>
      <c r="F483" s="367"/>
      <c r="G483" s="368"/>
      <c r="H483" s="369"/>
      <c r="I483" s="139" t="s">
        <v>100</v>
      </c>
      <c r="J483" s="370"/>
      <c r="K483" s="371"/>
      <c r="L483" s="371"/>
      <c r="M483" s="371"/>
      <c r="N483" s="371"/>
      <c r="O483" s="371"/>
      <c r="P483" s="371"/>
      <c r="Q483" s="372"/>
      <c r="R483" s="373" t="s">
        <v>140</v>
      </c>
      <c r="S483" s="374"/>
      <c r="T483" s="375" t="str">
        <f ca="1">IF(ISERROR(INDEX('BD1'!$N$56:$P$70,MATCH(J483,INDIRECT(F483),0),MATCH(F483,'BD1'!$N$55:$P$55,0))),"",(INDEX('BD1'!$N$56:$P$70,MATCH(J483,INDIRECT(F483),0),MATCH(F483,'BD1'!$N$55:$P$55,0))))</f>
        <v/>
      </c>
      <c r="U483" s="376"/>
      <c r="V483" s="132"/>
      <c r="W483" s="132"/>
      <c r="X483" s="74"/>
    </row>
    <row r="484" spans="1:24" ht="15" hidden="1" customHeight="1" x14ac:dyDescent="0.25">
      <c r="A484" s="74"/>
      <c r="B484" s="132"/>
      <c r="C484" s="365"/>
      <c r="D484" s="388"/>
      <c r="E484" s="140"/>
      <c r="F484" s="140"/>
      <c r="G484" s="140"/>
      <c r="H484" s="141" t="s">
        <v>163</v>
      </c>
      <c r="I484" s="140"/>
      <c r="J484" s="140"/>
      <c r="K484" s="140"/>
      <c r="L484" s="140"/>
      <c r="M484" s="140"/>
      <c r="N484" s="140"/>
      <c r="O484" s="140"/>
      <c r="P484" s="140"/>
      <c r="Q484" s="141" t="s">
        <v>163</v>
      </c>
      <c r="R484" s="140"/>
      <c r="S484" s="140"/>
      <c r="T484" s="140"/>
      <c r="U484" s="142"/>
      <c r="V484" s="132"/>
      <c r="W484" s="132"/>
      <c r="X484" s="74"/>
    </row>
    <row r="485" spans="1:24" ht="21.75" hidden="1" customHeight="1" x14ac:dyDescent="0.25">
      <c r="A485" s="74"/>
      <c r="B485" s="132"/>
      <c r="C485" s="365"/>
      <c r="D485" s="388"/>
      <c r="E485" s="377" t="s">
        <v>234</v>
      </c>
      <c r="F485" s="378"/>
      <c r="G485" s="378"/>
      <c r="H485" s="378"/>
      <c r="I485" s="378"/>
      <c r="J485" s="378"/>
      <c r="K485" s="378"/>
      <c r="L485" s="379" t="s">
        <v>235</v>
      </c>
      <c r="M485" s="378"/>
      <c r="N485" s="378"/>
      <c r="O485" s="378"/>
      <c r="P485" s="378"/>
      <c r="Q485" s="378"/>
      <c r="R485" s="378"/>
      <c r="S485" s="378"/>
      <c r="T485" s="378"/>
      <c r="U485" s="380"/>
      <c r="V485" s="132"/>
      <c r="W485" s="132"/>
      <c r="X485" s="74"/>
    </row>
    <row r="486" spans="1:24" ht="39.950000000000003" hidden="1" customHeight="1" x14ac:dyDescent="0.25">
      <c r="A486" s="74"/>
      <c r="B486" s="132"/>
      <c r="C486" s="366"/>
      <c r="D486" s="389"/>
      <c r="E486" s="381"/>
      <c r="F486" s="381"/>
      <c r="G486" s="381"/>
      <c r="H486" s="381"/>
      <c r="I486" s="381"/>
      <c r="J486" s="381"/>
      <c r="K486" s="382"/>
      <c r="L486" s="383"/>
      <c r="M486" s="384"/>
      <c r="N486" s="384"/>
      <c r="O486" s="384"/>
      <c r="P486" s="384"/>
      <c r="Q486" s="384"/>
      <c r="R486" s="384"/>
      <c r="S486" s="384"/>
      <c r="T486" s="384"/>
      <c r="U486" s="385"/>
      <c r="V486" s="132"/>
      <c r="W486" s="132"/>
      <c r="X486" s="74"/>
    </row>
    <row r="487" spans="1:24" ht="9" hidden="1" customHeight="1" x14ac:dyDescent="0.25">
      <c r="A487" s="74"/>
      <c r="B487" s="132"/>
      <c r="C487" s="137"/>
      <c r="D487" s="132"/>
      <c r="E487" s="132"/>
      <c r="F487" s="132"/>
      <c r="G487" s="132"/>
      <c r="H487" s="132"/>
      <c r="I487" s="132"/>
      <c r="J487" s="132"/>
      <c r="K487" s="132"/>
      <c r="L487" s="132"/>
      <c r="M487" s="132"/>
      <c r="N487" s="132"/>
      <c r="O487" s="132"/>
      <c r="P487" s="132"/>
      <c r="Q487" s="132"/>
      <c r="R487" s="132"/>
      <c r="S487" s="132"/>
      <c r="T487" s="132"/>
      <c r="U487" s="132"/>
      <c r="V487" s="132"/>
      <c r="W487" s="132"/>
      <c r="X487" s="74"/>
    </row>
    <row r="488" spans="1:24" ht="9" hidden="1" customHeight="1" x14ac:dyDescent="0.25">
      <c r="A488" s="74"/>
      <c r="B488" s="13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74"/>
    </row>
    <row r="489" spans="1:24" ht="39.950000000000003" hidden="1" customHeight="1" x14ac:dyDescent="0.25">
      <c r="A489" s="74"/>
      <c r="B489" s="132"/>
      <c r="C489" s="365" t="s">
        <v>356</v>
      </c>
      <c r="D489" s="387">
        <v>10</v>
      </c>
      <c r="E489" s="138" t="s">
        <v>114</v>
      </c>
      <c r="F489" s="367"/>
      <c r="G489" s="368"/>
      <c r="H489" s="369"/>
      <c r="I489" s="139" t="s">
        <v>100</v>
      </c>
      <c r="J489" s="370"/>
      <c r="K489" s="371"/>
      <c r="L489" s="371"/>
      <c r="M489" s="371"/>
      <c r="N489" s="371"/>
      <c r="O489" s="371"/>
      <c r="P489" s="371"/>
      <c r="Q489" s="372"/>
      <c r="R489" s="373" t="s">
        <v>140</v>
      </c>
      <c r="S489" s="374"/>
      <c r="T489" s="375" t="str">
        <f ca="1">IF(ISERROR(INDEX('BD1'!$N$56:$P$70,MATCH(J489,INDIRECT(F489),0),MATCH(F489,'BD1'!$N$55:$P$55,0))),"",(INDEX('BD1'!$N$56:$P$70,MATCH(J489,INDIRECT(F489),0),MATCH(F489,'BD1'!$N$55:$P$55,0))))</f>
        <v/>
      </c>
      <c r="U489" s="376"/>
      <c r="V489" s="132"/>
      <c r="W489" s="132"/>
      <c r="X489" s="74"/>
    </row>
    <row r="490" spans="1:24" ht="15" hidden="1" customHeight="1" x14ac:dyDescent="0.25">
      <c r="A490" s="74"/>
      <c r="B490" s="132"/>
      <c r="C490" s="365"/>
      <c r="D490" s="388"/>
      <c r="E490" s="140"/>
      <c r="F490" s="140"/>
      <c r="G490" s="140"/>
      <c r="H490" s="141" t="s">
        <v>163</v>
      </c>
      <c r="I490" s="140"/>
      <c r="J490" s="140"/>
      <c r="K490" s="140"/>
      <c r="L490" s="140"/>
      <c r="M490" s="140"/>
      <c r="N490" s="140"/>
      <c r="O490" s="140"/>
      <c r="P490" s="140"/>
      <c r="Q490" s="141" t="s">
        <v>163</v>
      </c>
      <c r="R490" s="140"/>
      <c r="S490" s="140"/>
      <c r="T490" s="140"/>
      <c r="U490" s="142"/>
      <c r="V490" s="132"/>
      <c r="W490" s="132"/>
      <c r="X490" s="74"/>
    </row>
    <row r="491" spans="1:24" ht="21.75" hidden="1" customHeight="1" x14ac:dyDescent="0.25">
      <c r="A491" s="74"/>
      <c r="B491" s="132"/>
      <c r="C491" s="365"/>
      <c r="D491" s="388"/>
      <c r="E491" s="377" t="s">
        <v>234</v>
      </c>
      <c r="F491" s="378"/>
      <c r="G491" s="378"/>
      <c r="H491" s="378"/>
      <c r="I491" s="378"/>
      <c r="J491" s="378"/>
      <c r="K491" s="378"/>
      <c r="L491" s="379" t="s">
        <v>235</v>
      </c>
      <c r="M491" s="378"/>
      <c r="N491" s="378"/>
      <c r="O491" s="378"/>
      <c r="P491" s="378"/>
      <c r="Q491" s="378"/>
      <c r="R491" s="378"/>
      <c r="S491" s="378"/>
      <c r="T491" s="378"/>
      <c r="U491" s="380"/>
      <c r="V491" s="132"/>
      <c r="W491" s="132"/>
      <c r="X491" s="74"/>
    </row>
    <row r="492" spans="1:24" ht="39.950000000000003" hidden="1" customHeight="1" x14ac:dyDescent="0.25">
      <c r="A492" s="74"/>
      <c r="B492" s="132"/>
      <c r="C492" s="366"/>
      <c r="D492" s="389"/>
      <c r="E492" s="381"/>
      <c r="F492" s="381"/>
      <c r="G492" s="381"/>
      <c r="H492" s="381"/>
      <c r="I492" s="381"/>
      <c r="J492" s="381"/>
      <c r="K492" s="382"/>
      <c r="L492" s="383"/>
      <c r="M492" s="384"/>
      <c r="N492" s="384"/>
      <c r="O492" s="384"/>
      <c r="P492" s="384"/>
      <c r="Q492" s="384"/>
      <c r="R492" s="384"/>
      <c r="S492" s="384"/>
      <c r="T492" s="384"/>
      <c r="U492" s="385"/>
      <c r="V492" s="132"/>
      <c r="W492" s="132"/>
      <c r="X492" s="74"/>
    </row>
    <row r="493" spans="1:24" ht="12" hidden="1" customHeight="1" x14ac:dyDescent="0.25">
      <c r="A493" s="74"/>
      <c r="B493" s="13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74"/>
    </row>
    <row r="494" spans="1:24" ht="9" hidden="1" customHeight="1" x14ac:dyDescent="0.25">
      <c r="A494" s="74"/>
      <c r="B494" s="132"/>
      <c r="C494" s="137"/>
      <c r="D494" s="132"/>
      <c r="E494" s="132"/>
      <c r="F494" s="132"/>
      <c r="G494" s="132"/>
      <c r="H494" s="132"/>
      <c r="I494" s="132"/>
      <c r="J494" s="132"/>
      <c r="K494" s="132"/>
      <c r="L494" s="132"/>
      <c r="M494" s="132"/>
      <c r="N494" s="132"/>
      <c r="O494" s="132"/>
      <c r="P494" s="132"/>
      <c r="Q494" s="132"/>
      <c r="R494" s="132"/>
      <c r="S494" s="132"/>
      <c r="T494" s="132"/>
      <c r="U494" s="132"/>
      <c r="V494" s="132"/>
      <c r="W494" s="132"/>
      <c r="X494" s="74"/>
    </row>
    <row r="495" spans="1:24" ht="39.950000000000003" hidden="1" customHeight="1" x14ac:dyDescent="0.25">
      <c r="A495" s="74"/>
      <c r="B495" s="132"/>
      <c r="C495" s="365" t="s">
        <v>356</v>
      </c>
      <c r="D495" s="387">
        <v>11</v>
      </c>
      <c r="E495" s="138" t="s">
        <v>114</v>
      </c>
      <c r="F495" s="367"/>
      <c r="G495" s="368"/>
      <c r="H495" s="369"/>
      <c r="I495" s="139" t="s">
        <v>100</v>
      </c>
      <c r="J495" s="370"/>
      <c r="K495" s="371"/>
      <c r="L495" s="371"/>
      <c r="M495" s="371"/>
      <c r="N495" s="371"/>
      <c r="O495" s="371"/>
      <c r="P495" s="371"/>
      <c r="Q495" s="372"/>
      <c r="R495" s="373" t="s">
        <v>140</v>
      </c>
      <c r="S495" s="374"/>
      <c r="T495" s="375" t="str">
        <f ca="1">IF(ISERROR(INDEX('BD1'!$N$56:$P$70,MATCH(J495,INDIRECT(F495),0),MATCH(F495,'BD1'!$N$55:$P$55,0))),"",(INDEX('BD1'!$N$56:$P$70,MATCH(J495,INDIRECT(F495),0),MATCH(F495,'BD1'!$N$55:$P$55,0))))</f>
        <v/>
      </c>
      <c r="U495" s="376"/>
      <c r="V495" s="132"/>
      <c r="W495" s="132"/>
      <c r="X495" s="74"/>
    </row>
    <row r="496" spans="1:24" ht="15" hidden="1" customHeight="1" x14ac:dyDescent="0.25">
      <c r="A496" s="74"/>
      <c r="B496" s="132"/>
      <c r="C496" s="365"/>
      <c r="D496" s="388"/>
      <c r="E496" s="140"/>
      <c r="F496" s="140"/>
      <c r="G496" s="140"/>
      <c r="H496" s="141" t="s">
        <v>163</v>
      </c>
      <c r="I496" s="140"/>
      <c r="J496" s="140"/>
      <c r="K496" s="140"/>
      <c r="L496" s="140"/>
      <c r="M496" s="140"/>
      <c r="N496" s="140"/>
      <c r="O496" s="140"/>
      <c r="P496" s="140"/>
      <c r="Q496" s="141" t="s">
        <v>163</v>
      </c>
      <c r="R496" s="140"/>
      <c r="S496" s="140"/>
      <c r="T496" s="140"/>
      <c r="U496" s="142"/>
      <c r="V496" s="132"/>
      <c r="W496" s="132"/>
      <c r="X496" s="74"/>
    </row>
    <row r="497" spans="1:24" ht="21.75" hidden="1" customHeight="1" x14ac:dyDescent="0.25">
      <c r="A497" s="74"/>
      <c r="B497" s="132"/>
      <c r="C497" s="365"/>
      <c r="D497" s="388"/>
      <c r="E497" s="377" t="s">
        <v>234</v>
      </c>
      <c r="F497" s="378"/>
      <c r="G497" s="378"/>
      <c r="H497" s="378"/>
      <c r="I497" s="378"/>
      <c r="J497" s="378"/>
      <c r="K497" s="378"/>
      <c r="L497" s="379" t="s">
        <v>235</v>
      </c>
      <c r="M497" s="378"/>
      <c r="N497" s="378"/>
      <c r="O497" s="378"/>
      <c r="P497" s="378"/>
      <c r="Q497" s="378"/>
      <c r="R497" s="378"/>
      <c r="S497" s="378"/>
      <c r="T497" s="378"/>
      <c r="U497" s="380"/>
      <c r="V497" s="132"/>
      <c r="W497" s="132"/>
      <c r="X497" s="74"/>
    </row>
    <row r="498" spans="1:24" ht="39.950000000000003" hidden="1" customHeight="1" x14ac:dyDescent="0.25">
      <c r="A498" s="74"/>
      <c r="B498" s="132"/>
      <c r="C498" s="366"/>
      <c r="D498" s="389"/>
      <c r="E498" s="381"/>
      <c r="F498" s="381"/>
      <c r="G498" s="381"/>
      <c r="H498" s="381"/>
      <c r="I498" s="381"/>
      <c r="J498" s="381"/>
      <c r="K498" s="382"/>
      <c r="L498" s="383"/>
      <c r="M498" s="384"/>
      <c r="N498" s="384"/>
      <c r="O498" s="384"/>
      <c r="P498" s="384"/>
      <c r="Q498" s="384"/>
      <c r="R498" s="384"/>
      <c r="S498" s="384"/>
      <c r="T498" s="384"/>
      <c r="U498" s="385"/>
      <c r="V498" s="132"/>
      <c r="W498" s="132"/>
      <c r="X498" s="74"/>
    </row>
    <row r="499" spans="1:24" ht="9" hidden="1" customHeight="1" x14ac:dyDescent="0.25">
      <c r="A499" s="74"/>
      <c r="B499" s="132"/>
      <c r="C499" s="137"/>
      <c r="D499" s="132"/>
      <c r="E499" s="132"/>
      <c r="F499" s="132"/>
      <c r="G499" s="132"/>
      <c r="H499" s="132"/>
      <c r="I499" s="132"/>
      <c r="J499" s="132"/>
      <c r="K499" s="132"/>
      <c r="L499" s="132"/>
      <c r="M499" s="132"/>
      <c r="N499" s="132"/>
      <c r="O499" s="132"/>
      <c r="P499" s="132"/>
      <c r="Q499" s="132"/>
      <c r="R499" s="132"/>
      <c r="S499" s="132"/>
      <c r="T499" s="132"/>
      <c r="U499" s="132"/>
      <c r="V499" s="132"/>
      <c r="W499" s="132"/>
      <c r="X499" s="74"/>
    </row>
    <row r="500" spans="1:24" ht="9" hidden="1" customHeight="1" x14ac:dyDescent="0.25">
      <c r="A500" s="74"/>
      <c r="B500" s="132"/>
      <c r="C500" s="137"/>
      <c r="D500" s="132"/>
      <c r="E500" s="132"/>
      <c r="F500" s="132"/>
      <c r="G500" s="132"/>
      <c r="H500" s="132"/>
      <c r="I500" s="132"/>
      <c r="J500" s="132"/>
      <c r="K500" s="132"/>
      <c r="L500" s="132"/>
      <c r="M500" s="132"/>
      <c r="N500" s="132"/>
      <c r="O500" s="132"/>
      <c r="P500" s="132"/>
      <c r="Q500" s="132"/>
      <c r="R500" s="132"/>
      <c r="S500" s="132"/>
      <c r="T500" s="132"/>
      <c r="U500" s="132"/>
      <c r="V500" s="132"/>
      <c r="W500" s="132"/>
      <c r="X500" s="74"/>
    </row>
    <row r="501" spans="1:24" ht="39.950000000000003" hidden="1" customHeight="1" x14ac:dyDescent="0.25">
      <c r="A501" s="74"/>
      <c r="B501" s="132"/>
      <c r="C501" s="365" t="s">
        <v>356</v>
      </c>
      <c r="D501" s="387">
        <v>12</v>
      </c>
      <c r="E501" s="138" t="s">
        <v>114</v>
      </c>
      <c r="F501" s="367"/>
      <c r="G501" s="368"/>
      <c r="H501" s="369"/>
      <c r="I501" s="139" t="s">
        <v>100</v>
      </c>
      <c r="J501" s="370"/>
      <c r="K501" s="371"/>
      <c r="L501" s="371"/>
      <c r="M501" s="371"/>
      <c r="N501" s="371"/>
      <c r="O501" s="371"/>
      <c r="P501" s="371"/>
      <c r="Q501" s="372"/>
      <c r="R501" s="373" t="s">
        <v>140</v>
      </c>
      <c r="S501" s="374"/>
      <c r="T501" s="375" t="str">
        <f ca="1">IF(ISERROR(INDEX('BD1'!$N$56:$P$70,MATCH(J501,INDIRECT(F501),0),MATCH(F501,'BD1'!$N$55:$P$55,0))),"",(INDEX('BD1'!$N$56:$P$70,MATCH(J501,INDIRECT(F501),0),MATCH(F501,'BD1'!$N$55:$P$55,0))))</f>
        <v/>
      </c>
      <c r="U501" s="376"/>
      <c r="V501" s="132"/>
      <c r="W501" s="132"/>
      <c r="X501" s="74"/>
    </row>
    <row r="502" spans="1:24" ht="15" hidden="1" customHeight="1" x14ac:dyDescent="0.25">
      <c r="A502" s="74"/>
      <c r="B502" s="132"/>
      <c r="C502" s="365"/>
      <c r="D502" s="388"/>
      <c r="E502" s="140"/>
      <c r="F502" s="140"/>
      <c r="G502" s="140"/>
      <c r="H502" s="141" t="s">
        <v>163</v>
      </c>
      <c r="I502" s="140"/>
      <c r="J502" s="140"/>
      <c r="K502" s="140"/>
      <c r="L502" s="140"/>
      <c r="M502" s="140"/>
      <c r="N502" s="140"/>
      <c r="O502" s="140"/>
      <c r="P502" s="140"/>
      <c r="Q502" s="141" t="s">
        <v>163</v>
      </c>
      <c r="R502" s="140"/>
      <c r="S502" s="140"/>
      <c r="T502" s="140"/>
      <c r="U502" s="142"/>
      <c r="V502" s="132"/>
      <c r="W502" s="132"/>
      <c r="X502" s="74"/>
    </row>
    <row r="503" spans="1:24" ht="21.75" hidden="1" customHeight="1" x14ac:dyDescent="0.25">
      <c r="A503" s="74"/>
      <c r="B503" s="132"/>
      <c r="C503" s="365"/>
      <c r="D503" s="388"/>
      <c r="E503" s="377" t="s">
        <v>234</v>
      </c>
      <c r="F503" s="378"/>
      <c r="G503" s="378"/>
      <c r="H503" s="378"/>
      <c r="I503" s="378"/>
      <c r="J503" s="378"/>
      <c r="K503" s="378"/>
      <c r="L503" s="379" t="s">
        <v>235</v>
      </c>
      <c r="M503" s="378"/>
      <c r="N503" s="378"/>
      <c r="O503" s="378"/>
      <c r="P503" s="378"/>
      <c r="Q503" s="378"/>
      <c r="R503" s="378"/>
      <c r="S503" s="378"/>
      <c r="T503" s="378"/>
      <c r="U503" s="380"/>
      <c r="V503" s="132"/>
      <c r="W503" s="132"/>
      <c r="X503" s="74"/>
    </row>
    <row r="504" spans="1:24" ht="39.950000000000003" hidden="1" customHeight="1" x14ac:dyDescent="0.25">
      <c r="A504" s="74"/>
      <c r="B504" s="132"/>
      <c r="C504" s="366"/>
      <c r="D504" s="389"/>
      <c r="E504" s="381"/>
      <c r="F504" s="381"/>
      <c r="G504" s="381"/>
      <c r="H504" s="381"/>
      <c r="I504" s="381"/>
      <c r="J504" s="381"/>
      <c r="K504" s="382"/>
      <c r="L504" s="383"/>
      <c r="M504" s="384"/>
      <c r="N504" s="384"/>
      <c r="O504" s="384"/>
      <c r="P504" s="384"/>
      <c r="Q504" s="384"/>
      <c r="R504" s="384"/>
      <c r="S504" s="384"/>
      <c r="T504" s="384"/>
      <c r="U504" s="385"/>
      <c r="V504" s="132"/>
      <c r="W504" s="132"/>
      <c r="X504" s="74"/>
    </row>
    <row r="505" spans="1:24" ht="9" hidden="1" customHeight="1" x14ac:dyDescent="0.25">
      <c r="A505" s="74"/>
      <c r="B505" s="132"/>
      <c r="C505" s="137"/>
      <c r="D505" s="132"/>
      <c r="E505" s="132"/>
      <c r="F505" s="132"/>
      <c r="G505" s="132"/>
      <c r="H505" s="132"/>
      <c r="I505" s="132"/>
      <c r="J505" s="132"/>
      <c r="K505" s="132"/>
      <c r="L505" s="132"/>
      <c r="M505" s="132"/>
      <c r="N505" s="132"/>
      <c r="O505" s="132"/>
      <c r="P505" s="132"/>
      <c r="Q505" s="132"/>
      <c r="R505" s="132"/>
      <c r="S505" s="132"/>
      <c r="T505" s="132"/>
      <c r="U505" s="132"/>
      <c r="V505" s="132"/>
      <c r="W505" s="132"/>
      <c r="X505" s="74"/>
    </row>
    <row r="506" spans="1:24" ht="9" hidden="1" customHeight="1" x14ac:dyDescent="0.25">
      <c r="A506" s="74"/>
      <c r="B506" s="13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74"/>
    </row>
    <row r="507" spans="1:24" ht="39.950000000000003" hidden="1" customHeight="1" x14ac:dyDescent="0.25">
      <c r="A507" s="74"/>
      <c r="B507" s="132"/>
      <c r="C507" s="365" t="s">
        <v>356</v>
      </c>
      <c r="D507" s="387">
        <v>13</v>
      </c>
      <c r="E507" s="138" t="s">
        <v>114</v>
      </c>
      <c r="F507" s="367"/>
      <c r="G507" s="368"/>
      <c r="H507" s="369"/>
      <c r="I507" s="139" t="s">
        <v>100</v>
      </c>
      <c r="J507" s="370"/>
      <c r="K507" s="371"/>
      <c r="L507" s="371"/>
      <c r="M507" s="371"/>
      <c r="N507" s="371"/>
      <c r="O507" s="371"/>
      <c r="P507" s="371"/>
      <c r="Q507" s="372"/>
      <c r="R507" s="373" t="s">
        <v>140</v>
      </c>
      <c r="S507" s="374"/>
      <c r="T507" s="375" t="str">
        <f ca="1">IF(ISERROR(INDEX('BD1'!$N$56:$P$70,MATCH(J507,INDIRECT(F507),0),MATCH(F507,'BD1'!$N$55:$P$55,0))),"",(INDEX('BD1'!$N$56:$P$70,MATCH(J507,INDIRECT(F507),0),MATCH(F507,'BD1'!$N$55:$P$55,0))))</f>
        <v/>
      </c>
      <c r="U507" s="376"/>
      <c r="V507" s="132"/>
      <c r="W507" s="132"/>
      <c r="X507" s="74"/>
    </row>
    <row r="508" spans="1:24" ht="15" hidden="1" customHeight="1" x14ac:dyDescent="0.25">
      <c r="A508" s="74"/>
      <c r="B508" s="132"/>
      <c r="C508" s="365"/>
      <c r="D508" s="388"/>
      <c r="E508" s="140"/>
      <c r="F508" s="140"/>
      <c r="G508" s="140"/>
      <c r="H508" s="141" t="s">
        <v>163</v>
      </c>
      <c r="I508" s="140"/>
      <c r="J508" s="140"/>
      <c r="K508" s="140"/>
      <c r="L508" s="140"/>
      <c r="M508" s="140"/>
      <c r="N508" s="140"/>
      <c r="O508" s="140"/>
      <c r="P508" s="140"/>
      <c r="Q508" s="141" t="s">
        <v>163</v>
      </c>
      <c r="R508" s="140"/>
      <c r="S508" s="140"/>
      <c r="T508" s="140"/>
      <c r="U508" s="142"/>
      <c r="V508" s="132"/>
      <c r="W508" s="132"/>
      <c r="X508" s="74"/>
    </row>
    <row r="509" spans="1:24" ht="21.75" hidden="1" customHeight="1" x14ac:dyDescent="0.25">
      <c r="A509" s="74"/>
      <c r="B509" s="132"/>
      <c r="C509" s="365"/>
      <c r="D509" s="388"/>
      <c r="E509" s="377" t="s">
        <v>234</v>
      </c>
      <c r="F509" s="378"/>
      <c r="G509" s="378"/>
      <c r="H509" s="378"/>
      <c r="I509" s="378"/>
      <c r="J509" s="378"/>
      <c r="K509" s="378"/>
      <c r="L509" s="379" t="s">
        <v>235</v>
      </c>
      <c r="M509" s="378"/>
      <c r="N509" s="378"/>
      <c r="O509" s="378"/>
      <c r="P509" s="378"/>
      <c r="Q509" s="378"/>
      <c r="R509" s="378"/>
      <c r="S509" s="378"/>
      <c r="T509" s="378"/>
      <c r="U509" s="380"/>
      <c r="V509" s="132"/>
      <c r="W509" s="132"/>
      <c r="X509" s="74"/>
    </row>
    <row r="510" spans="1:24" ht="39.950000000000003" hidden="1" customHeight="1" x14ac:dyDescent="0.25">
      <c r="A510" s="74"/>
      <c r="B510" s="132"/>
      <c r="C510" s="366"/>
      <c r="D510" s="389"/>
      <c r="E510" s="381"/>
      <c r="F510" s="381"/>
      <c r="G510" s="381"/>
      <c r="H510" s="381"/>
      <c r="I510" s="381"/>
      <c r="J510" s="381"/>
      <c r="K510" s="382"/>
      <c r="L510" s="383"/>
      <c r="M510" s="384"/>
      <c r="N510" s="384"/>
      <c r="O510" s="384"/>
      <c r="P510" s="384"/>
      <c r="Q510" s="384"/>
      <c r="R510" s="384"/>
      <c r="S510" s="384"/>
      <c r="T510" s="384"/>
      <c r="U510" s="385"/>
      <c r="V510" s="132"/>
      <c r="W510" s="132"/>
      <c r="X510" s="74"/>
    </row>
    <row r="511" spans="1:24" ht="12" hidden="1" customHeight="1" x14ac:dyDescent="0.25">
      <c r="A511" s="74"/>
      <c r="B511" s="132"/>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74"/>
    </row>
    <row r="512" spans="1:24" ht="9" hidden="1" customHeight="1" x14ac:dyDescent="0.25">
      <c r="A512" s="74"/>
      <c r="B512" s="132"/>
      <c r="C512" s="137"/>
      <c r="D512" s="132"/>
      <c r="E512" s="132"/>
      <c r="F512" s="132"/>
      <c r="G512" s="132"/>
      <c r="H512" s="132"/>
      <c r="I512" s="132"/>
      <c r="J512" s="132"/>
      <c r="K512" s="132"/>
      <c r="L512" s="132"/>
      <c r="M512" s="132"/>
      <c r="N512" s="132"/>
      <c r="O512" s="132"/>
      <c r="P512" s="132"/>
      <c r="Q512" s="132"/>
      <c r="R512" s="132"/>
      <c r="S512" s="132"/>
      <c r="T512" s="132"/>
      <c r="U512" s="132"/>
      <c r="V512" s="132"/>
      <c r="W512" s="132"/>
      <c r="X512" s="74"/>
    </row>
    <row r="513" spans="1:24" ht="39.950000000000003" hidden="1" customHeight="1" x14ac:dyDescent="0.25">
      <c r="A513" s="74"/>
      <c r="B513" s="132"/>
      <c r="C513" s="365" t="s">
        <v>356</v>
      </c>
      <c r="D513" s="387">
        <v>14</v>
      </c>
      <c r="E513" s="138" t="s">
        <v>114</v>
      </c>
      <c r="F513" s="367"/>
      <c r="G513" s="368"/>
      <c r="H513" s="369"/>
      <c r="I513" s="139" t="s">
        <v>100</v>
      </c>
      <c r="J513" s="370"/>
      <c r="K513" s="371"/>
      <c r="L513" s="371"/>
      <c r="M513" s="371"/>
      <c r="N513" s="371"/>
      <c r="O513" s="371"/>
      <c r="P513" s="371"/>
      <c r="Q513" s="372"/>
      <c r="R513" s="373" t="s">
        <v>140</v>
      </c>
      <c r="S513" s="374"/>
      <c r="T513" s="375" t="str">
        <f ca="1">IF(ISERROR(INDEX('BD1'!$N$56:$P$70,MATCH(J513,INDIRECT(F513),0),MATCH(F513,'BD1'!$N$55:$P$55,0))),"",(INDEX('BD1'!$N$56:$P$70,MATCH(J513,INDIRECT(F513),0),MATCH(F513,'BD1'!$N$55:$P$55,0))))</f>
        <v/>
      </c>
      <c r="U513" s="376"/>
      <c r="V513" s="132"/>
      <c r="W513" s="132"/>
      <c r="X513" s="74"/>
    </row>
    <row r="514" spans="1:24" ht="15" hidden="1" customHeight="1" x14ac:dyDescent="0.25">
      <c r="A514" s="74"/>
      <c r="B514" s="132"/>
      <c r="C514" s="365"/>
      <c r="D514" s="388"/>
      <c r="E514" s="140"/>
      <c r="F514" s="140"/>
      <c r="G514" s="140"/>
      <c r="H514" s="141" t="s">
        <v>163</v>
      </c>
      <c r="I514" s="140"/>
      <c r="J514" s="140"/>
      <c r="K514" s="140"/>
      <c r="L514" s="140"/>
      <c r="M514" s="140"/>
      <c r="N514" s="140"/>
      <c r="O514" s="140"/>
      <c r="P514" s="140"/>
      <c r="Q514" s="141" t="s">
        <v>163</v>
      </c>
      <c r="R514" s="140"/>
      <c r="S514" s="140"/>
      <c r="T514" s="140"/>
      <c r="U514" s="142"/>
      <c r="V514" s="132"/>
      <c r="W514" s="132"/>
      <c r="X514" s="74"/>
    </row>
    <row r="515" spans="1:24" ht="21.75" hidden="1" customHeight="1" x14ac:dyDescent="0.25">
      <c r="A515" s="74"/>
      <c r="B515" s="132"/>
      <c r="C515" s="365"/>
      <c r="D515" s="388"/>
      <c r="E515" s="377" t="s">
        <v>234</v>
      </c>
      <c r="F515" s="378"/>
      <c r="G515" s="378"/>
      <c r="H515" s="378"/>
      <c r="I515" s="378"/>
      <c r="J515" s="378"/>
      <c r="K515" s="378"/>
      <c r="L515" s="379" t="s">
        <v>235</v>
      </c>
      <c r="M515" s="378"/>
      <c r="N515" s="378"/>
      <c r="O515" s="378"/>
      <c r="P515" s="378"/>
      <c r="Q515" s="378"/>
      <c r="R515" s="378"/>
      <c r="S515" s="378"/>
      <c r="T515" s="378"/>
      <c r="U515" s="380"/>
      <c r="V515" s="132"/>
      <c r="W515" s="132"/>
      <c r="X515" s="74"/>
    </row>
    <row r="516" spans="1:24" ht="39.950000000000003" hidden="1" customHeight="1" x14ac:dyDescent="0.25">
      <c r="A516" s="74"/>
      <c r="B516" s="132"/>
      <c r="C516" s="366"/>
      <c r="D516" s="389"/>
      <c r="E516" s="381"/>
      <c r="F516" s="381"/>
      <c r="G516" s="381"/>
      <c r="H516" s="381"/>
      <c r="I516" s="381"/>
      <c r="J516" s="381"/>
      <c r="K516" s="382"/>
      <c r="L516" s="383"/>
      <c r="M516" s="384"/>
      <c r="N516" s="384"/>
      <c r="O516" s="384"/>
      <c r="P516" s="384"/>
      <c r="Q516" s="384"/>
      <c r="R516" s="384"/>
      <c r="S516" s="384"/>
      <c r="T516" s="384"/>
      <c r="U516" s="385"/>
      <c r="V516" s="132"/>
      <c r="W516" s="132"/>
      <c r="X516" s="74"/>
    </row>
    <row r="517" spans="1:24" ht="9" hidden="1" customHeight="1" x14ac:dyDescent="0.25">
      <c r="A517" s="74"/>
      <c r="B517" s="132"/>
      <c r="C517" s="137"/>
      <c r="D517" s="132"/>
      <c r="E517" s="132"/>
      <c r="F517" s="132"/>
      <c r="G517" s="132"/>
      <c r="H517" s="132"/>
      <c r="I517" s="132"/>
      <c r="J517" s="132"/>
      <c r="K517" s="132"/>
      <c r="L517" s="132"/>
      <c r="M517" s="132"/>
      <c r="N517" s="132"/>
      <c r="O517" s="132"/>
      <c r="P517" s="132"/>
      <c r="Q517" s="132"/>
      <c r="R517" s="132"/>
      <c r="S517" s="132"/>
      <c r="T517" s="132"/>
      <c r="U517" s="132"/>
      <c r="V517" s="132"/>
      <c r="W517" s="132"/>
      <c r="X517" s="74"/>
    </row>
    <row r="518" spans="1:24" ht="9" hidden="1" customHeight="1" x14ac:dyDescent="0.25">
      <c r="A518" s="74"/>
      <c r="B518" s="132"/>
      <c r="C518" s="137"/>
      <c r="D518" s="132"/>
      <c r="E518" s="132"/>
      <c r="F518" s="132"/>
      <c r="G518" s="132"/>
      <c r="H518" s="132"/>
      <c r="I518" s="132"/>
      <c r="J518" s="132"/>
      <c r="K518" s="132"/>
      <c r="L518" s="132"/>
      <c r="M518" s="132"/>
      <c r="N518" s="132"/>
      <c r="O518" s="132"/>
      <c r="P518" s="132"/>
      <c r="Q518" s="132"/>
      <c r="R518" s="132"/>
      <c r="S518" s="132"/>
      <c r="T518" s="132"/>
      <c r="U518" s="132"/>
      <c r="V518" s="132"/>
      <c r="W518" s="132"/>
      <c r="X518" s="74"/>
    </row>
    <row r="519" spans="1:24" ht="39.950000000000003" hidden="1" customHeight="1" x14ac:dyDescent="0.25">
      <c r="A519" s="74"/>
      <c r="B519" s="132"/>
      <c r="C519" s="365" t="s">
        <v>356</v>
      </c>
      <c r="D519" s="387">
        <v>15</v>
      </c>
      <c r="E519" s="138" t="s">
        <v>114</v>
      </c>
      <c r="F519" s="367"/>
      <c r="G519" s="368"/>
      <c r="H519" s="369"/>
      <c r="I519" s="139" t="s">
        <v>100</v>
      </c>
      <c r="J519" s="370"/>
      <c r="K519" s="371"/>
      <c r="L519" s="371"/>
      <c r="M519" s="371"/>
      <c r="N519" s="371"/>
      <c r="O519" s="371"/>
      <c r="P519" s="371"/>
      <c r="Q519" s="372"/>
      <c r="R519" s="373" t="s">
        <v>140</v>
      </c>
      <c r="S519" s="374"/>
      <c r="T519" s="375" t="str">
        <f ca="1">IF(ISERROR(INDEX('BD1'!$N$56:$P$70,MATCH(J519,INDIRECT(F519),0),MATCH(F519,'BD1'!$N$55:$P$55,0))),"",(INDEX('BD1'!$N$56:$P$70,MATCH(J519,INDIRECT(F519),0),MATCH(F519,'BD1'!$N$55:$P$55,0))))</f>
        <v/>
      </c>
      <c r="U519" s="376"/>
      <c r="V519" s="132"/>
      <c r="W519" s="132"/>
      <c r="X519" s="74"/>
    </row>
    <row r="520" spans="1:24" ht="15" hidden="1" customHeight="1" x14ac:dyDescent="0.25">
      <c r="A520" s="74"/>
      <c r="B520" s="132"/>
      <c r="C520" s="365"/>
      <c r="D520" s="388"/>
      <c r="E520" s="140"/>
      <c r="F520" s="140"/>
      <c r="G520" s="140"/>
      <c r="H520" s="141" t="s">
        <v>163</v>
      </c>
      <c r="I520" s="140"/>
      <c r="J520" s="140"/>
      <c r="K520" s="140"/>
      <c r="L520" s="140"/>
      <c r="M520" s="140"/>
      <c r="N520" s="140"/>
      <c r="O520" s="140"/>
      <c r="P520" s="140"/>
      <c r="Q520" s="141" t="s">
        <v>163</v>
      </c>
      <c r="R520" s="140"/>
      <c r="S520" s="140"/>
      <c r="T520" s="140"/>
      <c r="U520" s="142"/>
      <c r="V520" s="132"/>
      <c r="W520" s="132"/>
      <c r="X520" s="74"/>
    </row>
    <row r="521" spans="1:24" ht="21.75" hidden="1" customHeight="1" x14ac:dyDescent="0.25">
      <c r="A521" s="74"/>
      <c r="B521" s="132"/>
      <c r="C521" s="365"/>
      <c r="D521" s="388"/>
      <c r="E521" s="377" t="s">
        <v>234</v>
      </c>
      <c r="F521" s="378"/>
      <c r="G521" s="378"/>
      <c r="H521" s="378"/>
      <c r="I521" s="378"/>
      <c r="J521" s="378"/>
      <c r="K521" s="378"/>
      <c r="L521" s="379" t="s">
        <v>235</v>
      </c>
      <c r="M521" s="378"/>
      <c r="N521" s="378"/>
      <c r="O521" s="378"/>
      <c r="P521" s="378"/>
      <c r="Q521" s="378"/>
      <c r="R521" s="378"/>
      <c r="S521" s="378"/>
      <c r="T521" s="378"/>
      <c r="U521" s="380"/>
      <c r="V521" s="132"/>
      <c r="W521" s="132"/>
      <c r="X521" s="74"/>
    </row>
    <row r="522" spans="1:24" ht="39.950000000000003" hidden="1" customHeight="1" x14ac:dyDescent="0.25">
      <c r="A522" s="74"/>
      <c r="B522" s="132"/>
      <c r="C522" s="366"/>
      <c r="D522" s="389"/>
      <c r="E522" s="381"/>
      <c r="F522" s="381"/>
      <c r="G522" s="381"/>
      <c r="H522" s="381"/>
      <c r="I522" s="381"/>
      <c r="J522" s="381"/>
      <c r="K522" s="382"/>
      <c r="L522" s="383"/>
      <c r="M522" s="384"/>
      <c r="N522" s="384"/>
      <c r="O522" s="384"/>
      <c r="P522" s="384"/>
      <c r="Q522" s="384"/>
      <c r="R522" s="384"/>
      <c r="S522" s="384"/>
      <c r="T522" s="384"/>
      <c r="U522" s="385"/>
      <c r="V522" s="132"/>
      <c r="W522" s="132"/>
      <c r="X522" s="74"/>
    </row>
    <row r="523" spans="1:24" ht="9" hidden="1" customHeight="1" x14ac:dyDescent="0.25">
      <c r="A523" s="74"/>
      <c r="B523" s="132"/>
      <c r="C523" s="137"/>
      <c r="D523" s="132"/>
      <c r="E523" s="132"/>
      <c r="F523" s="132"/>
      <c r="G523" s="132"/>
      <c r="H523" s="132"/>
      <c r="I523" s="132"/>
      <c r="J523" s="132"/>
      <c r="K523" s="132"/>
      <c r="L523" s="132"/>
      <c r="M523" s="132"/>
      <c r="N523" s="132"/>
      <c r="O523" s="132"/>
      <c r="P523" s="132"/>
      <c r="Q523" s="132"/>
      <c r="R523" s="132"/>
      <c r="S523" s="132"/>
      <c r="T523" s="132"/>
      <c r="U523" s="132"/>
      <c r="V523" s="132"/>
      <c r="W523" s="132"/>
      <c r="X523" s="74"/>
    </row>
    <row r="524" spans="1:24" ht="9" hidden="1" customHeight="1" x14ac:dyDescent="0.25">
      <c r="A524" s="74"/>
      <c r="B524" s="132"/>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74"/>
    </row>
    <row r="525" spans="1:24" ht="39.950000000000003" hidden="1" customHeight="1" x14ac:dyDescent="0.25">
      <c r="A525" s="74"/>
      <c r="B525" s="132"/>
      <c r="C525" s="365" t="s">
        <v>356</v>
      </c>
      <c r="D525" s="387">
        <v>16</v>
      </c>
      <c r="E525" s="138" t="s">
        <v>114</v>
      </c>
      <c r="F525" s="367"/>
      <c r="G525" s="368"/>
      <c r="H525" s="369"/>
      <c r="I525" s="139" t="s">
        <v>100</v>
      </c>
      <c r="J525" s="370"/>
      <c r="K525" s="371"/>
      <c r="L525" s="371"/>
      <c r="M525" s="371"/>
      <c r="N525" s="371"/>
      <c r="O525" s="371"/>
      <c r="P525" s="371"/>
      <c r="Q525" s="372"/>
      <c r="R525" s="373" t="s">
        <v>140</v>
      </c>
      <c r="S525" s="374"/>
      <c r="T525" s="375" t="str">
        <f ca="1">IF(ISERROR(INDEX('BD1'!$N$56:$P$70,MATCH(J525,INDIRECT(F525),0),MATCH(F525,'BD1'!$N$55:$P$55,0))),"",(INDEX('BD1'!$N$56:$P$70,MATCH(J525,INDIRECT(F525),0),MATCH(F525,'BD1'!$N$55:$P$55,0))))</f>
        <v/>
      </c>
      <c r="U525" s="376"/>
      <c r="V525" s="132"/>
      <c r="W525" s="132"/>
      <c r="X525" s="74"/>
    </row>
    <row r="526" spans="1:24" ht="15" hidden="1" customHeight="1" x14ac:dyDescent="0.25">
      <c r="A526" s="74"/>
      <c r="B526" s="132"/>
      <c r="C526" s="365"/>
      <c r="D526" s="388"/>
      <c r="E526" s="140"/>
      <c r="F526" s="140"/>
      <c r="G526" s="140"/>
      <c r="H526" s="141" t="s">
        <v>163</v>
      </c>
      <c r="I526" s="140"/>
      <c r="J526" s="140"/>
      <c r="K526" s="140"/>
      <c r="L526" s="140"/>
      <c r="M526" s="140"/>
      <c r="N526" s="140"/>
      <c r="O526" s="140"/>
      <c r="P526" s="140"/>
      <c r="Q526" s="141" t="s">
        <v>163</v>
      </c>
      <c r="R526" s="140"/>
      <c r="S526" s="140"/>
      <c r="T526" s="140"/>
      <c r="U526" s="142"/>
      <c r="V526" s="132"/>
      <c r="W526" s="132"/>
      <c r="X526" s="74"/>
    </row>
    <row r="527" spans="1:24" ht="21.75" hidden="1" customHeight="1" x14ac:dyDescent="0.25">
      <c r="A527" s="74"/>
      <c r="B527" s="132"/>
      <c r="C527" s="365"/>
      <c r="D527" s="388"/>
      <c r="E527" s="377" t="s">
        <v>234</v>
      </c>
      <c r="F527" s="378"/>
      <c r="G527" s="378"/>
      <c r="H527" s="378"/>
      <c r="I527" s="378"/>
      <c r="J527" s="378"/>
      <c r="K527" s="378"/>
      <c r="L527" s="379" t="s">
        <v>235</v>
      </c>
      <c r="M527" s="378"/>
      <c r="N527" s="378"/>
      <c r="O527" s="378"/>
      <c r="P527" s="378"/>
      <c r="Q527" s="378"/>
      <c r="R527" s="378"/>
      <c r="S527" s="378"/>
      <c r="T527" s="378"/>
      <c r="U527" s="380"/>
      <c r="V527" s="132"/>
      <c r="W527" s="132"/>
      <c r="X527" s="74"/>
    </row>
    <row r="528" spans="1:24" ht="39.950000000000003" hidden="1" customHeight="1" x14ac:dyDescent="0.25">
      <c r="A528" s="74"/>
      <c r="B528" s="132"/>
      <c r="C528" s="366"/>
      <c r="D528" s="389"/>
      <c r="E528" s="381"/>
      <c r="F528" s="381"/>
      <c r="G528" s="381"/>
      <c r="H528" s="381"/>
      <c r="I528" s="381"/>
      <c r="J528" s="381"/>
      <c r="K528" s="382"/>
      <c r="L528" s="383"/>
      <c r="M528" s="384"/>
      <c r="N528" s="384"/>
      <c r="O528" s="384"/>
      <c r="P528" s="384"/>
      <c r="Q528" s="384"/>
      <c r="R528" s="384"/>
      <c r="S528" s="384"/>
      <c r="T528" s="384"/>
      <c r="U528" s="385"/>
      <c r="V528" s="132"/>
      <c r="W528" s="132"/>
      <c r="X528" s="74"/>
    </row>
    <row r="529" spans="1:24" ht="12" hidden="1" customHeight="1" x14ac:dyDescent="0.25">
      <c r="A529" s="74"/>
      <c r="B529" s="132"/>
      <c r="C529" s="132"/>
      <c r="D529" s="132"/>
      <c r="E529" s="132"/>
      <c r="F529" s="132"/>
      <c r="G529" s="132"/>
      <c r="H529" s="132"/>
      <c r="I529" s="132"/>
      <c r="J529" s="132"/>
      <c r="K529" s="132"/>
      <c r="L529" s="132"/>
      <c r="M529" s="132"/>
      <c r="N529" s="132"/>
      <c r="O529" s="132"/>
      <c r="P529" s="132"/>
      <c r="Q529" s="132"/>
      <c r="R529" s="132"/>
      <c r="S529" s="132"/>
      <c r="T529" s="132"/>
      <c r="U529" s="132"/>
      <c r="V529" s="132"/>
      <c r="W529" s="132"/>
      <c r="X529" s="74"/>
    </row>
    <row r="530" spans="1:24" ht="9" hidden="1" customHeight="1" x14ac:dyDescent="0.25">
      <c r="A530" s="74"/>
      <c r="B530" s="132"/>
      <c r="C530" s="137"/>
      <c r="D530" s="132"/>
      <c r="E530" s="132"/>
      <c r="F530" s="132"/>
      <c r="G530" s="132"/>
      <c r="H530" s="132"/>
      <c r="I530" s="132"/>
      <c r="J530" s="132"/>
      <c r="K530" s="132"/>
      <c r="L530" s="132"/>
      <c r="M530" s="132"/>
      <c r="N530" s="132"/>
      <c r="O530" s="132"/>
      <c r="P530" s="132"/>
      <c r="Q530" s="132"/>
      <c r="R530" s="132"/>
      <c r="S530" s="132"/>
      <c r="T530" s="132"/>
      <c r="U530" s="132"/>
      <c r="V530" s="132"/>
      <c r="W530" s="132"/>
      <c r="X530" s="74"/>
    </row>
    <row r="531" spans="1:24" ht="39.950000000000003" hidden="1" customHeight="1" x14ac:dyDescent="0.25">
      <c r="A531" s="74"/>
      <c r="B531" s="132"/>
      <c r="C531" s="365" t="s">
        <v>356</v>
      </c>
      <c r="D531" s="387">
        <v>17</v>
      </c>
      <c r="E531" s="138" t="s">
        <v>114</v>
      </c>
      <c r="F531" s="367"/>
      <c r="G531" s="368"/>
      <c r="H531" s="369"/>
      <c r="I531" s="139" t="s">
        <v>100</v>
      </c>
      <c r="J531" s="370"/>
      <c r="K531" s="371"/>
      <c r="L531" s="371"/>
      <c r="M531" s="371"/>
      <c r="N531" s="371"/>
      <c r="O531" s="371"/>
      <c r="P531" s="371"/>
      <c r="Q531" s="372"/>
      <c r="R531" s="373" t="s">
        <v>140</v>
      </c>
      <c r="S531" s="374"/>
      <c r="T531" s="375" t="str">
        <f ca="1">IF(ISERROR(INDEX('BD1'!$N$56:$P$70,MATCH(J531,INDIRECT(F531),0),MATCH(F531,'BD1'!$N$55:$P$55,0))),"",(INDEX('BD1'!$N$56:$P$70,MATCH(J531,INDIRECT(F531),0),MATCH(F531,'BD1'!$N$55:$P$55,0))))</f>
        <v/>
      </c>
      <c r="U531" s="376"/>
      <c r="V531" s="132"/>
      <c r="W531" s="132"/>
      <c r="X531" s="74"/>
    </row>
    <row r="532" spans="1:24" ht="15" hidden="1" customHeight="1" x14ac:dyDescent="0.25">
      <c r="A532" s="74"/>
      <c r="B532" s="132"/>
      <c r="C532" s="365"/>
      <c r="D532" s="388"/>
      <c r="E532" s="140"/>
      <c r="F532" s="140"/>
      <c r="G532" s="140"/>
      <c r="H532" s="141" t="s">
        <v>163</v>
      </c>
      <c r="I532" s="140"/>
      <c r="J532" s="140"/>
      <c r="K532" s="140"/>
      <c r="L532" s="140"/>
      <c r="M532" s="140"/>
      <c r="N532" s="140"/>
      <c r="O532" s="140"/>
      <c r="P532" s="140"/>
      <c r="Q532" s="141" t="s">
        <v>163</v>
      </c>
      <c r="R532" s="140"/>
      <c r="S532" s="140"/>
      <c r="T532" s="140"/>
      <c r="U532" s="142"/>
      <c r="V532" s="132"/>
      <c r="W532" s="132"/>
      <c r="X532" s="74"/>
    </row>
    <row r="533" spans="1:24" ht="21.75" hidden="1" customHeight="1" x14ac:dyDescent="0.25">
      <c r="A533" s="74"/>
      <c r="B533" s="132"/>
      <c r="C533" s="365"/>
      <c r="D533" s="388"/>
      <c r="E533" s="377" t="s">
        <v>234</v>
      </c>
      <c r="F533" s="378"/>
      <c r="G533" s="378"/>
      <c r="H533" s="378"/>
      <c r="I533" s="378"/>
      <c r="J533" s="378"/>
      <c r="K533" s="378"/>
      <c r="L533" s="379" t="s">
        <v>235</v>
      </c>
      <c r="M533" s="378"/>
      <c r="N533" s="378"/>
      <c r="O533" s="378"/>
      <c r="P533" s="378"/>
      <c r="Q533" s="378"/>
      <c r="R533" s="378"/>
      <c r="S533" s="378"/>
      <c r="T533" s="378"/>
      <c r="U533" s="380"/>
      <c r="V533" s="132"/>
      <c r="W533" s="132"/>
      <c r="X533" s="74"/>
    </row>
    <row r="534" spans="1:24" ht="39.950000000000003" hidden="1" customHeight="1" x14ac:dyDescent="0.25">
      <c r="A534" s="74"/>
      <c r="B534" s="132"/>
      <c r="C534" s="366"/>
      <c r="D534" s="389"/>
      <c r="E534" s="381"/>
      <c r="F534" s="381"/>
      <c r="G534" s="381"/>
      <c r="H534" s="381"/>
      <c r="I534" s="381"/>
      <c r="J534" s="381"/>
      <c r="K534" s="382"/>
      <c r="L534" s="383"/>
      <c r="M534" s="384"/>
      <c r="N534" s="384"/>
      <c r="O534" s="384"/>
      <c r="P534" s="384"/>
      <c r="Q534" s="384"/>
      <c r="R534" s="384"/>
      <c r="S534" s="384"/>
      <c r="T534" s="384"/>
      <c r="U534" s="385"/>
      <c r="V534" s="132"/>
      <c r="W534" s="132"/>
      <c r="X534" s="74"/>
    </row>
    <row r="535" spans="1:24" ht="9" hidden="1" customHeight="1" x14ac:dyDescent="0.25">
      <c r="A535" s="74"/>
      <c r="B535" s="132"/>
      <c r="C535" s="137"/>
      <c r="D535" s="132"/>
      <c r="E535" s="132"/>
      <c r="F535" s="132"/>
      <c r="G535" s="132"/>
      <c r="H535" s="132"/>
      <c r="I535" s="132"/>
      <c r="J535" s="132"/>
      <c r="K535" s="132"/>
      <c r="L535" s="132"/>
      <c r="M535" s="132"/>
      <c r="N535" s="132"/>
      <c r="O535" s="132"/>
      <c r="P535" s="132"/>
      <c r="Q535" s="132"/>
      <c r="R535" s="132"/>
      <c r="S535" s="132"/>
      <c r="T535" s="132"/>
      <c r="U535" s="132"/>
      <c r="V535" s="132"/>
      <c r="W535" s="132"/>
      <c r="X535" s="74"/>
    </row>
    <row r="536" spans="1:24" ht="9" hidden="1" customHeight="1" x14ac:dyDescent="0.25">
      <c r="A536" s="74"/>
      <c r="B536" s="132"/>
      <c r="C536" s="137"/>
      <c r="D536" s="132"/>
      <c r="E536" s="132"/>
      <c r="F536" s="132"/>
      <c r="G536" s="132"/>
      <c r="H536" s="132"/>
      <c r="I536" s="132"/>
      <c r="J536" s="132"/>
      <c r="K536" s="132"/>
      <c r="L536" s="132"/>
      <c r="M536" s="132"/>
      <c r="N536" s="132"/>
      <c r="O536" s="132"/>
      <c r="P536" s="132"/>
      <c r="Q536" s="132"/>
      <c r="R536" s="132"/>
      <c r="S536" s="132"/>
      <c r="T536" s="132"/>
      <c r="U536" s="132"/>
      <c r="V536" s="132"/>
      <c r="W536" s="132"/>
      <c r="X536" s="74"/>
    </row>
    <row r="537" spans="1:24" ht="39.950000000000003" hidden="1" customHeight="1" x14ac:dyDescent="0.25">
      <c r="A537" s="74"/>
      <c r="B537" s="132"/>
      <c r="C537" s="365" t="s">
        <v>356</v>
      </c>
      <c r="D537" s="387">
        <v>18</v>
      </c>
      <c r="E537" s="138" t="s">
        <v>114</v>
      </c>
      <c r="F537" s="367"/>
      <c r="G537" s="368"/>
      <c r="H537" s="369"/>
      <c r="I537" s="139" t="s">
        <v>100</v>
      </c>
      <c r="J537" s="370"/>
      <c r="K537" s="371"/>
      <c r="L537" s="371"/>
      <c r="M537" s="371"/>
      <c r="N537" s="371"/>
      <c r="O537" s="371"/>
      <c r="P537" s="371"/>
      <c r="Q537" s="372"/>
      <c r="R537" s="373" t="s">
        <v>140</v>
      </c>
      <c r="S537" s="374"/>
      <c r="T537" s="375" t="str">
        <f ca="1">IF(ISERROR(INDEX('BD1'!$N$56:$P$70,MATCH(J537,INDIRECT(F537),0),MATCH(F537,'BD1'!$N$55:$P$55,0))),"",(INDEX('BD1'!$N$56:$P$70,MATCH(J537,INDIRECT(F537),0),MATCH(F537,'BD1'!$N$55:$P$55,0))))</f>
        <v/>
      </c>
      <c r="U537" s="376"/>
      <c r="V537" s="132"/>
      <c r="W537" s="132"/>
      <c r="X537" s="74"/>
    </row>
    <row r="538" spans="1:24" ht="15" hidden="1" customHeight="1" x14ac:dyDescent="0.25">
      <c r="A538" s="74"/>
      <c r="B538" s="132"/>
      <c r="C538" s="365"/>
      <c r="D538" s="388"/>
      <c r="E538" s="140"/>
      <c r="F538" s="140"/>
      <c r="G538" s="140"/>
      <c r="H538" s="141" t="s">
        <v>163</v>
      </c>
      <c r="I538" s="140"/>
      <c r="J538" s="140"/>
      <c r="K538" s="140"/>
      <c r="L538" s="140"/>
      <c r="M538" s="140"/>
      <c r="N538" s="140"/>
      <c r="O538" s="140"/>
      <c r="P538" s="140"/>
      <c r="Q538" s="141" t="s">
        <v>163</v>
      </c>
      <c r="R538" s="140"/>
      <c r="S538" s="140"/>
      <c r="T538" s="140"/>
      <c r="U538" s="142"/>
      <c r="V538" s="132"/>
      <c r="W538" s="132"/>
      <c r="X538" s="74"/>
    </row>
    <row r="539" spans="1:24" ht="21.75" hidden="1" customHeight="1" x14ac:dyDescent="0.25">
      <c r="A539" s="74"/>
      <c r="B539" s="132"/>
      <c r="C539" s="365"/>
      <c r="D539" s="388"/>
      <c r="E539" s="377" t="s">
        <v>234</v>
      </c>
      <c r="F539" s="378"/>
      <c r="G539" s="378"/>
      <c r="H539" s="378"/>
      <c r="I539" s="378"/>
      <c r="J539" s="378"/>
      <c r="K539" s="378"/>
      <c r="L539" s="379" t="s">
        <v>235</v>
      </c>
      <c r="M539" s="378"/>
      <c r="N539" s="378"/>
      <c r="O539" s="378"/>
      <c r="P539" s="378"/>
      <c r="Q539" s="378"/>
      <c r="R539" s="378"/>
      <c r="S539" s="378"/>
      <c r="T539" s="378"/>
      <c r="U539" s="380"/>
      <c r="V539" s="132"/>
      <c r="W539" s="132"/>
      <c r="X539" s="74"/>
    </row>
    <row r="540" spans="1:24" ht="39.950000000000003" hidden="1" customHeight="1" x14ac:dyDescent="0.25">
      <c r="A540" s="74"/>
      <c r="B540" s="132"/>
      <c r="C540" s="366"/>
      <c r="D540" s="389"/>
      <c r="E540" s="381"/>
      <c r="F540" s="381"/>
      <c r="G540" s="381"/>
      <c r="H540" s="381"/>
      <c r="I540" s="381"/>
      <c r="J540" s="381"/>
      <c r="K540" s="382"/>
      <c r="L540" s="383"/>
      <c r="M540" s="384"/>
      <c r="N540" s="384"/>
      <c r="O540" s="384"/>
      <c r="P540" s="384"/>
      <c r="Q540" s="384"/>
      <c r="R540" s="384"/>
      <c r="S540" s="384"/>
      <c r="T540" s="384"/>
      <c r="U540" s="385"/>
      <c r="V540" s="132"/>
      <c r="W540" s="132"/>
      <c r="X540" s="74"/>
    </row>
    <row r="541" spans="1:24" ht="9" hidden="1" customHeight="1" x14ac:dyDescent="0.25">
      <c r="A541" s="74"/>
      <c r="B541" s="132"/>
      <c r="C541" s="137"/>
      <c r="D541" s="132"/>
      <c r="E541" s="132"/>
      <c r="F541" s="132"/>
      <c r="G541" s="132"/>
      <c r="H541" s="132"/>
      <c r="I541" s="132"/>
      <c r="J541" s="132"/>
      <c r="K541" s="132"/>
      <c r="L541" s="132"/>
      <c r="M541" s="132"/>
      <c r="N541" s="132"/>
      <c r="O541" s="132"/>
      <c r="P541" s="132"/>
      <c r="Q541" s="132"/>
      <c r="R541" s="132"/>
      <c r="S541" s="132"/>
      <c r="T541" s="132"/>
      <c r="U541" s="132"/>
      <c r="V541" s="132"/>
      <c r="W541" s="132"/>
      <c r="X541" s="74"/>
    </row>
    <row r="542" spans="1:24" ht="12" hidden="1" x14ac:dyDescent="0.25">
      <c r="A542" s="74"/>
      <c r="B542" s="132"/>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74"/>
    </row>
    <row r="543" spans="1:24" ht="3" customHeight="1" x14ac:dyDescent="0.25">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row>
    <row r="544" spans="1:24" s="6" customFormat="1" ht="59.25" customHeight="1" x14ac:dyDescent="0.25">
      <c r="A544" s="75"/>
      <c r="B544" s="17"/>
      <c r="C544" s="17"/>
      <c r="D544" s="17"/>
      <c r="E544" s="17"/>
      <c r="F544" s="17"/>
      <c r="G544" s="126"/>
      <c r="H544" s="17"/>
      <c r="I544" s="17"/>
      <c r="J544" s="17"/>
      <c r="K544" s="17"/>
      <c r="L544" s="17"/>
      <c r="M544" s="17"/>
      <c r="N544" s="18"/>
      <c r="O544" s="17"/>
      <c r="P544" s="17"/>
      <c r="Q544" s="17"/>
      <c r="R544" s="17"/>
      <c r="S544" s="17"/>
      <c r="T544" s="17"/>
      <c r="U544" s="17"/>
      <c r="V544" s="18"/>
      <c r="W544" s="17"/>
      <c r="X544" s="75"/>
    </row>
    <row r="545" spans="1:41" s="6" customFormat="1" ht="40.5" customHeight="1" x14ac:dyDescent="0.25">
      <c r="A545" s="75"/>
      <c r="B545" s="17"/>
      <c r="C545" s="403" t="s">
        <v>260</v>
      </c>
      <c r="D545" s="404"/>
      <c r="E545" s="405" t="str">
        <f>IF(ISERROR(INDEX('BD1'!$B$56:$H$56,1,MATCH(C545,'BD1'!$B$55:$H$55,0))),"",(INDEX('BD1'!$B$56:$H$56,1,MATCH(C545,'BD1'!$B$55:$H$55,0))))</f>
        <v>Gobierno Legítimo, fortalecimiento local y eficiencia</v>
      </c>
      <c r="F545" s="406"/>
      <c r="G545" s="406"/>
      <c r="H545" s="406"/>
      <c r="I545" s="407"/>
      <c r="J545" s="17"/>
      <c r="K545" s="386"/>
      <c r="L545" s="386"/>
      <c r="M545" s="386"/>
      <c r="N545" s="386"/>
      <c r="O545" s="408"/>
      <c r="P545" s="408"/>
      <c r="Q545" s="408"/>
      <c r="R545" s="408"/>
      <c r="S545" s="408"/>
      <c r="T545" s="408"/>
      <c r="U545" s="408"/>
      <c r="V545" s="408"/>
      <c r="W545" s="17"/>
      <c r="X545" s="75"/>
    </row>
    <row r="546" spans="1:41" s="35" customFormat="1" ht="6.95" customHeight="1" x14ac:dyDescent="0.25">
      <c r="A546" s="76"/>
      <c r="B546" s="143"/>
      <c r="C546" s="128"/>
      <c r="D546" s="143"/>
      <c r="E546" s="143"/>
      <c r="F546" s="143"/>
      <c r="G546" s="143"/>
      <c r="H546" s="143"/>
      <c r="I546" s="143"/>
      <c r="J546" s="143"/>
      <c r="K546" s="143"/>
      <c r="L546" s="143"/>
      <c r="M546" s="143"/>
      <c r="N546" s="143"/>
      <c r="O546" s="143"/>
      <c r="P546" s="143"/>
      <c r="Q546" s="143"/>
      <c r="R546" s="143"/>
      <c r="S546" s="144"/>
      <c r="T546" s="144"/>
      <c r="U546" s="144"/>
      <c r="V546" s="130"/>
      <c r="W546" s="143"/>
      <c r="X546" s="76"/>
    </row>
    <row r="547" spans="1:41" s="14" customFormat="1" ht="35.25" customHeight="1" x14ac:dyDescent="0.25">
      <c r="A547" s="78"/>
      <c r="B547" s="131"/>
      <c r="C547" s="409" t="s">
        <v>189</v>
      </c>
      <c r="D547" s="411" t="s">
        <v>352</v>
      </c>
      <c r="E547" s="411" t="s">
        <v>278</v>
      </c>
      <c r="F547" s="413" t="s">
        <v>358</v>
      </c>
      <c r="G547" s="133"/>
      <c r="H547" s="415" t="s">
        <v>85</v>
      </c>
      <c r="I547" s="416"/>
      <c r="J547" s="416"/>
      <c r="K547" s="417"/>
      <c r="L547" s="135"/>
      <c r="M547" s="418" t="s">
        <v>193</v>
      </c>
      <c r="N547" s="418"/>
      <c r="O547" s="418"/>
      <c r="P547" s="418"/>
      <c r="Q547" s="135"/>
      <c r="R547" s="418" t="s">
        <v>87</v>
      </c>
      <c r="S547" s="418"/>
      <c r="T547" s="418"/>
      <c r="U547" s="418"/>
      <c r="V547" s="131"/>
      <c r="W547" s="131"/>
      <c r="X547" s="78"/>
      <c r="Y547" s="16"/>
      <c r="Z547" s="16"/>
      <c r="AA547" s="16"/>
      <c r="AB547" s="16"/>
      <c r="AC547" s="16"/>
      <c r="AD547" s="16"/>
      <c r="AE547" s="16"/>
      <c r="AF547" s="16"/>
      <c r="AG547" s="16"/>
      <c r="AH547" s="16"/>
      <c r="AI547" s="16"/>
      <c r="AJ547" s="16"/>
      <c r="AK547" s="16"/>
      <c r="AL547" s="16"/>
      <c r="AM547" s="16"/>
      <c r="AN547" s="16"/>
      <c r="AO547" s="16"/>
    </row>
    <row r="548" spans="1:41" ht="24" customHeight="1" x14ac:dyDescent="0.25">
      <c r="A548" s="74"/>
      <c r="B548" s="132"/>
      <c r="C548" s="410"/>
      <c r="D548" s="412"/>
      <c r="E548" s="412"/>
      <c r="F548" s="414"/>
      <c r="G548" s="134"/>
      <c r="H548" s="419" t="s">
        <v>88</v>
      </c>
      <c r="I548" s="420"/>
      <c r="J548" s="421" t="s">
        <v>231</v>
      </c>
      <c r="K548" s="422"/>
      <c r="L548" s="134"/>
      <c r="M548" s="420" t="s">
        <v>88</v>
      </c>
      <c r="N548" s="420"/>
      <c r="O548" s="423" t="s">
        <v>231</v>
      </c>
      <c r="P548" s="423"/>
      <c r="Q548" s="134"/>
      <c r="R548" s="420" t="s">
        <v>88</v>
      </c>
      <c r="S548" s="420"/>
      <c r="T548" s="421" t="s">
        <v>231</v>
      </c>
      <c r="U548" s="421"/>
      <c r="V548" s="132"/>
      <c r="W548" s="132"/>
      <c r="X548" s="74"/>
    </row>
    <row r="549" spans="1:41" ht="97.5" customHeight="1" x14ac:dyDescent="0.25">
      <c r="A549" s="74"/>
      <c r="B549" s="132"/>
      <c r="C549" s="424" t="s">
        <v>921</v>
      </c>
      <c r="D549" s="424" t="s">
        <v>855</v>
      </c>
      <c r="E549" s="438" t="s">
        <v>959</v>
      </c>
      <c r="F549" s="436">
        <f>1225998583/1000000</f>
        <v>1225.9985830000001</v>
      </c>
      <c r="G549" s="134"/>
      <c r="H549" s="108" t="s">
        <v>89</v>
      </c>
      <c r="I549" s="67">
        <v>4</v>
      </c>
      <c r="J549" s="396">
        <f>IF(ISERROR(IF(I550="","",IF((I550/I549)&gt;1,1,I550/I549))),"",IF(I550="","",IF((I550/I549)&gt;1,1,I550/I549)))</f>
        <v>0.75</v>
      </c>
      <c r="K549" s="397" t="str">
        <f>IF(J549="","",(IF(J549&lt;'BD1'!$E$76,'BD1'!$G$75,IF(J549&lt;'BD1'!$E$77,'BD1'!$G$76,'BD1'!$G$77))))</f>
        <v>ACEPTABLE</v>
      </c>
      <c r="L549" s="134"/>
      <c r="M549" s="109" t="s">
        <v>89</v>
      </c>
      <c r="N549" s="336">
        <f>1225998583/1000000</f>
        <v>1225.9985830000001</v>
      </c>
      <c r="O549" s="396">
        <f>IF(ISERROR(IF(N550="","",IF((N550/N549)&gt;1,1,N550/N549))),"",IF(N550="","",IF((N550/N549)&gt;1,1,N550/N549)))</f>
        <v>0.12065817452906467</v>
      </c>
      <c r="P549" s="398" t="str">
        <f>IF(O549="","",(IF(O549&lt;'BD1'!$E$76,'BD1'!$G$75,IF(O549&lt;'BD1'!$E$77,'BD1'!$G$76,'BD1'!$G$77))))</f>
        <v>ALERTA</v>
      </c>
      <c r="Q549" s="134"/>
      <c r="R549" s="109" t="s">
        <v>89</v>
      </c>
      <c r="S549" s="343">
        <v>0.4</v>
      </c>
      <c r="T549" s="396">
        <f>IF(ISERROR(IF(S550="","",IF((S550/S549)&gt;1,1,S550/S549))),"",IF(S550="","",IF((S550/S549)&gt;1,1,S550/S549)))</f>
        <v>0.24</v>
      </c>
      <c r="U549" s="398" t="str">
        <f>IF(T549="","",(IF(T549&lt;'BD1'!$E$76,'BD1'!$G$75,IF(T549&lt;'BD1'!$E$77,'BD1'!$G$76,'BD1'!$G$77))))</f>
        <v>ALERTA</v>
      </c>
      <c r="V549" s="132"/>
      <c r="W549" s="132"/>
      <c r="X549" s="74"/>
    </row>
    <row r="550" spans="1:41" ht="97.5" customHeight="1" x14ac:dyDescent="0.25">
      <c r="A550" s="74"/>
      <c r="B550" s="132"/>
      <c r="C550" s="437"/>
      <c r="D550" s="437"/>
      <c r="E550" s="438"/>
      <c r="F550" s="436"/>
      <c r="G550" s="132"/>
      <c r="H550" s="71" t="s">
        <v>90</v>
      </c>
      <c r="I550" s="83">
        <v>3</v>
      </c>
      <c r="J550" s="396"/>
      <c r="K550" s="397"/>
      <c r="L550" s="132"/>
      <c r="M550" s="73" t="s">
        <v>90</v>
      </c>
      <c r="N550" s="336">
        <f>147926751/1000000</f>
        <v>147.926751</v>
      </c>
      <c r="O550" s="396"/>
      <c r="P550" s="398"/>
      <c r="Q550" s="132"/>
      <c r="R550" s="73" t="s">
        <v>90</v>
      </c>
      <c r="S550" s="344">
        <v>9.6000000000000002E-2</v>
      </c>
      <c r="T550" s="396"/>
      <c r="U550" s="398"/>
      <c r="V550" s="132"/>
      <c r="W550" s="132"/>
      <c r="X550" s="74"/>
    </row>
    <row r="551" spans="1:41" ht="60.75" customHeight="1" x14ac:dyDescent="0.25">
      <c r="A551" s="74"/>
      <c r="B551" s="132"/>
      <c r="C551" s="392" t="s">
        <v>921</v>
      </c>
      <c r="D551" s="424" t="s">
        <v>855</v>
      </c>
      <c r="E551" s="434" t="s">
        <v>948</v>
      </c>
      <c r="F551" s="436">
        <f>50000000/1000000</f>
        <v>50</v>
      </c>
      <c r="G551" s="134"/>
      <c r="H551" s="112" t="s">
        <v>89</v>
      </c>
      <c r="I551" s="67">
        <v>1</v>
      </c>
      <c r="J551" s="428">
        <f>IF(ISERROR(IF(I552="","",IF((I552/I551)&gt;1,1,I552/I551))),"",IF(I552="","",IF((I552/I551)&gt;1,1,I552/I551)))</f>
        <v>0</v>
      </c>
      <c r="K551" s="430" t="str">
        <f>IF(J551="","",(IF(J551&lt;'BD1'!$E$76,'BD1'!$G$75,IF(J551&lt;'BD1'!$E$77,'BD1'!$G$76,'BD1'!$G$77))))</f>
        <v>ALERTA</v>
      </c>
      <c r="L551" s="134"/>
      <c r="M551" s="111" t="s">
        <v>89</v>
      </c>
      <c r="N551" s="336">
        <f>50000000/1000000</f>
        <v>50</v>
      </c>
      <c r="O551" s="428">
        <f>IF(ISERROR(IF(N552="","",IF((N552/N551)&gt;1,1,N552/N551))),"",IF(N552="","",IF((N552/N551)&gt;1,1,N552/N551)))</f>
        <v>0</v>
      </c>
      <c r="P551" s="432" t="str">
        <f>IF(O551="","",(IF(O551&lt;'BD1'!$E$76,'BD1'!$G$75,IF(O551&lt;'BD1'!$E$77,'BD1'!$G$76,'BD1'!$G$77))))</f>
        <v>ALERTA</v>
      </c>
      <c r="Q551" s="134"/>
      <c r="R551" s="111" t="s">
        <v>89</v>
      </c>
      <c r="S551" s="343">
        <v>0.4</v>
      </c>
      <c r="T551" s="428">
        <f>IF(ISERROR(IF(S552="","",IF((S552/S551)&gt;1,1,S552/S551))),"",IF(S552="","",IF((S552/S551)&gt;1,1,S552/S551)))</f>
        <v>0</v>
      </c>
      <c r="U551" s="432" t="str">
        <f>IF(T551="","",(IF(T551&lt;'BD1'!$E$76,'BD1'!$G$75,IF(T551&lt;'BD1'!$E$77,'BD1'!$G$76,'BD1'!$G$77))))</f>
        <v>ALERTA</v>
      </c>
      <c r="V551" s="132"/>
      <c r="W551" s="132"/>
      <c r="X551" s="74"/>
    </row>
    <row r="552" spans="1:41" ht="60.75" customHeight="1" x14ac:dyDescent="0.25">
      <c r="A552" s="74"/>
      <c r="B552" s="132"/>
      <c r="C552" s="393"/>
      <c r="D552" s="437"/>
      <c r="E552" s="435"/>
      <c r="F552" s="436"/>
      <c r="G552" s="132"/>
      <c r="H552" s="71" t="s">
        <v>90</v>
      </c>
      <c r="I552" s="83">
        <v>0</v>
      </c>
      <c r="J552" s="429"/>
      <c r="K552" s="431"/>
      <c r="L552" s="132"/>
      <c r="M552" s="73" t="s">
        <v>90</v>
      </c>
      <c r="N552" s="336">
        <v>0</v>
      </c>
      <c r="O552" s="429"/>
      <c r="P552" s="433"/>
      <c r="Q552" s="132"/>
      <c r="R552" s="73" t="s">
        <v>90</v>
      </c>
      <c r="S552" s="343">
        <v>0</v>
      </c>
      <c r="T552" s="429"/>
      <c r="U552" s="433"/>
      <c r="V552" s="132"/>
      <c r="W552" s="132"/>
      <c r="X552" s="74"/>
    </row>
    <row r="553" spans="1:41" ht="88.5" customHeight="1" x14ac:dyDescent="0.25">
      <c r="A553" s="74"/>
      <c r="B553" s="132"/>
      <c r="C553" s="392" t="s">
        <v>921</v>
      </c>
      <c r="D553" s="424" t="s">
        <v>855</v>
      </c>
      <c r="E553" s="434" t="s">
        <v>949</v>
      </c>
      <c r="F553" s="436">
        <f>50000000/1000000</f>
        <v>50</v>
      </c>
      <c r="G553" s="134"/>
      <c r="H553" s="112" t="s">
        <v>89</v>
      </c>
      <c r="I553" s="67">
        <v>1</v>
      </c>
      <c r="J553" s="428">
        <f>IF(ISERROR(IF(I554="","",IF((I554/I553)&gt;1,1,I554/I553))),"",IF(I554="","",IF((I554/I553)&gt;1,1,I554/I553)))</f>
        <v>0</v>
      </c>
      <c r="K553" s="430" t="str">
        <f>IF(J553="","",(IF(J553&lt;'BD1'!$E$76,'BD1'!$G$75,IF(J553&lt;'BD1'!$E$77,'BD1'!$G$76,'BD1'!$G$77))))</f>
        <v>ALERTA</v>
      </c>
      <c r="L553" s="134"/>
      <c r="M553" s="111" t="s">
        <v>89</v>
      </c>
      <c r="N553" s="336">
        <f>50000000/1000000</f>
        <v>50</v>
      </c>
      <c r="O553" s="428">
        <f>IF(ISERROR(IF(N554="","",IF((N554/N553)&gt;1,1,N554/N553))),"",IF(N554="","",IF((N554/N553)&gt;1,1,N554/N553)))</f>
        <v>0</v>
      </c>
      <c r="P553" s="432" t="str">
        <f>IF(O553="","",(IF(O553&lt;'BD1'!$E$76,'BD1'!$G$75,IF(O553&lt;'BD1'!$E$77,'BD1'!$G$76,'BD1'!$G$77))))</f>
        <v>ALERTA</v>
      </c>
      <c r="Q553" s="134"/>
      <c r="R553" s="111" t="s">
        <v>89</v>
      </c>
      <c r="S553" s="343">
        <v>0.3</v>
      </c>
      <c r="T553" s="428">
        <f>IF(ISERROR(IF(S554="","",IF((S554/S553)&gt;1,1,S554/S553))),"",IF(S554="","",IF((S554/S553)&gt;1,1,S554/S553)))</f>
        <v>0</v>
      </c>
      <c r="U553" s="432" t="str">
        <f>IF(T553="","",(IF(T553&lt;'BD1'!$E$76,'BD1'!$G$75,IF(T553&lt;'BD1'!$E$77,'BD1'!$G$76,'BD1'!$G$77))))</f>
        <v>ALERTA</v>
      </c>
      <c r="V553" s="132"/>
      <c r="W553" s="132"/>
      <c r="X553" s="74"/>
    </row>
    <row r="554" spans="1:41" ht="88.5" customHeight="1" x14ac:dyDescent="0.25">
      <c r="A554" s="74"/>
      <c r="B554" s="132"/>
      <c r="C554" s="393"/>
      <c r="D554" s="437"/>
      <c r="E554" s="435"/>
      <c r="F554" s="436"/>
      <c r="G554" s="132"/>
      <c r="H554" s="71" t="s">
        <v>90</v>
      </c>
      <c r="I554" s="83">
        <v>0</v>
      </c>
      <c r="J554" s="429"/>
      <c r="K554" s="431"/>
      <c r="L554" s="132"/>
      <c r="M554" s="73" t="s">
        <v>90</v>
      </c>
      <c r="N554" s="336">
        <v>0</v>
      </c>
      <c r="O554" s="429"/>
      <c r="P554" s="433"/>
      <c r="Q554" s="132"/>
      <c r="R554" s="73" t="s">
        <v>90</v>
      </c>
      <c r="S554" s="343">
        <v>0</v>
      </c>
      <c r="T554" s="429"/>
      <c r="U554" s="433"/>
      <c r="V554" s="132"/>
      <c r="W554" s="132"/>
      <c r="X554" s="74"/>
    </row>
    <row r="555" spans="1:41" ht="37.5" hidden="1" customHeight="1" x14ac:dyDescent="0.25">
      <c r="A555" s="74"/>
      <c r="B555" s="132"/>
      <c r="C555" s="401"/>
      <c r="D555" s="390"/>
      <c r="E555" s="426"/>
      <c r="F555" s="426"/>
      <c r="G555" s="134"/>
      <c r="H555" s="112" t="s">
        <v>89</v>
      </c>
      <c r="I555" s="67"/>
      <c r="J555" s="428" t="str">
        <f>IF(ISERROR(IF(I556="","",IF((I556/I555)&gt;1,1,I556/I555))),"",IF(I556="","",IF((I556/I555)&gt;1,1,I556/I555)))</f>
        <v/>
      </c>
      <c r="K555" s="430" t="str">
        <f>IF(J555="","",(IF(J555&lt;'BD1'!$E$76,'BD1'!$G$75,IF(J555&lt;'BD1'!$E$77,'BD1'!$G$76,'BD1'!$G$77))))</f>
        <v/>
      </c>
      <c r="L555" s="134"/>
      <c r="M555" s="111" t="s">
        <v>89</v>
      </c>
      <c r="N555" s="68"/>
      <c r="O555" s="428" t="str">
        <f>IF(ISERROR(IF(N556="","",IF((N556/N555)&gt;1,1,N556/N555))),"",IF(N556="","",IF((N556/N555)&gt;1,1,N556/N555)))</f>
        <v/>
      </c>
      <c r="P555" s="432" t="str">
        <f>IF(O555="","",(IF(O555&lt;'BD1'!$E$76,'BD1'!$G$75,IF(O555&lt;'BD1'!$E$77,'BD1'!$G$76,'BD1'!$G$77))))</f>
        <v/>
      </c>
      <c r="Q555" s="134"/>
      <c r="R555" s="111" t="s">
        <v>89</v>
      </c>
      <c r="S555" s="67"/>
      <c r="T555" s="428" t="str">
        <f>IF(ISERROR(IF(S556="","",IF((S556/S555)&gt;1,1,S556/S555))),"",IF(S556="","",IF((S556/S555)&gt;1,1,S556/S555)))</f>
        <v/>
      </c>
      <c r="U555" s="432" t="str">
        <f>IF(T555="","",(IF(T555&lt;'BD1'!$E$76,'BD1'!$G$75,IF(T555&lt;'BD1'!$E$77,'BD1'!$G$76,'BD1'!$G$77))))</f>
        <v/>
      </c>
      <c r="V555" s="132"/>
      <c r="W555" s="132"/>
      <c r="X555" s="74"/>
    </row>
    <row r="556" spans="1:41" ht="37.5" hidden="1" customHeight="1" x14ac:dyDescent="0.25">
      <c r="A556" s="74"/>
      <c r="B556" s="132"/>
      <c r="C556" s="402"/>
      <c r="D556" s="391"/>
      <c r="E556" s="427"/>
      <c r="F556" s="427"/>
      <c r="G556" s="132"/>
      <c r="H556" s="71" t="s">
        <v>90</v>
      </c>
      <c r="I556" s="83"/>
      <c r="J556" s="429"/>
      <c r="K556" s="431"/>
      <c r="L556" s="132"/>
      <c r="M556" s="73" t="s">
        <v>90</v>
      </c>
      <c r="N556" s="69"/>
      <c r="O556" s="429"/>
      <c r="P556" s="433"/>
      <c r="Q556" s="132"/>
      <c r="R556" s="73" t="s">
        <v>90</v>
      </c>
      <c r="S556" s="83"/>
      <c r="T556" s="429"/>
      <c r="U556" s="433"/>
      <c r="V556" s="132"/>
      <c r="W556" s="132"/>
      <c r="X556" s="74"/>
    </row>
    <row r="557" spans="1:41" ht="37.5" hidden="1" customHeight="1" x14ac:dyDescent="0.25">
      <c r="A557" s="74"/>
      <c r="B557" s="132"/>
      <c r="C557" s="401"/>
      <c r="D557" s="390"/>
      <c r="E557" s="426"/>
      <c r="F557" s="426"/>
      <c r="G557" s="134"/>
      <c r="H557" s="112" t="s">
        <v>89</v>
      </c>
      <c r="I557" s="67"/>
      <c r="J557" s="428" t="str">
        <f>IF(ISERROR(IF(I558="","",IF((I558/I557)&gt;1,1,I558/I557))),"",IF(I558="","",IF((I558/I557)&gt;1,1,I558/I557)))</f>
        <v/>
      </c>
      <c r="K557" s="430" t="str">
        <f>IF(J557="","",(IF(J557&lt;'BD1'!$E$76,'BD1'!$G$75,IF(J557&lt;'BD1'!$E$77,'BD1'!$G$76,'BD1'!$G$77))))</f>
        <v/>
      </c>
      <c r="L557" s="134"/>
      <c r="M557" s="111" t="s">
        <v>89</v>
      </c>
      <c r="N557" s="68"/>
      <c r="O557" s="428" t="str">
        <f>IF(ISERROR(IF(N558="","",IF((N558/N557)&gt;1,1,N558/N557))),"",IF(N558="","",IF((N558/N557)&gt;1,1,N558/N557)))</f>
        <v/>
      </c>
      <c r="P557" s="432" t="str">
        <f>IF(O557="","",(IF(O557&lt;'BD1'!$E$76,'BD1'!$G$75,IF(O557&lt;'BD1'!$E$77,'BD1'!$G$76,'BD1'!$G$77))))</f>
        <v/>
      </c>
      <c r="Q557" s="134"/>
      <c r="R557" s="111" t="s">
        <v>89</v>
      </c>
      <c r="S557" s="67"/>
      <c r="T557" s="428" t="str">
        <f>IF(ISERROR(IF(S558="","",IF((S558/S557)&gt;1,1,S558/S557))),"",IF(S558="","",IF((S558/S557)&gt;1,1,S558/S557)))</f>
        <v/>
      </c>
      <c r="U557" s="432" t="str">
        <f>IF(T557="","",(IF(T557&lt;'BD1'!$E$76,'BD1'!$G$75,IF(T557&lt;'BD1'!$E$77,'BD1'!$G$76,'BD1'!$G$77))))</f>
        <v/>
      </c>
      <c r="V557" s="132"/>
      <c r="W557" s="132"/>
      <c r="X557" s="74"/>
    </row>
    <row r="558" spans="1:41" ht="37.5" hidden="1" customHeight="1" x14ac:dyDescent="0.25">
      <c r="A558" s="74"/>
      <c r="B558" s="132"/>
      <c r="C558" s="402"/>
      <c r="D558" s="391"/>
      <c r="E558" s="427"/>
      <c r="F558" s="427"/>
      <c r="G558" s="132"/>
      <c r="H558" s="71" t="s">
        <v>90</v>
      </c>
      <c r="I558" s="83"/>
      <c r="J558" s="429"/>
      <c r="K558" s="431"/>
      <c r="L558" s="132"/>
      <c r="M558" s="73" t="s">
        <v>90</v>
      </c>
      <c r="N558" s="69"/>
      <c r="O558" s="429"/>
      <c r="P558" s="433"/>
      <c r="Q558" s="132"/>
      <c r="R558" s="73" t="s">
        <v>90</v>
      </c>
      <c r="S558" s="83"/>
      <c r="T558" s="429"/>
      <c r="U558" s="433"/>
      <c r="V558" s="132"/>
      <c r="W558" s="132"/>
      <c r="X558" s="74"/>
    </row>
    <row r="559" spans="1:41" ht="37.5" hidden="1" customHeight="1" x14ac:dyDescent="0.25">
      <c r="A559" s="74"/>
      <c r="B559" s="132"/>
      <c r="C559" s="401"/>
      <c r="D559" s="390"/>
      <c r="E559" s="426"/>
      <c r="F559" s="426"/>
      <c r="G559" s="134"/>
      <c r="H559" s="112" t="s">
        <v>89</v>
      </c>
      <c r="I559" s="67"/>
      <c r="J559" s="428" t="str">
        <f>IF(ISERROR(IF(I560="","",IF((I560/I559)&gt;1,1,I560/I559))),"",IF(I560="","",IF((I560/I559)&gt;1,1,I560/I559)))</f>
        <v/>
      </c>
      <c r="K559" s="430" t="str">
        <f>IF(J559="","",(IF(J559&lt;'BD1'!$E$76,'BD1'!$G$75,IF(J559&lt;'BD1'!$E$77,'BD1'!$G$76,'BD1'!$G$77))))</f>
        <v/>
      </c>
      <c r="L559" s="134"/>
      <c r="M559" s="111" t="s">
        <v>89</v>
      </c>
      <c r="N559" s="68"/>
      <c r="O559" s="428" t="str">
        <f>IF(ISERROR(IF(N560="","",IF((N560/N559)&gt;1,1,N560/N559))),"",IF(N560="","",IF((N560/N559)&gt;1,1,N560/N559)))</f>
        <v/>
      </c>
      <c r="P559" s="432" t="str">
        <f>IF(O559="","",(IF(O559&lt;'BD1'!$E$76,'BD1'!$G$75,IF(O559&lt;'BD1'!$E$77,'BD1'!$G$76,'BD1'!$G$77))))</f>
        <v/>
      </c>
      <c r="Q559" s="134"/>
      <c r="R559" s="111" t="s">
        <v>89</v>
      </c>
      <c r="S559" s="67"/>
      <c r="T559" s="428" t="str">
        <f>IF(ISERROR(IF(S560="","",IF((S560/S559)&gt;1,1,S560/S559))),"",IF(S560="","",IF((S560/S559)&gt;1,1,S560/S559)))</f>
        <v/>
      </c>
      <c r="U559" s="432" t="str">
        <f>IF(T559="","",(IF(T559&lt;'BD1'!$E$76,'BD1'!$G$75,IF(T559&lt;'BD1'!$E$77,'BD1'!$G$76,'BD1'!$G$77))))</f>
        <v/>
      </c>
      <c r="V559" s="132"/>
      <c r="W559" s="132"/>
      <c r="X559" s="74"/>
    </row>
    <row r="560" spans="1:41" ht="37.5" hidden="1" customHeight="1" x14ac:dyDescent="0.25">
      <c r="A560" s="74"/>
      <c r="B560" s="132"/>
      <c r="C560" s="402"/>
      <c r="D560" s="391"/>
      <c r="E560" s="427"/>
      <c r="F560" s="427"/>
      <c r="G560" s="132"/>
      <c r="H560" s="71" t="s">
        <v>90</v>
      </c>
      <c r="I560" s="83"/>
      <c r="J560" s="429"/>
      <c r="K560" s="431"/>
      <c r="L560" s="132"/>
      <c r="M560" s="73" t="s">
        <v>90</v>
      </c>
      <c r="N560" s="69"/>
      <c r="O560" s="429"/>
      <c r="P560" s="433"/>
      <c r="Q560" s="132"/>
      <c r="R560" s="73" t="s">
        <v>90</v>
      </c>
      <c r="S560" s="83"/>
      <c r="T560" s="429"/>
      <c r="U560" s="433"/>
      <c r="V560" s="132"/>
      <c r="W560" s="132"/>
      <c r="X560" s="74"/>
    </row>
    <row r="561" spans="1:24" ht="37.5" hidden="1" customHeight="1" x14ac:dyDescent="0.25">
      <c r="A561" s="74"/>
      <c r="B561" s="132"/>
      <c r="C561" s="401"/>
      <c r="D561" s="390"/>
      <c r="E561" s="426"/>
      <c r="F561" s="426"/>
      <c r="G561" s="134"/>
      <c r="H561" s="112" t="s">
        <v>89</v>
      </c>
      <c r="I561" s="67"/>
      <c r="J561" s="428" t="str">
        <f>IF(ISERROR(IF(I562="","",IF((I562/I561)&gt;1,1,I562/I561))),"",IF(I562="","",IF((I562/I561)&gt;1,1,I562/I561)))</f>
        <v/>
      </c>
      <c r="K561" s="430" t="str">
        <f>IF(J561="","",(IF(J561&lt;'BD1'!$E$76,'BD1'!$G$75,IF(J561&lt;'BD1'!$E$77,'BD1'!$G$76,'BD1'!$G$77))))</f>
        <v/>
      </c>
      <c r="L561" s="134"/>
      <c r="M561" s="111" t="s">
        <v>89</v>
      </c>
      <c r="N561" s="68"/>
      <c r="O561" s="428" t="str">
        <f>IF(ISERROR(IF(N562="","",IF((N562/N561)&gt;1,1,N562/N561))),"",IF(N562="","",IF((N562/N561)&gt;1,1,N562/N561)))</f>
        <v/>
      </c>
      <c r="P561" s="432" t="str">
        <f>IF(O561="","",(IF(O561&lt;'BD1'!$E$76,'BD1'!$G$75,IF(O561&lt;'BD1'!$E$77,'BD1'!$G$76,'BD1'!$G$77))))</f>
        <v/>
      </c>
      <c r="Q561" s="134"/>
      <c r="R561" s="111" t="s">
        <v>89</v>
      </c>
      <c r="S561" s="67"/>
      <c r="T561" s="428" t="str">
        <f>IF(ISERROR(IF(S562="","",IF((S562/S561)&gt;1,1,S562/S561))),"",IF(S562="","",IF((S562/S561)&gt;1,1,S562/S561)))</f>
        <v/>
      </c>
      <c r="U561" s="432" t="str">
        <f>IF(T561="","",(IF(T561&lt;'BD1'!$E$76,'BD1'!$G$75,IF(T561&lt;'BD1'!$E$77,'BD1'!$G$76,'BD1'!$G$77))))</f>
        <v/>
      </c>
      <c r="V561" s="132"/>
      <c r="W561" s="132"/>
      <c r="X561" s="74"/>
    </row>
    <row r="562" spans="1:24" ht="37.5" hidden="1" customHeight="1" x14ac:dyDescent="0.25">
      <c r="A562" s="74"/>
      <c r="B562" s="132"/>
      <c r="C562" s="402"/>
      <c r="D562" s="391"/>
      <c r="E562" s="427"/>
      <c r="F562" s="427"/>
      <c r="G562" s="132"/>
      <c r="H562" s="71" t="s">
        <v>90</v>
      </c>
      <c r="I562" s="83"/>
      <c r="J562" s="429"/>
      <c r="K562" s="431"/>
      <c r="L562" s="132"/>
      <c r="M562" s="73" t="s">
        <v>90</v>
      </c>
      <c r="N562" s="69"/>
      <c r="O562" s="429"/>
      <c r="P562" s="433"/>
      <c r="Q562" s="132"/>
      <c r="R562" s="73" t="s">
        <v>90</v>
      </c>
      <c r="S562" s="83"/>
      <c r="T562" s="429"/>
      <c r="U562" s="433"/>
      <c r="V562" s="132"/>
      <c r="W562" s="132"/>
      <c r="X562" s="74"/>
    </row>
    <row r="563" spans="1:24" ht="37.5" hidden="1" customHeight="1" x14ac:dyDescent="0.25">
      <c r="A563" s="74"/>
      <c r="B563" s="132"/>
      <c r="C563" s="401"/>
      <c r="D563" s="390"/>
      <c r="E563" s="426"/>
      <c r="F563" s="426"/>
      <c r="G563" s="134"/>
      <c r="H563" s="112" t="s">
        <v>89</v>
      </c>
      <c r="I563" s="67"/>
      <c r="J563" s="428" t="str">
        <f>IF(ISERROR(IF(I564="","",IF((I564/I563)&gt;1,1,I564/I563))),"",IF(I564="","",IF((I564/I563)&gt;1,1,I564/I563)))</f>
        <v/>
      </c>
      <c r="K563" s="430" t="str">
        <f>IF(J563="","",(IF(J563&lt;'BD1'!$E$76,'BD1'!$G$75,IF(J563&lt;'BD1'!$E$77,'BD1'!$G$76,'BD1'!$G$77))))</f>
        <v/>
      </c>
      <c r="L563" s="134"/>
      <c r="M563" s="111" t="s">
        <v>89</v>
      </c>
      <c r="N563" s="68"/>
      <c r="O563" s="428" t="str">
        <f>IF(ISERROR(IF(N564="","",IF((N564/N563)&gt;1,1,N564/N563))),"",IF(N564="","",IF((N564/N563)&gt;1,1,N564/N563)))</f>
        <v/>
      </c>
      <c r="P563" s="432" t="str">
        <f>IF(O563="","",(IF(O563&lt;'BD1'!$E$76,'BD1'!$G$75,IF(O563&lt;'BD1'!$E$77,'BD1'!$G$76,'BD1'!$G$77))))</f>
        <v/>
      </c>
      <c r="Q563" s="134"/>
      <c r="R563" s="111" t="s">
        <v>89</v>
      </c>
      <c r="S563" s="67"/>
      <c r="T563" s="428" t="str">
        <f>IF(ISERROR(IF(S564="","",IF((S564/S563)&gt;1,1,S564/S563))),"",IF(S564="","",IF((S564/S563)&gt;1,1,S564/S563)))</f>
        <v/>
      </c>
      <c r="U563" s="432" t="str">
        <f>IF(T563="","",(IF(T563&lt;'BD1'!$E$76,'BD1'!$G$75,IF(T563&lt;'BD1'!$E$77,'BD1'!$G$76,'BD1'!$G$77))))</f>
        <v/>
      </c>
      <c r="V563" s="132"/>
      <c r="W563" s="132"/>
      <c r="X563" s="74"/>
    </row>
    <row r="564" spans="1:24" ht="37.5" hidden="1" customHeight="1" x14ac:dyDescent="0.25">
      <c r="A564" s="74"/>
      <c r="B564" s="132"/>
      <c r="C564" s="402"/>
      <c r="D564" s="391"/>
      <c r="E564" s="427"/>
      <c r="F564" s="427"/>
      <c r="G564" s="132"/>
      <c r="H564" s="71" t="s">
        <v>90</v>
      </c>
      <c r="I564" s="83"/>
      <c r="J564" s="429"/>
      <c r="K564" s="431"/>
      <c r="L564" s="132"/>
      <c r="M564" s="73" t="s">
        <v>90</v>
      </c>
      <c r="N564" s="69"/>
      <c r="O564" s="429"/>
      <c r="P564" s="433"/>
      <c r="Q564" s="132"/>
      <c r="R564" s="73" t="s">
        <v>90</v>
      </c>
      <c r="S564" s="83"/>
      <c r="T564" s="429"/>
      <c r="U564" s="433"/>
      <c r="V564" s="132"/>
      <c r="W564" s="132"/>
      <c r="X564" s="74"/>
    </row>
    <row r="565" spans="1:24" ht="37.5" hidden="1" customHeight="1" x14ac:dyDescent="0.25">
      <c r="A565" s="74"/>
      <c r="B565" s="132"/>
      <c r="C565" s="401"/>
      <c r="D565" s="390"/>
      <c r="E565" s="426"/>
      <c r="F565" s="426"/>
      <c r="G565" s="134"/>
      <c r="H565" s="112" t="s">
        <v>89</v>
      </c>
      <c r="I565" s="67"/>
      <c r="J565" s="428" t="str">
        <f>IF(ISERROR(IF(I566="","",IF((I566/I565)&gt;1,1,I566/I565))),"",IF(I566="","",IF((I566/I565)&gt;1,1,I566/I565)))</f>
        <v/>
      </c>
      <c r="K565" s="430" t="str">
        <f>IF(J565="","",(IF(J565&lt;'BD1'!$E$76,'BD1'!$G$75,IF(J565&lt;'BD1'!$E$77,'BD1'!$G$76,'BD1'!$G$77))))</f>
        <v/>
      </c>
      <c r="L565" s="134"/>
      <c r="M565" s="111" t="s">
        <v>89</v>
      </c>
      <c r="N565" s="68"/>
      <c r="O565" s="428" t="str">
        <f>IF(ISERROR(IF(N566="","",IF((N566/N565)&gt;1,1,N566/N565))),"",IF(N566="","",IF((N566/N565)&gt;1,1,N566/N565)))</f>
        <v/>
      </c>
      <c r="P565" s="432" t="str">
        <f>IF(O565="","",(IF(O565&lt;'BD1'!$E$76,'BD1'!$G$75,IF(O565&lt;'BD1'!$E$77,'BD1'!$G$76,'BD1'!$G$77))))</f>
        <v/>
      </c>
      <c r="Q565" s="134"/>
      <c r="R565" s="111" t="s">
        <v>89</v>
      </c>
      <c r="S565" s="67"/>
      <c r="T565" s="428" t="str">
        <f>IF(ISERROR(IF(S566="","",IF((S566/S565)&gt;1,1,S566/S565))),"",IF(S566="","",IF((S566/S565)&gt;1,1,S566/S565)))</f>
        <v/>
      </c>
      <c r="U565" s="432" t="str">
        <f>IF(T565="","",(IF(T565&lt;'BD1'!$E$76,'BD1'!$G$75,IF(T565&lt;'BD1'!$E$77,'BD1'!$G$76,'BD1'!$G$77))))</f>
        <v/>
      </c>
      <c r="V565" s="132"/>
      <c r="W565" s="132"/>
      <c r="X565" s="74"/>
    </row>
    <row r="566" spans="1:24" ht="37.5" hidden="1" customHeight="1" x14ac:dyDescent="0.25">
      <c r="A566" s="74"/>
      <c r="B566" s="132"/>
      <c r="C566" s="402"/>
      <c r="D566" s="391"/>
      <c r="E566" s="427"/>
      <c r="F566" s="427"/>
      <c r="G566" s="132"/>
      <c r="H566" s="71" t="s">
        <v>90</v>
      </c>
      <c r="I566" s="83"/>
      <c r="J566" s="429"/>
      <c r="K566" s="431"/>
      <c r="L566" s="132"/>
      <c r="M566" s="73" t="s">
        <v>90</v>
      </c>
      <c r="N566" s="69"/>
      <c r="O566" s="429"/>
      <c r="P566" s="433"/>
      <c r="Q566" s="132"/>
      <c r="R566" s="73" t="s">
        <v>90</v>
      </c>
      <c r="S566" s="83"/>
      <c r="T566" s="429"/>
      <c r="U566" s="433"/>
      <c r="V566" s="132"/>
      <c r="W566" s="132"/>
      <c r="X566" s="74"/>
    </row>
    <row r="567" spans="1:24" ht="37.5" hidden="1" customHeight="1" x14ac:dyDescent="0.25">
      <c r="A567" s="74"/>
      <c r="B567" s="132"/>
      <c r="C567" s="401"/>
      <c r="D567" s="390"/>
      <c r="E567" s="426"/>
      <c r="F567" s="426"/>
      <c r="G567" s="134"/>
      <c r="H567" s="112" t="s">
        <v>89</v>
      </c>
      <c r="I567" s="67"/>
      <c r="J567" s="428" t="str">
        <f>IF(ISERROR(IF(I568="","",IF((I568/I567)&gt;1,1,I568/I567))),"",IF(I568="","",IF((I568/I567)&gt;1,1,I568/I567)))</f>
        <v/>
      </c>
      <c r="K567" s="430" t="str">
        <f>IF(J567="","",(IF(J567&lt;'BD1'!$E$76,'BD1'!$G$75,IF(J567&lt;'BD1'!$E$77,'BD1'!$G$76,'BD1'!$G$77))))</f>
        <v/>
      </c>
      <c r="L567" s="134"/>
      <c r="M567" s="111" t="s">
        <v>89</v>
      </c>
      <c r="N567" s="68"/>
      <c r="O567" s="428" t="str">
        <f>IF(ISERROR(IF(N568="","",IF((N568/N567)&gt;1,1,N568/N567))),"",IF(N568="","",IF((N568/N567)&gt;1,1,N568/N567)))</f>
        <v/>
      </c>
      <c r="P567" s="432" t="str">
        <f>IF(O567="","",(IF(O567&lt;'BD1'!$E$76,'BD1'!$G$75,IF(O567&lt;'BD1'!$E$77,'BD1'!$G$76,'BD1'!$G$77))))</f>
        <v/>
      </c>
      <c r="Q567" s="134"/>
      <c r="R567" s="111" t="s">
        <v>89</v>
      </c>
      <c r="S567" s="67"/>
      <c r="T567" s="428" t="str">
        <f>IF(ISERROR(IF(S568="","",IF((S568/S567)&gt;1,1,S568/S567))),"",IF(S568="","",IF((S568/S567)&gt;1,1,S568/S567)))</f>
        <v/>
      </c>
      <c r="U567" s="432" t="str">
        <f>IF(T567="","",(IF(T567&lt;'BD1'!$E$76,'BD1'!$G$75,IF(T567&lt;'BD1'!$E$77,'BD1'!$G$76,'BD1'!$G$77))))</f>
        <v/>
      </c>
      <c r="V567" s="132"/>
      <c r="W567" s="132"/>
      <c r="X567" s="74"/>
    </row>
    <row r="568" spans="1:24" ht="37.5" hidden="1" customHeight="1" x14ac:dyDescent="0.25">
      <c r="A568" s="74"/>
      <c r="B568" s="132"/>
      <c r="C568" s="402"/>
      <c r="D568" s="391"/>
      <c r="E568" s="427"/>
      <c r="F568" s="427"/>
      <c r="G568" s="132"/>
      <c r="H568" s="71" t="s">
        <v>90</v>
      </c>
      <c r="I568" s="83"/>
      <c r="J568" s="429"/>
      <c r="K568" s="431"/>
      <c r="L568" s="132"/>
      <c r="M568" s="73" t="s">
        <v>90</v>
      </c>
      <c r="N568" s="69"/>
      <c r="O568" s="429"/>
      <c r="P568" s="433"/>
      <c r="Q568" s="132"/>
      <c r="R568" s="73" t="s">
        <v>90</v>
      </c>
      <c r="S568" s="83"/>
      <c r="T568" s="429"/>
      <c r="U568" s="433"/>
      <c r="V568" s="132"/>
      <c r="W568" s="132"/>
      <c r="X568" s="74"/>
    </row>
    <row r="569" spans="1:24" ht="37.5" hidden="1" customHeight="1" x14ac:dyDescent="0.25">
      <c r="A569" s="74"/>
      <c r="B569" s="132"/>
      <c r="C569" s="401"/>
      <c r="D569" s="390"/>
      <c r="E569" s="426"/>
      <c r="F569" s="426"/>
      <c r="G569" s="134"/>
      <c r="H569" s="112" t="s">
        <v>89</v>
      </c>
      <c r="I569" s="67"/>
      <c r="J569" s="428" t="str">
        <f>IF(ISERROR(IF(I570="","",IF((I570/I569)&gt;1,1,I570/I569))),"",IF(I570="","",IF((I570/I569)&gt;1,1,I570/I569)))</f>
        <v/>
      </c>
      <c r="K569" s="430" t="str">
        <f>IF(J569="","",(IF(J569&lt;'BD1'!$E$76,'BD1'!$G$75,IF(J569&lt;'BD1'!$E$77,'BD1'!$G$76,'BD1'!$G$77))))</f>
        <v/>
      </c>
      <c r="L569" s="134"/>
      <c r="M569" s="111" t="s">
        <v>89</v>
      </c>
      <c r="N569" s="68"/>
      <c r="O569" s="428" t="str">
        <f>IF(ISERROR(IF(N570="","",IF((N570/N569)&gt;1,1,N570/N569))),"",IF(N570="","",IF((N570/N569)&gt;1,1,N570/N569)))</f>
        <v/>
      </c>
      <c r="P569" s="432" t="str">
        <f>IF(O569="","",(IF(O569&lt;'BD1'!$E$76,'BD1'!$G$75,IF(O569&lt;'BD1'!$E$77,'BD1'!$G$76,'BD1'!$G$77))))</f>
        <v/>
      </c>
      <c r="Q569" s="134"/>
      <c r="R569" s="111" t="s">
        <v>89</v>
      </c>
      <c r="S569" s="67"/>
      <c r="T569" s="428" t="str">
        <f>IF(ISERROR(IF(S570="","",IF((S570/S569)&gt;1,1,S570/S569))),"",IF(S570="","",IF((S570/S569)&gt;1,1,S570/S569)))</f>
        <v/>
      </c>
      <c r="U569" s="432" t="str">
        <f>IF(T569="","",(IF(T569&lt;'BD1'!$E$76,'BD1'!$G$75,IF(T569&lt;'BD1'!$E$77,'BD1'!$G$76,'BD1'!$G$77))))</f>
        <v/>
      </c>
      <c r="V569" s="132"/>
      <c r="W569" s="132"/>
      <c r="X569" s="74"/>
    </row>
    <row r="570" spans="1:24" ht="37.5" hidden="1" customHeight="1" x14ac:dyDescent="0.25">
      <c r="A570" s="74"/>
      <c r="B570" s="132"/>
      <c r="C570" s="402"/>
      <c r="D570" s="391"/>
      <c r="E570" s="427"/>
      <c r="F570" s="427"/>
      <c r="G570" s="132"/>
      <c r="H570" s="71" t="s">
        <v>90</v>
      </c>
      <c r="I570" s="83"/>
      <c r="J570" s="429"/>
      <c r="K570" s="431"/>
      <c r="L570" s="132"/>
      <c r="M570" s="73" t="s">
        <v>90</v>
      </c>
      <c r="N570" s="69"/>
      <c r="O570" s="429"/>
      <c r="P570" s="433"/>
      <c r="Q570" s="132"/>
      <c r="R570" s="73" t="s">
        <v>90</v>
      </c>
      <c r="S570" s="83"/>
      <c r="T570" s="429"/>
      <c r="U570" s="433"/>
      <c r="V570" s="132"/>
      <c r="W570" s="132"/>
      <c r="X570" s="74"/>
    </row>
    <row r="571" spans="1:24" ht="37.5" hidden="1" customHeight="1" x14ac:dyDescent="0.25">
      <c r="A571" s="74"/>
      <c r="B571" s="132"/>
      <c r="C571" s="401"/>
      <c r="D571" s="390"/>
      <c r="E571" s="426"/>
      <c r="F571" s="426"/>
      <c r="G571" s="134"/>
      <c r="H571" s="112" t="s">
        <v>89</v>
      </c>
      <c r="I571" s="67"/>
      <c r="J571" s="428" t="str">
        <f>IF(ISERROR(IF(I572="","",IF((I572/I571)&gt;1,1,I572/I571))),"",IF(I572="","",IF((I572/I571)&gt;1,1,I572/I571)))</f>
        <v/>
      </c>
      <c r="K571" s="430" t="str">
        <f>IF(J571="","",(IF(J571&lt;'BD1'!$E$76,'BD1'!$G$75,IF(J571&lt;'BD1'!$E$77,'BD1'!$G$76,'BD1'!$G$77))))</f>
        <v/>
      </c>
      <c r="L571" s="134"/>
      <c r="M571" s="111" t="s">
        <v>89</v>
      </c>
      <c r="N571" s="68"/>
      <c r="O571" s="428" t="str">
        <f>IF(ISERROR(IF(N572="","",IF((N572/N571)&gt;1,1,N572/N571))),"",IF(N572="","",IF((N572/N571)&gt;1,1,N572/N571)))</f>
        <v/>
      </c>
      <c r="P571" s="432" t="str">
        <f>IF(O571="","",(IF(O571&lt;'BD1'!$E$76,'BD1'!$G$75,IF(O571&lt;'BD1'!$E$77,'BD1'!$G$76,'BD1'!$G$77))))</f>
        <v/>
      </c>
      <c r="Q571" s="134"/>
      <c r="R571" s="111" t="s">
        <v>89</v>
      </c>
      <c r="S571" s="67"/>
      <c r="T571" s="428" t="str">
        <f>IF(ISERROR(IF(S572="","",IF((S572/S571)&gt;1,1,S572/S571))),"",IF(S572="","",IF((S572/S571)&gt;1,1,S572/S571)))</f>
        <v/>
      </c>
      <c r="U571" s="432" t="str">
        <f>IF(T571="","",(IF(T571&lt;'BD1'!$E$76,'BD1'!$G$75,IF(T571&lt;'BD1'!$E$77,'BD1'!$G$76,'BD1'!$G$77))))</f>
        <v/>
      </c>
      <c r="V571" s="132"/>
      <c r="W571" s="132"/>
      <c r="X571" s="74"/>
    </row>
    <row r="572" spans="1:24" ht="37.5" hidden="1" customHeight="1" x14ac:dyDescent="0.25">
      <c r="A572" s="74"/>
      <c r="B572" s="132"/>
      <c r="C572" s="402"/>
      <c r="D572" s="391"/>
      <c r="E572" s="427"/>
      <c r="F572" s="427"/>
      <c r="G572" s="132"/>
      <c r="H572" s="71" t="s">
        <v>90</v>
      </c>
      <c r="I572" s="83"/>
      <c r="J572" s="429"/>
      <c r="K572" s="431"/>
      <c r="L572" s="132"/>
      <c r="M572" s="73" t="s">
        <v>90</v>
      </c>
      <c r="N572" s="69"/>
      <c r="O572" s="429"/>
      <c r="P572" s="433"/>
      <c r="Q572" s="132"/>
      <c r="R572" s="73" t="s">
        <v>90</v>
      </c>
      <c r="S572" s="83"/>
      <c r="T572" s="429"/>
      <c r="U572" s="433"/>
      <c r="V572" s="132"/>
      <c r="W572" s="132"/>
      <c r="X572" s="74"/>
    </row>
    <row r="573" spans="1:24" ht="37.5" hidden="1" customHeight="1" x14ac:dyDescent="0.25">
      <c r="A573" s="74"/>
      <c r="B573" s="132"/>
      <c r="C573" s="401"/>
      <c r="D573" s="390"/>
      <c r="E573" s="426"/>
      <c r="F573" s="426"/>
      <c r="G573" s="134"/>
      <c r="H573" s="112" t="s">
        <v>89</v>
      </c>
      <c r="I573" s="67"/>
      <c r="J573" s="428" t="str">
        <f>IF(ISERROR(IF(I574="","",IF((I574/I573)&gt;1,1,I574/I573))),"",IF(I574="","",IF((I574/I573)&gt;1,1,I574/I573)))</f>
        <v/>
      </c>
      <c r="K573" s="430" t="str">
        <f>IF(J573="","",(IF(J573&lt;'BD1'!$E$76,'BD1'!$G$75,IF(J573&lt;'BD1'!$E$77,'BD1'!$G$76,'BD1'!$G$77))))</f>
        <v/>
      </c>
      <c r="L573" s="134"/>
      <c r="M573" s="111" t="s">
        <v>89</v>
      </c>
      <c r="N573" s="68"/>
      <c r="O573" s="428" t="str">
        <f>IF(ISERROR(IF(N574="","",IF((N574/N573)&gt;1,1,N574/N573))),"",IF(N574="","",IF((N574/N573)&gt;1,1,N574/N573)))</f>
        <v/>
      </c>
      <c r="P573" s="432" t="str">
        <f>IF(O573="","",(IF(O573&lt;'BD1'!$E$76,'BD1'!$G$75,IF(O573&lt;'BD1'!$E$77,'BD1'!$G$76,'BD1'!$G$77))))</f>
        <v/>
      </c>
      <c r="Q573" s="134"/>
      <c r="R573" s="111" t="s">
        <v>89</v>
      </c>
      <c r="S573" s="67"/>
      <c r="T573" s="428" t="str">
        <f>IF(ISERROR(IF(S574="","",IF((S574/S573)&gt;1,1,S574/S573))),"",IF(S574="","",IF((S574/S573)&gt;1,1,S574/S573)))</f>
        <v/>
      </c>
      <c r="U573" s="432" t="str">
        <f>IF(T573="","",(IF(T573&lt;'BD1'!$E$76,'BD1'!$G$75,IF(T573&lt;'BD1'!$E$77,'BD1'!$G$76,'BD1'!$G$77))))</f>
        <v/>
      </c>
      <c r="V573" s="132"/>
      <c r="W573" s="132"/>
      <c r="X573" s="74"/>
    </row>
    <row r="574" spans="1:24" ht="37.5" hidden="1" customHeight="1" x14ac:dyDescent="0.25">
      <c r="A574" s="74"/>
      <c r="B574" s="132"/>
      <c r="C574" s="402"/>
      <c r="D574" s="391"/>
      <c r="E574" s="427"/>
      <c r="F574" s="427"/>
      <c r="G574" s="132"/>
      <c r="H574" s="71" t="s">
        <v>90</v>
      </c>
      <c r="I574" s="83"/>
      <c r="J574" s="429"/>
      <c r="K574" s="431"/>
      <c r="L574" s="132"/>
      <c r="M574" s="73" t="s">
        <v>90</v>
      </c>
      <c r="N574" s="69"/>
      <c r="O574" s="429"/>
      <c r="P574" s="433"/>
      <c r="Q574" s="132"/>
      <c r="R574" s="73" t="s">
        <v>90</v>
      </c>
      <c r="S574" s="83"/>
      <c r="T574" s="429"/>
      <c r="U574" s="433"/>
      <c r="V574" s="132"/>
      <c r="W574" s="132"/>
      <c r="X574" s="74"/>
    </row>
    <row r="575" spans="1:24" ht="37.5" hidden="1" customHeight="1" x14ac:dyDescent="0.25">
      <c r="A575" s="74"/>
      <c r="B575" s="132"/>
      <c r="C575" s="401"/>
      <c r="D575" s="390"/>
      <c r="E575" s="426"/>
      <c r="F575" s="426"/>
      <c r="G575" s="134"/>
      <c r="H575" s="112" t="s">
        <v>89</v>
      </c>
      <c r="I575" s="67"/>
      <c r="J575" s="428" t="str">
        <f>IF(ISERROR(IF(I576="","",IF((I576/I575)&gt;1,1,I576/I575))),"",IF(I576="","",IF((I576/I575)&gt;1,1,I576/I575)))</f>
        <v/>
      </c>
      <c r="K575" s="430" t="str">
        <f>IF(J575="","",(IF(J575&lt;'BD1'!$E$76,'BD1'!$G$75,IF(J575&lt;'BD1'!$E$77,'BD1'!$G$76,'BD1'!$G$77))))</f>
        <v/>
      </c>
      <c r="L575" s="134"/>
      <c r="M575" s="111" t="s">
        <v>89</v>
      </c>
      <c r="N575" s="68"/>
      <c r="O575" s="428" t="str">
        <f>IF(ISERROR(IF(N576="","",IF((N576/N575)&gt;1,1,N576/N575))),"",IF(N576="","",IF((N576/N575)&gt;1,1,N576/N575)))</f>
        <v/>
      </c>
      <c r="P575" s="432" t="str">
        <f>IF(O575="","",(IF(O575&lt;'BD1'!$E$76,'BD1'!$G$75,IF(O575&lt;'BD1'!$E$77,'BD1'!$G$76,'BD1'!$G$77))))</f>
        <v/>
      </c>
      <c r="Q575" s="134"/>
      <c r="R575" s="111" t="s">
        <v>89</v>
      </c>
      <c r="S575" s="67"/>
      <c r="T575" s="428" t="str">
        <f>IF(ISERROR(IF(S576="","",IF((S576/S575)&gt;1,1,S576/S575))),"",IF(S576="","",IF((S576/S575)&gt;1,1,S576/S575)))</f>
        <v/>
      </c>
      <c r="U575" s="432" t="str">
        <f>IF(T575="","",(IF(T575&lt;'BD1'!$E$76,'BD1'!$G$75,IF(T575&lt;'BD1'!$E$77,'BD1'!$G$76,'BD1'!$G$77))))</f>
        <v/>
      </c>
      <c r="V575" s="132"/>
      <c r="W575" s="132"/>
      <c r="X575" s="74"/>
    </row>
    <row r="576" spans="1:24" ht="37.5" hidden="1" customHeight="1" x14ac:dyDescent="0.25">
      <c r="A576" s="74"/>
      <c r="B576" s="132"/>
      <c r="C576" s="402"/>
      <c r="D576" s="391"/>
      <c r="E576" s="427"/>
      <c r="F576" s="427"/>
      <c r="G576" s="132"/>
      <c r="H576" s="71" t="s">
        <v>90</v>
      </c>
      <c r="I576" s="83"/>
      <c r="J576" s="429"/>
      <c r="K576" s="431"/>
      <c r="L576" s="132"/>
      <c r="M576" s="73" t="s">
        <v>90</v>
      </c>
      <c r="N576" s="69"/>
      <c r="O576" s="429"/>
      <c r="P576" s="433"/>
      <c r="Q576" s="132"/>
      <c r="R576" s="73" t="s">
        <v>90</v>
      </c>
      <c r="S576" s="83"/>
      <c r="T576" s="429"/>
      <c r="U576" s="433"/>
      <c r="V576" s="132"/>
      <c r="W576" s="132"/>
      <c r="X576" s="74"/>
    </row>
    <row r="577" spans="1:24" ht="37.5" hidden="1" customHeight="1" x14ac:dyDescent="0.25">
      <c r="A577" s="74"/>
      <c r="B577" s="132"/>
      <c r="C577" s="401"/>
      <c r="D577" s="390"/>
      <c r="E577" s="426" t="s">
        <v>233</v>
      </c>
      <c r="F577" s="426"/>
      <c r="G577" s="134"/>
      <c r="H577" s="112" t="s">
        <v>89</v>
      </c>
      <c r="I577" s="67"/>
      <c r="J577" s="428" t="str">
        <f>IF(ISERROR(IF(I578="","",IF((I578/I577)&gt;1,1,I578/I577))),"",IF(I578="","",IF((I578/I577)&gt;1,1,I578/I577)))</f>
        <v/>
      </c>
      <c r="K577" s="430" t="str">
        <f>IF(J577="","",(IF(J577&lt;'BD1'!$E$76,'BD1'!$G$75,IF(J577&lt;'BD1'!$E$77,'BD1'!$G$76,'BD1'!$G$77))))</f>
        <v/>
      </c>
      <c r="L577" s="134"/>
      <c r="M577" s="111" t="s">
        <v>89</v>
      </c>
      <c r="N577" s="68"/>
      <c r="O577" s="428" t="str">
        <f>IF(ISERROR(IF(N578="","",IF((N578/N577)&gt;1,1,N578/N577))),"",IF(N578="","",IF((N578/N577)&gt;1,1,N578/N577)))</f>
        <v/>
      </c>
      <c r="P577" s="432" t="str">
        <f>IF(O577="","",(IF(O577&lt;'BD1'!$E$76,'BD1'!$G$75,IF(O577&lt;'BD1'!$E$77,'BD1'!$G$76,'BD1'!$G$77))))</f>
        <v/>
      </c>
      <c r="Q577" s="134"/>
      <c r="R577" s="111" t="s">
        <v>89</v>
      </c>
      <c r="S577" s="67"/>
      <c r="T577" s="428" t="str">
        <f>IF(ISERROR(IF(S578="","",IF((S578/S577)&gt;1,1,S578/S577))),"",IF(S578="","",IF((S578/S577)&gt;1,1,S578/S577)))</f>
        <v/>
      </c>
      <c r="U577" s="432" t="str">
        <f>IF(T577="","",(IF(T577&lt;'BD1'!$E$76,'BD1'!$G$75,IF(T577&lt;'BD1'!$E$77,'BD1'!$G$76,'BD1'!$G$77))))</f>
        <v/>
      </c>
      <c r="V577" s="132"/>
      <c r="W577" s="132"/>
      <c r="X577" s="74"/>
    </row>
    <row r="578" spans="1:24" ht="37.5" hidden="1" customHeight="1" x14ac:dyDescent="0.25">
      <c r="A578" s="74"/>
      <c r="B578" s="132"/>
      <c r="C578" s="402"/>
      <c r="D578" s="391"/>
      <c r="E578" s="427"/>
      <c r="F578" s="427"/>
      <c r="G578" s="132"/>
      <c r="H578" s="71" t="s">
        <v>90</v>
      </c>
      <c r="I578" s="83"/>
      <c r="J578" s="429"/>
      <c r="K578" s="431"/>
      <c r="L578" s="132"/>
      <c r="M578" s="73" t="s">
        <v>90</v>
      </c>
      <c r="N578" s="69"/>
      <c r="O578" s="429"/>
      <c r="P578" s="433"/>
      <c r="Q578" s="132"/>
      <c r="R578" s="73" t="s">
        <v>90</v>
      </c>
      <c r="S578" s="83"/>
      <c r="T578" s="429"/>
      <c r="U578" s="433"/>
      <c r="V578" s="132"/>
      <c r="W578" s="132"/>
      <c r="X578" s="74"/>
    </row>
    <row r="579" spans="1:24" ht="37.5" hidden="1" customHeight="1" x14ac:dyDescent="0.25">
      <c r="A579" s="74"/>
      <c r="B579" s="132"/>
      <c r="C579" s="401"/>
      <c r="D579" s="390"/>
      <c r="E579" s="426" t="s">
        <v>233</v>
      </c>
      <c r="F579" s="426"/>
      <c r="G579" s="134"/>
      <c r="H579" s="112" t="s">
        <v>89</v>
      </c>
      <c r="I579" s="67"/>
      <c r="J579" s="428" t="str">
        <f>IF(ISERROR(IF(I580="","",IF((I580/I579)&gt;1,1,I580/I579))),"",IF(I580="","",IF((I580/I579)&gt;1,1,I580/I579)))</f>
        <v/>
      </c>
      <c r="K579" s="430" t="str">
        <f>IF(J579="","",(IF(J579&lt;'BD1'!$E$76,'BD1'!$G$75,IF(J579&lt;'BD1'!$E$77,'BD1'!$G$76,'BD1'!$G$77))))</f>
        <v/>
      </c>
      <c r="L579" s="134"/>
      <c r="M579" s="111" t="s">
        <v>89</v>
      </c>
      <c r="N579" s="68"/>
      <c r="O579" s="428" t="str">
        <f>IF(ISERROR(IF(N580="","",IF((N580/N579)&gt;1,1,N580/N579))),"",IF(N580="","",IF((N580/N579)&gt;1,1,N580/N579)))</f>
        <v/>
      </c>
      <c r="P579" s="432" t="str">
        <f>IF(O579="","",(IF(O579&lt;'BD1'!$E$76,'BD1'!$G$75,IF(O579&lt;'BD1'!$E$77,'BD1'!$G$76,'BD1'!$G$77))))</f>
        <v/>
      </c>
      <c r="Q579" s="134"/>
      <c r="R579" s="111" t="s">
        <v>89</v>
      </c>
      <c r="S579" s="67"/>
      <c r="T579" s="428" t="str">
        <f>IF(ISERROR(IF(S580="","",IF((S580/S579)&gt;1,1,S580/S579))),"",IF(S580="","",IF((S580/S579)&gt;1,1,S580/S579)))</f>
        <v/>
      </c>
      <c r="U579" s="432" t="str">
        <f>IF(T579="","",(IF(T579&lt;'BD1'!$E$76,'BD1'!$G$75,IF(T579&lt;'BD1'!$E$77,'BD1'!$G$76,'BD1'!$G$77))))</f>
        <v/>
      </c>
      <c r="V579" s="132"/>
      <c r="W579" s="132"/>
      <c r="X579" s="74"/>
    </row>
    <row r="580" spans="1:24" ht="37.5" hidden="1" customHeight="1" x14ac:dyDescent="0.25">
      <c r="A580" s="74"/>
      <c r="B580" s="132"/>
      <c r="C580" s="402"/>
      <c r="D580" s="391"/>
      <c r="E580" s="427"/>
      <c r="F580" s="427"/>
      <c r="G580" s="132"/>
      <c r="H580" s="71" t="s">
        <v>90</v>
      </c>
      <c r="I580" s="83"/>
      <c r="J580" s="429"/>
      <c r="K580" s="431"/>
      <c r="L580" s="132"/>
      <c r="M580" s="73" t="s">
        <v>90</v>
      </c>
      <c r="N580" s="69"/>
      <c r="O580" s="429"/>
      <c r="P580" s="433"/>
      <c r="Q580" s="132"/>
      <c r="R580" s="73" t="s">
        <v>90</v>
      </c>
      <c r="S580" s="83"/>
      <c r="T580" s="429"/>
      <c r="U580" s="433"/>
      <c r="V580" s="132"/>
      <c r="W580" s="132"/>
      <c r="X580" s="74"/>
    </row>
    <row r="581" spans="1:24" ht="37.5" hidden="1" customHeight="1" x14ac:dyDescent="0.25">
      <c r="A581" s="74"/>
      <c r="B581" s="132"/>
      <c r="C581" s="401"/>
      <c r="D581" s="390"/>
      <c r="E581" s="426" t="s">
        <v>233</v>
      </c>
      <c r="F581" s="426"/>
      <c r="G581" s="134"/>
      <c r="H581" s="112" t="s">
        <v>89</v>
      </c>
      <c r="I581" s="67"/>
      <c r="J581" s="428" t="str">
        <f>IF(ISERROR(IF(I582="","",IF((I582/I581)&gt;1,1,I582/I581))),"",IF(I582="","",IF((I582/I581)&gt;1,1,I582/I581)))</f>
        <v/>
      </c>
      <c r="K581" s="430" t="str">
        <f>IF(J581="","",(IF(J581&lt;'BD1'!$E$76,'BD1'!$G$75,IF(J581&lt;'BD1'!$E$77,'BD1'!$G$76,'BD1'!$G$77))))</f>
        <v/>
      </c>
      <c r="L581" s="134"/>
      <c r="M581" s="111" t="s">
        <v>89</v>
      </c>
      <c r="N581" s="68"/>
      <c r="O581" s="428" t="str">
        <f>IF(ISERROR(IF(N582="","",IF((N582/N581)&gt;1,1,N582/N581))),"",IF(N582="","",IF((N582/N581)&gt;1,1,N582/N581)))</f>
        <v/>
      </c>
      <c r="P581" s="432" t="str">
        <f>IF(O581="","",(IF(O581&lt;'BD1'!$E$76,'BD1'!$G$75,IF(O581&lt;'BD1'!$E$77,'BD1'!$G$76,'BD1'!$G$77))))</f>
        <v/>
      </c>
      <c r="Q581" s="134"/>
      <c r="R581" s="111" t="s">
        <v>89</v>
      </c>
      <c r="S581" s="67"/>
      <c r="T581" s="428" t="str">
        <f>IF(ISERROR(IF(S582="","",IF((S582/S581)&gt;1,1,S582/S581))),"",IF(S582="","",IF((S582/S581)&gt;1,1,S582/S581)))</f>
        <v/>
      </c>
      <c r="U581" s="432" t="str">
        <f>IF(T581="","",(IF(T581&lt;'BD1'!$E$76,'BD1'!$G$75,IF(T581&lt;'BD1'!$E$77,'BD1'!$G$76,'BD1'!$G$77))))</f>
        <v/>
      </c>
      <c r="V581" s="132"/>
      <c r="W581" s="132"/>
      <c r="X581" s="74"/>
    </row>
    <row r="582" spans="1:24" ht="37.5" hidden="1" customHeight="1" x14ac:dyDescent="0.25">
      <c r="A582" s="74"/>
      <c r="B582" s="132"/>
      <c r="C582" s="402"/>
      <c r="D582" s="391"/>
      <c r="E582" s="427"/>
      <c r="F582" s="427"/>
      <c r="G582" s="132"/>
      <c r="H582" s="71" t="s">
        <v>90</v>
      </c>
      <c r="I582" s="83"/>
      <c r="J582" s="429"/>
      <c r="K582" s="431"/>
      <c r="L582" s="132"/>
      <c r="M582" s="73" t="s">
        <v>90</v>
      </c>
      <c r="N582" s="69"/>
      <c r="O582" s="429"/>
      <c r="P582" s="433"/>
      <c r="Q582" s="132"/>
      <c r="R582" s="73" t="s">
        <v>90</v>
      </c>
      <c r="S582" s="83"/>
      <c r="T582" s="429"/>
      <c r="U582" s="433"/>
      <c r="V582" s="132"/>
      <c r="W582" s="132"/>
      <c r="X582" s="74"/>
    </row>
    <row r="583" spans="1:24" ht="37.5" hidden="1" customHeight="1" x14ac:dyDescent="0.25">
      <c r="A583" s="74"/>
      <c r="B583" s="132"/>
      <c r="C583" s="401"/>
      <c r="D583" s="390"/>
      <c r="E583" s="426" t="s">
        <v>233</v>
      </c>
      <c r="F583" s="426"/>
      <c r="G583" s="134"/>
      <c r="H583" s="112" t="s">
        <v>89</v>
      </c>
      <c r="I583" s="67"/>
      <c r="J583" s="428" t="str">
        <f>IF(ISERROR(IF(I584="","",IF((I584/I583)&gt;1,1,I584/I583))),"",IF(I584="","",IF((I584/I583)&gt;1,1,I584/I583)))</f>
        <v/>
      </c>
      <c r="K583" s="430" t="str">
        <f>IF(J583="","",(IF(J583&lt;'BD1'!$E$76,'BD1'!$G$75,IF(J583&lt;'BD1'!$E$77,'BD1'!$G$76,'BD1'!$G$77))))</f>
        <v/>
      </c>
      <c r="L583" s="134"/>
      <c r="M583" s="111" t="s">
        <v>89</v>
      </c>
      <c r="N583" s="68"/>
      <c r="O583" s="428" t="str">
        <f>IF(ISERROR(IF(N584="","",IF((N584/N583)&gt;1,1,N584/N583))),"",IF(N584="","",IF((N584/N583)&gt;1,1,N584/N583)))</f>
        <v/>
      </c>
      <c r="P583" s="432" t="str">
        <f>IF(O583="","",(IF(O583&lt;'BD1'!$E$76,'BD1'!$G$75,IF(O583&lt;'BD1'!$E$77,'BD1'!$G$76,'BD1'!$G$77))))</f>
        <v/>
      </c>
      <c r="Q583" s="134"/>
      <c r="R583" s="111" t="s">
        <v>89</v>
      </c>
      <c r="S583" s="67"/>
      <c r="T583" s="428" t="str">
        <f>IF(ISERROR(IF(S584="","",IF((S584/S583)&gt;1,1,S584/S583))),"",IF(S584="","",IF((S584/S583)&gt;1,1,S584/S583)))</f>
        <v/>
      </c>
      <c r="U583" s="432" t="str">
        <f>IF(T583="","",(IF(T583&lt;'BD1'!$E$76,'BD1'!$G$75,IF(T583&lt;'BD1'!$E$77,'BD1'!$G$76,'BD1'!$G$77))))</f>
        <v/>
      </c>
      <c r="V583" s="132"/>
      <c r="W583" s="132"/>
      <c r="X583" s="74"/>
    </row>
    <row r="584" spans="1:24" ht="37.5" hidden="1" customHeight="1" x14ac:dyDescent="0.25">
      <c r="A584" s="74"/>
      <c r="B584" s="132"/>
      <c r="C584" s="402"/>
      <c r="D584" s="391"/>
      <c r="E584" s="427"/>
      <c r="F584" s="427"/>
      <c r="G584" s="132"/>
      <c r="H584" s="71" t="s">
        <v>90</v>
      </c>
      <c r="I584" s="83"/>
      <c r="J584" s="429"/>
      <c r="K584" s="431"/>
      <c r="L584" s="132"/>
      <c r="M584" s="73" t="s">
        <v>90</v>
      </c>
      <c r="N584" s="69"/>
      <c r="O584" s="429"/>
      <c r="P584" s="433"/>
      <c r="Q584" s="132"/>
      <c r="R584" s="73" t="s">
        <v>90</v>
      </c>
      <c r="S584" s="83"/>
      <c r="T584" s="429"/>
      <c r="U584" s="433"/>
      <c r="V584" s="132"/>
      <c r="W584" s="132"/>
      <c r="X584" s="74"/>
    </row>
    <row r="585" spans="1:24" ht="37.5" hidden="1" customHeight="1" x14ac:dyDescent="0.25">
      <c r="A585" s="74"/>
      <c r="B585" s="132"/>
      <c r="C585" s="401"/>
      <c r="D585" s="390"/>
      <c r="E585" s="426" t="s">
        <v>233</v>
      </c>
      <c r="F585" s="426"/>
      <c r="G585" s="134"/>
      <c r="H585" s="112" t="s">
        <v>89</v>
      </c>
      <c r="I585" s="67"/>
      <c r="J585" s="428" t="str">
        <f>IF(ISERROR(IF(I586="","",IF((I586/I585)&gt;1,1,I586/I585))),"",IF(I586="","",IF((I586/I585)&gt;1,1,I586/I585)))</f>
        <v/>
      </c>
      <c r="K585" s="430" t="str">
        <f>IF(J585="","",(IF(J585&lt;'BD1'!$E$76,'BD1'!$G$75,IF(J585&lt;'BD1'!$E$77,'BD1'!$G$76,'BD1'!$G$77))))</f>
        <v/>
      </c>
      <c r="L585" s="134"/>
      <c r="M585" s="111" t="s">
        <v>89</v>
      </c>
      <c r="N585" s="68"/>
      <c r="O585" s="428" t="str">
        <f>IF(ISERROR(IF(N586="","",IF((N586/N585)&gt;1,1,N586/N585))),"",IF(N586="","",IF((N586/N585)&gt;1,1,N586/N585)))</f>
        <v/>
      </c>
      <c r="P585" s="432" t="str">
        <f>IF(O585="","",(IF(O585&lt;'BD1'!$E$76,'BD1'!$G$75,IF(O585&lt;'BD1'!$E$77,'BD1'!$G$76,'BD1'!$G$77))))</f>
        <v/>
      </c>
      <c r="Q585" s="134"/>
      <c r="R585" s="111" t="s">
        <v>89</v>
      </c>
      <c r="S585" s="67"/>
      <c r="T585" s="428" t="str">
        <f>IF(ISERROR(IF(S586="","",IF((S586/S585)&gt;1,1,S586/S585))),"",IF(S586="","",IF((S586/S585)&gt;1,1,S586/S585)))</f>
        <v/>
      </c>
      <c r="U585" s="432" t="str">
        <f>IF(T585="","",(IF(T585&lt;'BD1'!$E$76,'BD1'!$G$75,IF(T585&lt;'BD1'!$E$77,'BD1'!$G$76,'BD1'!$G$77))))</f>
        <v/>
      </c>
      <c r="V585" s="132"/>
      <c r="W585" s="132"/>
      <c r="X585" s="74"/>
    </row>
    <row r="586" spans="1:24" ht="37.5" hidden="1" customHeight="1" x14ac:dyDescent="0.25">
      <c r="A586" s="74"/>
      <c r="B586" s="132"/>
      <c r="C586" s="402"/>
      <c r="D586" s="391"/>
      <c r="E586" s="427"/>
      <c r="F586" s="427"/>
      <c r="G586" s="132"/>
      <c r="H586" s="71" t="s">
        <v>90</v>
      </c>
      <c r="I586" s="83"/>
      <c r="J586" s="429"/>
      <c r="K586" s="431"/>
      <c r="L586" s="132"/>
      <c r="M586" s="73" t="s">
        <v>90</v>
      </c>
      <c r="N586" s="69"/>
      <c r="O586" s="429"/>
      <c r="P586" s="433"/>
      <c r="Q586" s="132"/>
      <c r="R586" s="73" t="s">
        <v>90</v>
      </c>
      <c r="S586" s="83"/>
      <c r="T586" s="429"/>
      <c r="U586" s="433"/>
      <c r="V586" s="132"/>
      <c r="W586" s="132"/>
      <c r="X586" s="74"/>
    </row>
    <row r="587" spans="1:24" ht="37.5" hidden="1" customHeight="1" x14ac:dyDescent="0.25">
      <c r="A587" s="74"/>
      <c r="B587" s="132"/>
      <c r="C587" s="401"/>
      <c r="D587" s="390"/>
      <c r="E587" s="426" t="s">
        <v>233</v>
      </c>
      <c r="F587" s="426"/>
      <c r="G587" s="134"/>
      <c r="H587" s="112" t="s">
        <v>89</v>
      </c>
      <c r="I587" s="67"/>
      <c r="J587" s="428" t="str">
        <f>IF(ISERROR(IF(I588="","",IF((I588/I587)&gt;1,1,I588/I587))),"",IF(I588="","",IF((I588/I587)&gt;1,1,I588/I587)))</f>
        <v/>
      </c>
      <c r="K587" s="430" t="str">
        <f>IF(J587="","",(IF(J587&lt;'BD1'!$E$76,'BD1'!$G$75,IF(J587&lt;'BD1'!$E$77,'BD1'!$G$76,'BD1'!$G$77))))</f>
        <v/>
      </c>
      <c r="L587" s="134"/>
      <c r="M587" s="111" t="s">
        <v>89</v>
      </c>
      <c r="N587" s="68"/>
      <c r="O587" s="428" t="str">
        <f>IF(ISERROR(IF(N588="","",IF((N588/N587)&gt;1,1,N588/N587))),"",IF(N588="","",IF((N588/N587)&gt;1,1,N588/N587)))</f>
        <v/>
      </c>
      <c r="P587" s="432" t="str">
        <f>IF(O587="","",(IF(O587&lt;'BD1'!$E$76,'BD1'!$G$75,IF(O587&lt;'BD1'!$E$77,'BD1'!$G$76,'BD1'!$G$77))))</f>
        <v/>
      </c>
      <c r="Q587" s="134"/>
      <c r="R587" s="111" t="s">
        <v>89</v>
      </c>
      <c r="S587" s="67"/>
      <c r="T587" s="428" t="str">
        <f>IF(ISERROR(IF(S588="","",IF((S588/S587)&gt;1,1,S588/S587))),"",IF(S588="","",IF((S588/S587)&gt;1,1,S588/S587)))</f>
        <v/>
      </c>
      <c r="U587" s="432" t="str">
        <f>IF(T587="","",(IF(T587&lt;'BD1'!$E$76,'BD1'!$G$75,IF(T587&lt;'BD1'!$E$77,'BD1'!$G$76,'BD1'!$G$77))))</f>
        <v/>
      </c>
      <c r="V587" s="132"/>
      <c r="W587" s="132"/>
      <c r="X587" s="74"/>
    </row>
    <row r="588" spans="1:24" ht="37.5" hidden="1" customHeight="1" x14ac:dyDescent="0.25">
      <c r="A588" s="74"/>
      <c r="B588" s="132"/>
      <c r="C588" s="402"/>
      <c r="D588" s="391"/>
      <c r="E588" s="427"/>
      <c r="F588" s="427"/>
      <c r="G588" s="132"/>
      <c r="H588" s="71" t="s">
        <v>90</v>
      </c>
      <c r="I588" s="83"/>
      <c r="J588" s="429"/>
      <c r="K588" s="431"/>
      <c r="L588" s="132"/>
      <c r="M588" s="73" t="s">
        <v>90</v>
      </c>
      <c r="N588" s="69"/>
      <c r="O588" s="429"/>
      <c r="P588" s="433"/>
      <c r="Q588" s="132"/>
      <c r="R588" s="73" t="s">
        <v>90</v>
      </c>
      <c r="S588" s="83"/>
      <c r="T588" s="429"/>
      <c r="U588" s="433"/>
      <c r="V588" s="132"/>
      <c r="W588" s="132"/>
      <c r="X588" s="74"/>
    </row>
    <row r="589" spans="1:24" ht="37.5" hidden="1" customHeight="1" x14ac:dyDescent="0.25">
      <c r="A589" s="74"/>
      <c r="B589" s="132"/>
      <c r="C589" s="401"/>
      <c r="D589" s="390"/>
      <c r="E589" s="426"/>
      <c r="F589" s="426"/>
      <c r="G589" s="134"/>
      <c r="H589" s="112" t="s">
        <v>89</v>
      </c>
      <c r="I589" s="67"/>
      <c r="J589" s="428" t="str">
        <f>IF(ISERROR(IF(I590="","",IF((I590/I589)&gt;1,1,I590/I589))),"",IF(I590="","",IF((I590/I589)&gt;1,1,I590/I589)))</f>
        <v/>
      </c>
      <c r="K589" s="430" t="str">
        <f>IF(J589="","",(IF(J589&lt;'BD1'!$E$76,'BD1'!$G$75,IF(J589&lt;'BD1'!$E$77,'BD1'!$G$76,'BD1'!$G$77))))</f>
        <v/>
      </c>
      <c r="L589" s="134"/>
      <c r="M589" s="111" t="s">
        <v>89</v>
      </c>
      <c r="N589" s="68"/>
      <c r="O589" s="428" t="str">
        <f>IF(ISERROR(IF(N590="","",IF((N590/N589)&gt;1,1,N590/N589))),"",IF(N590="","",IF((N590/N589)&gt;1,1,N590/N589)))</f>
        <v/>
      </c>
      <c r="P589" s="432" t="str">
        <f>IF(O589="","",(IF(O589&lt;'BD1'!$E$76,'BD1'!$G$75,IF(O589&lt;'BD1'!$E$77,'BD1'!$G$76,'BD1'!$G$77))))</f>
        <v/>
      </c>
      <c r="Q589" s="134"/>
      <c r="R589" s="111" t="s">
        <v>89</v>
      </c>
      <c r="S589" s="67"/>
      <c r="T589" s="428" t="str">
        <f>IF(ISERROR(IF(S590="","",IF((S590/S589)&gt;1,1,S590/S589))),"",IF(S590="","",IF((S590/S589)&gt;1,1,S590/S589)))</f>
        <v/>
      </c>
      <c r="U589" s="432" t="str">
        <f>IF(T589="","",(IF(T589&lt;'BD1'!$E$76,'BD1'!$G$75,IF(T589&lt;'BD1'!$E$77,'BD1'!$G$76,'BD1'!$G$77))))</f>
        <v/>
      </c>
      <c r="V589" s="132"/>
      <c r="W589" s="132"/>
      <c r="X589" s="74"/>
    </row>
    <row r="590" spans="1:24" ht="37.5" hidden="1" customHeight="1" x14ac:dyDescent="0.25">
      <c r="A590" s="74"/>
      <c r="B590" s="132"/>
      <c r="C590" s="402"/>
      <c r="D590" s="391"/>
      <c r="E590" s="427"/>
      <c r="F590" s="427"/>
      <c r="G590" s="132"/>
      <c r="H590" s="71" t="s">
        <v>90</v>
      </c>
      <c r="I590" s="83"/>
      <c r="J590" s="429"/>
      <c r="K590" s="431"/>
      <c r="L590" s="132"/>
      <c r="M590" s="73" t="s">
        <v>90</v>
      </c>
      <c r="N590" s="69"/>
      <c r="O590" s="429"/>
      <c r="P590" s="433"/>
      <c r="Q590" s="132"/>
      <c r="R590" s="73" t="s">
        <v>90</v>
      </c>
      <c r="S590" s="83"/>
      <c r="T590" s="429"/>
      <c r="U590" s="433"/>
      <c r="V590" s="132"/>
      <c r="W590" s="132"/>
      <c r="X590" s="74"/>
    </row>
    <row r="591" spans="1:24" ht="37.5" hidden="1" customHeight="1" x14ac:dyDescent="0.25">
      <c r="A591" s="74"/>
      <c r="B591" s="132"/>
      <c r="C591" s="401"/>
      <c r="D591" s="390"/>
      <c r="E591" s="426"/>
      <c r="F591" s="426"/>
      <c r="G591" s="134"/>
      <c r="H591" s="112" t="s">
        <v>89</v>
      </c>
      <c r="I591" s="67"/>
      <c r="J591" s="428" t="str">
        <f>IF(ISERROR(IF(I592="","",IF((I592/I591)&gt;1,1,I592/I591))),"",IF(I592="","",IF((I592/I591)&gt;1,1,I592/I591)))</f>
        <v/>
      </c>
      <c r="K591" s="430" t="str">
        <f>IF(J591="","",(IF(J591&lt;'BD1'!$E$76,'BD1'!$G$75,IF(J591&lt;'BD1'!$E$77,'BD1'!$G$76,'BD1'!$G$77))))</f>
        <v/>
      </c>
      <c r="L591" s="134"/>
      <c r="M591" s="111" t="s">
        <v>89</v>
      </c>
      <c r="N591" s="68"/>
      <c r="O591" s="428" t="str">
        <f>IF(ISERROR(IF(N592="","",IF((N592/N591)&gt;1,1,N592/N591))),"",IF(N592="","",IF((N592/N591)&gt;1,1,N592/N591)))</f>
        <v/>
      </c>
      <c r="P591" s="432" t="str">
        <f>IF(O591="","",(IF(O591&lt;'BD1'!$E$76,'BD1'!$G$75,IF(O591&lt;'BD1'!$E$77,'BD1'!$G$76,'BD1'!$G$77))))</f>
        <v/>
      </c>
      <c r="Q591" s="134"/>
      <c r="R591" s="111" t="s">
        <v>89</v>
      </c>
      <c r="S591" s="67"/>
      <c r="T591" s="428" t="str">
        <f>IF(ISERROR(IF(S592="","",IF((S592/S591)&gt;1,1,S592/S591))),"",IF(S592="","",IF((S592/S591)&gt;1,1,S592/S591)))</f>
        <v/>
      </c>
      <c r="U591" s="432" t="str">
        <f>IF(T591="","",(IF(T591&lt;'BD1'!$E$76,'BD1'!$G$75,IF(T591&lt;'BD1'!$E$77,'BD1'!$G$76,'BD1'!$G$77))))</f>
        <v/>
      </c>
      <c r="V591" s="132"/>
      <c r="W591" s="132"/>
      <c r="X591" s="74"/>
    </row>
    <row r="592" spans="1:24" ht="37.5" hidden="1" customHeight="1" x14ac:dyDescent="0.25">
      <c r="A592" s="74"/>
      <c r="B592" s="132"/>
      <c r="C592" s="402"/>
      <c r="D592" s="391"/>
      <c r="E592" s="427"/>
      <c r="F592" s="427"/>
      <c r="G592" s="132"/>
      <c r="H592" s="71" t="s">
        <v>90</v>
      </c>
      <c r="I592" s="83"/>
      <c r="J592" s="429"/>
      <c r="K592" s="431"/>
      <c r="L592" s="132"/>
      <c r="M592" s="73" t="s">
        <v>90</v>
      </c>
      <c r="N592" s="69"/>
      <c r="O592" s="429"/>
      <c r="P592" s="433"/>
      <c r="Q592" s="132"/>
      <c r="R592" s="73" t="s">
        <v>90</v>
      </c>
      <c r="S592" s="83"/>
      <c r="T592" s="429"/>
      <c r="U592" s="433"/>
      <c r="V592" s="132"/>
      <c r="W592" s="132"/>
      <c r="X592" s="74"/>
    </row>
    <row r="593" spans="1:24" ht="37.5" hidden="1" customHeight="1" x14ac:dyDescent="0.25">
      <c r="A593" s="74"/>
      <c r="B593" s="132"/>
      <c r="C593" s="401"/>
      <c r="D593" s="390"/>
      <c r="E593" s="426" t="s">
        <v>233</v>
      </c>
      <c r="F593" s="426"/>
      <c r="G593" s="134"/>
      <c r="H593" s="112" t="s">
        <v>89</v>
      </c>
      <c r="I593" s="67"/>
      <c r="J593" s="428" t="str">
        <f>IF(ISERROR(IF(I594="","",IF((I594/I593)&gt;1,1,I594/I593))),"",IF(I594="","",IF((I594/I593)&gt;1,1,I594/I593)))</f>
        <v/>
      </c>
      <c r="K593" s="430" t="str">
        <f>IF(J593="","",(IF(J593&lt;'BD1'!$E$76,'BD1'!$G$75,IF(J593&lt;'BD1'!$E$77,'BD1'!$G$76,'BD1'!$G$77))))</f>
        <v/>
      </c>
      <c r="L593" s="134"/>
      <c r="M593" s="111" t="s">
        <v>89</v>
      </c>
      <c r="N593" s="68"/>
      <c r="O593" s="428" t="str">
        <f>IF(ISERROR(IF(N594="","",IF((N594/N593)&gt;1,1,N594/N593))),"",IF(N594="","",IF((N594/N593)&gt;1,1,N594/N593)))</f>
        <v/>
      </c>
      <c r="P593" s="432" t="str">
        <f>IF(O593="","",(IF(O593&lt;'BD1'!$E$76,'BD1'!$G$75,IF(O593&lt;'BD1'!$E$77,'BD1'!$G$76,'BD1'!$G$77))))</f>
        <v/>
      </c>
      <c r="Q593" s="134"/>
      <c r="R593" s="111" t="s">
        <v>89</v>
      </c>
      <c r="S593" s="67"/>
      <c r="T593" s="428" t="str">
        <f>IF(ISERROR(IF(S594="","",IF((S594/S593)&gt;1,1,S594/S593))),"",IF(S594="","",IF((S594/S593)&gt;1,1,S594/S593)))</f>
        <v/>
      </c>
      <c r="U593" s="432" t="str">
        <f>IF(T593="","",(IF(T593&lt;'BD1'!$E$76,'BD1'!$G$75,IF(T593&lt;'BD1'!$E$77,'BD1'!$G$76,'BD1'!$G$77))))</f>
        <v/>
      </c>
      <c r="V593" s="132"/>
      <c r="W593" s="132"/>
      <c r="X593" s="74"/>
    </row>
    <row r="594" spans="1:24" ht="37.5" hidden="1" customHeight="1" x14ac:dyDescent="0.25">
      <c r="A594" s="74"/>
      <c r="B594" s="132"/>
      <c r="C594" s="402"/>
      <c r="D594" s="391"/>
      <c r="E594" s="427"/>
      <c r="F594" s="427"/>
      <c r="G594" s="132"/>
      <c r="H594" s="71" t="s">
        <v>90</v>
      </c>
      <c r="I594" s="83"/>
      <c r="J594" s="429"/>
      <c r="K594" s="431"/>
      <c r="L594" s="132"/>
      <c r="M594" s="73" t="s">
        <v>90</v>
      </c>
      <c r="N594" s="69"/>
      <c r="O594" s="429"/>
      <c r="P594" s="433"/>
      <c r="Q594" s="132"/>
      <c r="R594" s="73" t="s">
        <v>90</v>
      </c>
      <c r="S594" s="83"/>
      <c r="T594" s="429"/>
      <c r="U594" s="433"/>
      <c r="V594" s="132"/>
      <c r="W594" s="132"/>
      <c r="X594" s="74"/>
    </row>
    <row r="595" spans="1:24" ht="37.5" hidden="1" customHeight="1" x14ac:dyDescent="0.25">
      <c r="A595" s="74"/>
      <c r="B595" s="132"/>
      <c r="C595" s="401"/>
      <c r="D595" s="390"/>
      <c r="E595" s="426" t="s">
        <v>233</v>
      </c>
      <c r="F595" s="426"/>
      <c r="G595" s="134"/>
      <c r="H595" s="112" t="s">
        <v>89</v>
      </c>
      <c r="I595" s="67"/>
      <c r="J595" s="428" t="str">
        <f>IF(ISERROR(IF(I596="","",IF((I596/I595)&gt;1,1,I596/I595))),"",IF(I596="","",IF((I596/I595)&gt;1,1,I596/I595)))</f>
        <v/>
      </c>
      <c r="K595" s="430" t="str">
        <f>IF(J595="","",(IF(J595&lt;'BD1'!$E$76,'BD1'!$G$75,IF(J595&lt;'BD1'!$E$77,'BD1'!$G$76,'BD1'!$G$77))))</f>
        <v/>
      </c>
      <c r="L595" s="134"/>
      <c r="M595" s="111" t="s">
        <v>89</v>
      </c>
      <c r="N595" s="68"/>
      <c r="O595" s="428" t="str">
        <f>IF(ISERROR(IF(N596="","",IF((N596/N595)&gt;1,1,N596/N595))),"",IF(N596="","",IF((N596/N595)&gt;1,1,N596/N595)))</f>
        <v/>
      </c>
      <c r="P595" s="432" t="str">
        <f>IF(O595="","",(IF(O595&lt;'BD1'!$E$76,'BD1'!$G$75,IF(O595&lt;'BD1'!$E$77,'BD1'!$G$76,'BD1'!$G$77))))</f>
        <v/>
      </c>
      <c r="Q595" s="134"/>
      <c r="R595" s="111" t="s">
        <v>89</v>
      </c>
      <c r="S595" s="67"/>
      <c r="T595" s="428" t="str">
        <f>IF(ISERROR(IF(S596="","",IF((S596/S595)&gt;1,1,S596/S595))),"",IF(S596="","",IF((S596/S595)&gt;1,1,S596/S595)))</f>
        <v/>
      </c>
      <c r="U595" s="432" t="str">
        <f>IF(T595="","",(IF(T595&lt;'BD1'!$E$76,'BD1'!$G$75,IF(T595&lt;'BD1'!$E$77,'BD1'!$G$76,'BD1'!$G$77))))</f>
        <v/>
      </c>
      <c r="V595" s="132"/>
      <c r="W595" s="132"/>
      <c r="X595" s="74"/>
    </row>
    <row r="596" spans="1:24" ht="37.5" hidden="1" customHeight="1" x14ac:dyDescent="0.25">
      <c r="A596" s="74"/>
      <c r="B596" s="132"/>
      <c r="C596" s="402"/>
      <c r="D596" s="391"/>
      <c r="E596" s="427"/>
      <c r="F596" s="427"/>
      <c r="G596" s="132"/>
      <c r="H596" s="71" t="s">
        <v>90</v>
      </c>
      <c r="I596" s="83"/>
      <c r="J596" s="429"/>
      <c r="K596" s="431"/>
      <c r="L596" s="132"/>
      <c r="M596" s="73" t="s">
        <v>90</v>
      </c>
      <c r="N596" s="69"/>
      <c r="O596" s="429"/>
      <c r="P596" s="433"/>
      <c r="Q596" s="132"/>
      <c r="R596" s="73" t="s">
        <v>90</v>
      </c>
      <c r="S596" s="83"/>
      <c r="T596" s="429"/>
      <c r="U596" s="433"/>
      <c r="V596" s="132"/>
      <c r="W596" s="132"/>
      <c r="X596" s="74"/>
    </row>
    <row r="597" spans="1:24" ht="37.5" hidden="1" customHeight="1" x14ac:dyDescent="0.25">
      <c r="A597" s="74"/>
      <c r="B597" s="132"/>
      <c r="C597" s="401"/>
      <c r="D597" s="390"/>
      <c r="E597" s="426"/>
      <c r="F597" s="426"/>
      <c r="G597" s="134"/>
      <c r="H597" s="112" t="s">
        <v>89</v>
      </c>
      <c r="I597" s="67"/>
      <c r="J597" s="428" t="str">
        <f>IF(ISERROR(IF(I598="","",IF((I598/I597)&gt;1,1,I598/I597))),"",IF(I598="","",IF((I598/I597)&gt;1,1,I598/I597)))</f>
        <v/>
      </c>
      <c r="K597" s="430" t="str">
        <f>IF(J597="","",(IF(J597&lt;'BD1'!$E$76,'BD1'!$G$75,IF(J597&lt;'BD1'!$E$77,'BD1'!$G$76,'BD1'!$G$77))))</f>
        <v/>
      </c>
      <c r="L597" s="134"/>
      <c r="M597" s="111" t="s">
        <v>89</v>
      </c>
      <c r="N597" s="68"/>
      <c r="O597" s="428" t="str">
        <f>IF(ISERROR(IF(N598="","",IF((N598/N597)&gt;1,1,N598/N597))),"",IF(N598="","",IF((N598/N597)&gt;1,1,N598/N597)))</f>
        <v/>
      </c>
      <c r="P597" s="432" t="str">
        <f>IF(O597="","",(IF(O597&lt;'BD1'!$E$76,'BD1'!$G$75,IF(O597&lt;'BD1'!$E$77,'BD1'!$G$76,'BD1'!$G$77))))</f>
        <v/>
      </c>
      <c r="Q597" s="134"/>
      <c r="R597" s="111" t="s">
        <v>89</v>
      </c>
      <c r="S597" s="67"/>
      <c r="T597" s="428" t="str">
        <f>IF(ISERROR(IF(S598="","",IF((S598/S597)&gt;1,1,S598/S597))),"",IF(S598="","",IF((S598/S597)&gt;1,1,S598/S597)))</f>
        <v/>
      </c>
      <c r="U597" s="432" t="str">
        <f>IF(T597="","",(IF(T597&lt;'BD1'!$E$76,'BD1'!$G$75,IF(T597&lt;'BD1'!$E$77,'BD1'!$G$76,'BD1'!$G$77))))</f>
        <v/>
      </c>
      <c r="V597" s="132"/>
      <c r="W597" s="132"/>
      <c r="X597" s="74"/>
    </row>
    <row r="598" spans="1:24" ht="37.5" hidden="1" customHeight="1" x14ac:dyDescent="0.25">
      <c r="A598" s="74"/>
      <c r="B598" s="132"/>
      <c r="C598" s="402"/>
      <c r="D598" s="391"/>
      <c r="E598" s="427"/>
      <c r="F598" s="427"/>
      <c r="G598" s="132"/>
      <c r="H598" s="71" t="s">
        <v>90</v>
      </c>
      <c r="I598" s="83"/>
      <c r="J598" s="429"/>
      <c r="K598" s="431"/>
      <c r="L598" s="132"/>
      <c r="M598" s="73" t="s">
        <v>90</v>
      </c>
      <c r="N598" s="69"/>
      <c r="O598" s="429"/>
      <c r="P598" s="433"/>
      <c r="Q598" s="132"/>
      <c r="R598" s="73" t="s">
        <v>90</v>
      </c>
      <c r="S598" s="83"/>
      <c r="T598" s="429"/>
      <c r="U598" s="433"/>
      <c r="V598" s="132"/>
      <c r="W598" s="132"/>
      <c r="X598" s="74"/>
    </row>
    <row r="599" spans="1:24" ht="37.5" hidden="1" customHeight="1" x14ac:dyDescent="0.25">
      <c r="A599" s="74"/>
      <c r="B599" s="132"/>
      <c r="C599" s="401"/>
      <c r="D599" s="390"/>
      <c r="E599" s="426"/>
      <c r="F599" s="426"/>
      <c r="G599" s="134"/>
      <c r="H599" s="112" t="s">
        <v>89</v>
      </c>
      <c r="I599" s="67"/>
      <c r="J599" s="428" t="str">
        <f>IF(ISERROR(IF(I600="","",IF((I600/I599)&gt;1,1,I600/I599))),"",IF(I600="","",IF((I600/I599)&gt;1,1,I600/I599)))</f>
        <v/>
      </c>
      <c r="K599" s="430" t="str">
        <f>IF(J599="","",(IF(J599&lt;'BD1'!$E$76,'BD1'!$G$75,IF(J599&lt;'BD1'!$E$77,'BD1'!$G$76,'BD1'!$G$77))))</f>
        <v/>
      </c>
      <c r="L599" s="134"/>
      <c r="M599" s="111" t="s">
        <v>89</v>
      </c>
      <c r="N599" s="68"/>
      <c r="O599" s="428" t="str">
        <f>IF(ISERROR(IF(N600="","",IF((N600/N599)&gt;1,1,N600/N599))),"",IF(N600="","",IF((N600/N599)&gt;1,1,N600/N599)))</f>
        <v/>
      </c>
      <c r="P599" s="432" t="str">
        <f>IF(O599="","",(IF(O599&lt;'BD1'!$E$76,'BD1'!$G$75,IF(O599&lt;'BD1'!$E$77,'BD1'!$G$76,'BD1'!$G$77))))</f>
        <v/>
      </c>
      <c r="Q599" s="134"/>
      <c r="R599" s="111" t="s">
        <v>89</v>
      </c>
      <c r="S599" s="67"/>
      <c r="T599" s="428" t="str">
        <f>IF(ISERROR(IF(S600="","",IF((S600/S599)&gt;1,1,S600/S599))),"",IF(S600="","",IF((S600/S599)&gt;1,1,S600/S599)))</f>
        <v/>
      </c>
      <c r="U599" s="432" t="str">
        <f>IF(T599="","",(IF(T599&lt;'BD1'!$E$76,'BD1'!$G$75,IF(T599&lt;'BD1'!$E$77,'BD1'!$G$76,'BD1'!$G$77))))</f>
        <v/>
      </c>
      <c r="V599" s="132"/>
      <c r="W599" s="132"/>
      <c r="X599" s="74"/>
    </row>
    <row r="600" spans="1:24" ht="37.5" hidden="1" customHeight="1" x14ac:dyDescent="0.25">
      <c r="A600" s="74"/>
      <c r="B600" s="132"/>
      <c r="C600" s="402"/>
      <c r="D600" s="391"/>
      <c r="E600" s="427"/>
      <c r="F600" s="427"/>
      <c r="G600" s="132"/>
      <c r="H600" s="71" t="s">
        <v>90</v>
      </c>
      <c r="I600" s="83"/>
      <c r="J600" s="429"/>
      <c r="K600" s="431"/>
      <c r="L600" s="132"/>
      <c r="M600" s="73" t="s">
        <v>90</v>
      </c>
      <c r="N600" s="69"/>
      <c r="O600" s="429"/>
      <c r="P600" s="433"/>
      <c r="Q600" s="132"/>
      <c r="R600" s="73" t="s">
        <v>90</v>
      </c>
      <c r="S600" s="83"/>
      <c r="T600" s="429"/>
      <c r="U600" s="433"/>
      <c r="V600" s="132"/>
      <c r="W600" s="132"/>
      <c r="X600" s="74"/>
    </row>
    <row r="601" spans="1:24" ht="37.5" hidden="1" customHeight="1" x14ac:dyDescent="0.25">
      <c r="A601" s="74"/>
      <c r="B601" s="132"/>
      <c r="C601" s="401"/>
      <c r="D601" s="390"/>
      <c r="E601" s="426" t="s">
        <v>233</v>
      </c>
      <c r="F601" s="426"/>
      <c r="G601" s="134"/>
      <c r="H601" s="112" t="s">
        <v>89</v>
      </c>
      <c r="I601" s="67"/>
      <c r="J601" s="428" t="str">
        <f>IF(ISERROR(IF(I602="","",IF((I602/I601)&gt;1,1,I602/I601))),"",IF(I602="","",IF((I602/I601)&gt;1,1,I602/I601)))</f>
        <v/>
      </c>
      <c r="K601" s="430" t="str">
        <f>IF(J601="","",(IF(J601&lt;'BD1'!$E$76,'BD1'!$G$75,IF(J601&lt;'BD1'!$E$77,'BD1'!$G$76,'BD1'!$G$77))))</f>
        <v/>
      </c>
      <c r="L601" s="134"/>
      <c r="M601" s="111" t="s">
        <v>89</v>
      </c>
      <c r="N601" s="68"/>
      <c r="O601" s="428" t="str">
        <f>IF(ISERROR(IF(N602="","",IF((N602/N601)&gt;1,1,N602/N601))),"",IF(N602="","",IF((N602/N601)&gt;1,1,N602/N601)))</f>
        <v/>
      </c>
      <c r="P601" s="432" t="str">
        <f>IF(O601="","",(IF(O601&lt;'BD1'!$E$76,'BD1'!$G$75,IF(O601&lt;'BD1'!$E$77,'BD1'!$G$76,'BD1'!$G$77))))</f>
        <v/>
      </c>
      <c r="Q601" s="134"/>
      <c r="R601" s="111" t="s">
        <v>89</v>
      </c>
      <c r="S601" s="67"/>
      <c r="T601" s="428" t="str">
        <f>IF(ISERROR(IF(S602="","",IF((S602/S601)&gt;1,1,S602/S601))),"",IF(S602="","",IF((S602/S601)&gt;1,1,S602/S601)))</f>
        <v/>
      </c>
      <c r="U601" s="432" t="str">
        <f>IF(T601="","",(IF(T601&lt;'BD1'!$E$76,'BD1'!$G$75,IF(T601&lt;'BD1'!$E$77,'BD1'!$G$76,'BD1'!$G$77))))</f>
        <v/>
      </c>
      <c r="V601" s="132"/>
      <c r="W601" s="132"/>
      <c r="X601" s="74"/>
    </row>
    <row r="602" spans="1:24" ht="37.5" hidden="1" customHeight="1" x14ac:dyDescent="0.25">
      <c r="A602" s="74"/>
      <c r="B602" s="132"/>
      <c r="C602" s="402"/>
      <c r="D602" s="391"/>
      <c r="E602" s="427"/>
      <c r="F602" s="427"/>
      <c r="G602" s="132"/>
      <c r="H602" s="71" t="s">
        <v>90</v>
      </c>
      <c r="I602" s="83"/>
      <c r="J602" s="429"/>
      <c r="K602" s="431"/>
      <c r="L602" s="132"/>
      <c r="M602" s="73" t="s">
        <v>90</v>
      </c>
      <c r="N602" s="69"/>
      <c r="O602" s="429"/>
      <c r="P602" s="433"/>
      <c r="Q602" s="132"/>
      <c r="R602" s="73" t="s">
        <v>90</v>
      </c>
      <c r="S602" s="83"/>
      <c r="T602" s="429"/>
      <c r="U602" s="433"/>
      <c r="V602" s="132"/>
      <c r="W602" s="132"/>
      <c r="X602" s="74"/>
    </row>
    <row r="603" spans="1:24" ht="37.5" hidden="1" customHeight="1" x14ac:dyDescent="0.25">
      <c r="A603" s="74"/>
      <c r="B603" s="132"/>
      <c r="C603" s="401"/>
      <c r="D603" s="390"/>
      <c r="E603" s="426"/>
      <c r="F603" s="426"/>
      <c r="G603" s="134"/>
      <c r="H603" s="112" t="s">
        <v>89</v>
      </c>
      <c r="I603" s="67"/>
      <c r="J603" s="428" t="str">
        <f>IF(ISERROR(IF(I604="","",IF((I604/I603)&gt;1,1,I604/I603))),"",IF(I604="","",IF((I604/I603)&gt;1,1,I604/I603)))</f>
        <v/>
      </c>
      <c r="K603" s="430" t="str">
        <f>IF(J603="","",(IF(J603&lt;'BD1'!$E$76,'BD1'!$G$75,IF(J603&lt;'BD1'!$E$77,'BD1'!$G$76,'BD1'!$G$77))))</f>
        <v/>
      </c>
      <c r="L603" s="134"/>
      <c r="M603" s="111" t="s">
        <v>89</v>
      </c>
      <c r="N603" s="68"/>
      <c r="O603" s="428" t="str">
        <f>IF(ISERROR(IF(N604="","",IF((N604/N603)&gt;1,1,N604/N603))),"",IF(N604="","",IF((N604/N603)&gt;1,1,N604/N603)))</f>
        <v/>
      </c>
      <c r="P603" s="432" t="str">
        <f>IF(O603="","",(IF(O603&lt;'BD1'!$E$76,'BD1'!$G$75,IF(O603&lt;'BD1'!$E$77,'BD1'!$G$76,'BD1'!$G$77))))</f>
        <v/>
      </c>
      <c r="Q603" s="134"/>
      <c r="R603" s="111" t="s">
        <v>89</v>
      </c>
      <c r="S603" s="67"/>
      <c r="T603" s="428" t="str">
        <f>IF(ISERROR(IF(S604="","",IF((S604/S603)&gt;1,1,S604/S603))),"",IF(S604="","",IF((S604/S603)&gt;1,1,S604/S603)))</f>
        <v/>
      </c>
      <c r="U603" s="432" t="str">
        <f>IF(T603="","",(IF(T603&lt;'BD1'!$E$76,'BD1'!$G$75,IF(T603&lt;'BD1'!$E$77,'BD1'!$G$76,'BD1'!$G$77))))</f>
        <v/>
      </c>
      <c r="V603" s="132"/>
      <c r="W603" s="132"/>
      <c r="X603" s="74"/>
    </row>
    <row r="604" spans="1:24" ht="37.5" hidden="1" customHeight="1" x14ac:dyDescent="0.25">
      <c r="A604" s="74"/>
      <c r="B604" s="132"/>
      <c r="C604" s="402"/>
      <c r="D604" s="391"/>
      <c r="E604" s="427"/>
      <c r="F604" s="427"/>
      <c r="G604" s="132"/>
      <c r="H604" s="71" t="s">
        <v>90</v>
      </c>
      <c r="I604" s="83"/>
      <c r="J604" s="429"/>
      <c r="K604" s="431"/>
      <c r="L604" s="132"/>
      <c r="M604" s="73" t="s">
        <v>90</v>
      </c>
      <c r="N604" s="69"/>
      <c r="O604" s="429"/>
      <c r="P604" s="433"/>
      <c r="Q604" s="132"/>
      <c r="R604" s="73" t="s">
        <v>90</v>
      </c>
      <c r="S604" s="83"/>
      <c r="T604" s="429"/>
      <c r="U604" s="433"/>
      <c r="V604" s="132"/>
      <c r="W604" s="132"/>
      <c r="X604" s="74"/>
    </row>
    <row r="605" spans="1:24" ht="37.5" hidden="1" customHeight="1" x14ac:dyDescent="0.25">
      <c r="A605" s="74"/>
      <c r="B605" s="132"/>
      <c r="C605" s="401"/>
      <c r="D605" s="390"/>
      <c r="E605" s="426" t="s">
        <v>233</v>
      </c>
      <c r="F605" s="426"/>
      <c r="G605" s="134"/>
      <c r="H605" s="112" t="s">
        <v>89</v>
      </c>
      <c r="I605" s="67"/>
      <c r="J605" s="428" t="str">
        <f>IF(ISERROR(IF(I606="","",IF((I606/I605)&gt;1,1,I606/I605))),"",IF(I606="","",IF((I606/I605)&gt;1,1,I606/I605)))</f>
        <v/>
      </c>
      <c r="K605" s="430" t="str">
        <f>IF(J605="","",(IF(J605&lt;'BD1'!$E$76,'BD1'!$G$75,IF(J605&lt;'BD1'!$E$77,'BD1'!$G$76,'BD1'!$G$77))))</f>
        <v/>
      </c>
      <c r="L605" s="134"/>
      <c r="M605" s="111" t="s">
        <v>89</v>
      </c>
      <c r="N605" s="68"/>
      <c r="O605" s="428" t="str">
        <f>IF(ISERROR(IF(N606="","",IF((N606/N605)&gt;1,1,N606/N605))),"",IF(N606="","",IF((N606/N605)&gt;1,1,N606/N605)))</f>
        <v/>
      </c>
      <c r="P605" s="432" t="str">
        <f>IF(O605="","",(IF(O605&lt;'BD1'!$E$76,'BD1'!$G$75,IF(O605&lt;'BD1'!$E$77,'BD1'!$G$76,'BD1'!$G$77))))</f>
        <v/>
      </c>
      <c r="Q605" s="134"/>
      <c r="R605" s="111" t="s">
        <v>89</v>
      </c>
      <c r="S605" s="67"/>
      <c r="T605" s="428" t="str">
        <f>IF(ISERROR(IF(S606="","",IF((S606/S605)&gt;1,1,S606/S605))),"",IF(S606="","",IF((S606/S605)&gt;1,1,S606/S605)))</f>
        <v/>
      </c>
      <c r="U605" s="432" t="str">
        <f>IF(T605="","",(IF(T605&lt;'BD1'!$E$76,'BD1'!$G$75,IF(T605&lt;'BD1'!$E$77,'BD1'!$G$76,'BD1'!$G$77))))</f>
        <v/>
      </c>
      <c r="V605" s="132"/>
      <c r="W605" s="132"/>
      <c r="X605" s="74"/>
    </row>
    <row r="606" spans="1:24" ht="37.5" hidden="1" customHeight="1" x14ac:dyDescent="0.25">
      <c r="A606" s="74"/>
      <c r="B606" s="132"/>
      <c r="C606" s="402"/>
      <c r="D606" s="391"/>
      <c r="E606" s="427"/>
      <c r="F606" s="427"/>
      <c r="G606" s="132"/>
      <c r="H606" s="71" t="s">
        <v>90</v>
      </c>
      <c r="I606" s="83"/>
      <c r="J606" s="429"/>
      <c r="K606" s="431"/>
      <c r="L606" s="132"/>
      <c r="M606" s="73" t="s">
        <v>90</v>
      </c>
      <c r="N606" s="69"/>
      <c r="O606" s="429"/>
      <c r="P606" s="433"/>
      <c r="Q606" s="132"/>
      <c r="R606" s="73" t="s">
        <v>90</v>
      </c>
      <c r="S606" s="83"/>
      <c r="T606" s="429"/>
      <c r="U606" s="433"/>
      <c r="V606" s="132"/>
      <c r="W606" s="132"/>
      <c r="X606" s="74"/>
    </row>
    <row r="607" spans="1:24" ht="37.5" hidden="1" customHeight="1" x14ac:dyDescent="0.25">
      <c r="A607" s="74"/>
      <c r="B607" s="132"/>
      <c r="C607" s="401"/>
      <c r="D607" s="390"/>
      <c r="E607" s="426" t="s">
        <v>233</v>
      </c>
      <c r="F607" s="426"/>
      <c r="G607" s="134"/>
      <c r="H607" s="112" t="s">
        <v>89</v>
      </c>
      <c r="I607" s="67"/>
      <c r="J607" s="428" t="str">
        <f>IF(ISERROR(IF(I608="","",IF((I608/I607)&gt;1,1,I608/I607))),"",IF(I608="","",IF((I608/I607)&gt;1,1,I608/I607)))</f>
        <v/>
      </c>
      <c r="K607" s="430" t="str">
        <f>IF(J607="","",(IF(J607&lt;'BD1'!$E$76,'BD1'!$G$75,IF(J607&lt;'BD1'!$E$77,'BD1'!$G$76,'BD1'!$G$77))))</f>
        <v/>
      </c>
      <c r="L607" s="134"/>
      <c r="M607" s="111" t="s">
        <v>89</v>
      </c>
      <c r="N607" s="68"/>
      <c r="O607" s="428" t="str">
        <f>IF(ISERROR(IF(N608="","",IF((N608/N607)&gt;1,1,N608/N607))),"",IF(N608="","",IF((N608/N607)&gt;1,1,N608/N607)))</f>
        <v/>
      </c>
      <c r="P607" s="432" t="str">
        <f>IF(O607="","",(IF(O607&lt;'BD1'!$E$76,'BD1'!$G$75,IF(O607&lt;'BD1'!$E$77,'BD1'!$G$76,'BD1'!$G$77))))</f>
        <v/>
      </c>
      <c r="Q607" s="134"/>
      <c r="R607" s="111" t="s">
        <v>89</v>
      </c>
      <c r="S607" s="67"/>
      <c r="T607" s="428" t="str">
        <f>IF(ISERROR(IF(S608="","",IF((S608/S607)&gt;1,1,S608/S607))),"",IF(S608="","",IF((S608/S607)&gt;1,1,S608/S607)))</f>
        <v/>
      </c>
      <c r="U607" s="432" t="str">
        <f>IF(T607="","",(IF(T607&lt;'BD1'!$E$76,'BD1'!$G$75,IF(T607&lt;'BD1'!$E$77,'BD1'!$G$76,'BD1'!$G$77))))</f>
        <v/>
      </c>
      <c r="V607" s="132"/>
      <c r="W607" s="132"/>
      <c r="X607" s="74"/>
    </row>
    <row r="608" spans="1:24" ht="37.5" hidden="1" customHeight="1" x14ac:dyDescent="0.25">
      <c r="A608" s="74"/>
      <c r="B608" s="132"/>
      <c r="C608" s="402"/>
      <c r="D608" s="391"/>
      <c r="E608" s="427"/>
      <c r="F608" s="427"/>
      <c r="G608" s="132"/>
      <c r="H608" s="71" t="s">
        <v>90</v>
      </c>
      <c r="I608" s="83"/>
      <c r="J608" s="429"/>
      <c r="K608" s="431"/>
      <c r="L608" s="132"/>
      <c r="M608" s="73" t="s">
        <v>90</v>
      </c>
      <c r="N608" s="69"/>
      <c r="O608" s="429"/>
      <c r="P608" s="433"/>
      <c r="Q608" s="132"/>
      <c r="R608" s="73" t="s">
        <v>90</v>
      </c>
      <c r="S608" s="83"/>
      <c r="T608" s="429"/>
      <c r="U608" s="433"/>
      <c r="V608" s="132"/>
      <c r="W608" s="132"/>
      <c r="X608" s="74"/>
    </row>
    <row r="609" spans="1:24" ht="37.5" hidden="1" customHeight="1" x14ac:dyDescent="0.25">
      <c r="A609" s="74"/>
      <c r="B609" s="132"/>
      <c r="C609" s="401"/>
      <c r="D609" s="390"/>
      <c r="E609" s="426"/>
      <c r="F609" s="426"/>
      <c r="G609" s="134"/>
      <c r="H609" s="112" t="s">
        <v>89</v>
      </c>
      <c r="I609" s="67"/>
      <c r="J609" s="428" t="str">
        <f>IF(ISERROR(IF(I610="","",IF((I610/I609)&gt;1,1,I610/I609))),"",IF(I610="","",IF((I610/I609)&gt;1,1,I610/I609)))</f>
        <v/>
      </c>
      <c r="K609" s="430" t="str">
        <f>IF(J609="","",(IF(J609&lt;'BD1'!$E$76,'BD1'!$G$75,IF(J609&lt;'BD1'!$E$77,'BD1'!$G$76,'BD1'!$G$77))))</f>
        <v/>
      </c>
      <c r="L609" s="134"/>
      <c r="M609" s="111" t="s">
        <v>89</v>
      </c>
      <c r="N609" s="68"/>
      <c r="O609" s="428" t="str">
        <f>IF(ISERROR(IF(N610="","",IF((N610/N609)&gt;1,1,N610/N609))),"",IF(N610="","",IF((N610/N609)&gt;1,1,N610/N609)))</f>
        <v/>
      </c>
      <c r="P609" s="432" t="str">
        <f>IF(O609="","",(IF(O609&lt;'BD1'!$E$76,'BD1'!$G$75,IF(O609&lt;'BD1'!$E$77,'BD1'!$G$76,'BD1'!$G$77))))</f>
        <v/>
      </c>
      <c r="Q609" s="134"/>
      <c r="R609" s="111" t="s">
        <v>89</v>
      </c>
      <c r="S609" s="67"/>
      <c r="T609" s="428" t="str">
        <f>IF(ISERROR(IF(S610="","",IF((S610/S609)&gt;1,1,S610/S609))),"",IF(S610="","",IF((S610/S609)&gt;1,1,S610/S609)))</f>
        <v/>
      </c>
      <c r="U609" s="432" t="str">
        <f>IF(T609="","",(IF(T609&lt;'BD1'!$E$76,'BD1'!$G$75,IF(T609&lt;'BD1'!$E$77,'BD1'!$G$76,'BD1'!$G$77))))</f>
        <v/>
      </c>
      <c r="V609" s="132"/>
      <c r="W609" s="132"/>
      <c r="X609" s="74"/>
    </row>
    <row r="610" spans="1:24" ht="37.5" hidden="1" customHeight="1" x14ac:dyDescent="0.25">
      <c r="A610" s="74"/>
      <c r="B610" s="132"/>
      <c r="C610" s="402"/>
      <c r="D610" s="391"/>
      <c r="E610" s="427"/>
      <c r="F610" s="427"/>
      <c r="G610" s="132"/>
      <c r="H610" s="71" t="s">
        <v>90</v>
      </c>
      <c r="I610" s="83"/>
      <c r="J610" s="429"/>
      <c r="K610" s="431"/>
      <c r="L610" s="132"/>
      <c r="M610" s="73" t="s">
        <v>90</v>
      </c>
      <c r="N610" s="69"/>
      <c r="O610" s="429"/>
      <c r="P610" s="433"/>
      <c r="Q610" s="132"/>
      <c r="R610" s="73" t="s">
        <v>90</v>
      </c>
      <c r="S610" s="83"/>
      <c r="T610" s="429"/>
      <c r="U610" s="433"/>
      <c r="V610" s="132"/>
      <c r="W610" s="132"/>
      <c r="X610" s="74"/>
    </row>
    <row r="611" spans="1:24" ht="15" hidden="1" customHeight="1" x14ac:dyDescent="0.25">
      <c r="A611" s="74"/>
      <c r="B611" s="145"/>
      <c r="C611" s="145"/>
      <c r="D611" s="145"/>
      <c r="E611" s="145"/>
      <c r="F611" s="145"/>
      <c r="G611" s="145"/>
      <c r="H611" s="145"/>
      <c r="I611" s="145"/>
      <c r="J611" s="145"/>
      <c r="K611" s="145"/>
      <c r="L611" s="145"/>
      <c r="M611" s="145"/>
      <c r="N611" s="145"/>
      <c r="O611" s="145"/>
      <c r="P611" s="145"/>
      <c r="Q611" s="145"/>
      <c r="R611" s="145"/>
      <c r="S611" s="145"/>
      <c r="T611" s="145"/>
      <c r="U611" s="145"/>
      <c r="V611" s="145"/>
      <c r="W611" s="145"/>
      <c r="X611" s="74"/>
    </row>
    <row r="612" spans="1:24" ht="15" hidden="1" customHeight="1" x14ac:dyDescent="0.25">
      <c r="A612" s="74"/>
      <c r="B612" s="145"/>
      <c r="C612" s="145"/>
      <c r="D612" s="145"/>
      <c r="E612" s="145"/>
      <c r="F612" s="145"/>
      <c r="G612" s="145"/>
      <c r="H612" s="145"/>
      <c r="I612" s="145"/>
      <c r="J612" s="145"/>
      <c r="K612" s="145"/>
      <c r="L612" s="145"/>
      <c r="M612" s="145"/>
      <c r="N612" s="145"/>
      <c r="O612" s="145"/>
      <c r="P612" s="145"/>
      <c r="Q612" s="145"/>
      <c r="R612" s="145"/>
      <c r="S612" s="145"/>
      <c r="T612" s="145"/>
      <c r="U612" s="145"/>
      <c r="V612" s="145"/>
      <c r="W612" s="145"/>
      <c r="X612" s="74"/>
    </row>
    <row r="613" spans="1:24" ht="15" hidden="1" customHeight="1" x14ac:dyDescent="0.25">
      <c r="A613" s="74"/>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74"/>
    </row>
    <row r="614" spans="1:24" ht="54" hidden="1" customHeight="1" x14ac:dyDescent="0.25">
      <c r="A614" s="74"/>
      <c r="B614" s="132"/>
      <c r="C614" s="399" t="s">
        <v>99</v>
      </c>
      <c r="D614" s="399"/>
      <c r="E614" s="399"/>
      <c r="F614" s="399"/>
      <c r="G614" s="399"/>
      <c r="H614" s="399"/>
      <c r="I614" s="399"/>
      <c r="J614" s="399"/>
      <c r="K614" s="399"/>
      <c r="L614" s="399"/>
      <c r="M614" s="399"/>
      <c r="N614" s="399"/>
      <c r="O614" s="399"/>
      <c r="P614" s="399"/>
      <c r="Q614" s="399"/>
      <c r="R614" s="399"/>
      <c r="S614" s="399"/>
      <c r="T614" s="399"/>
      <c r="U614" s="399"/>
      <c r="V614" s="399"/>
      <c r="W614" s="132"/>
      <c r="X614" s="74"/>
    </row>
    <row r="615" spans="1:24" ht="39.950000000000003" hidden="1" customHeight="1" x14ac:dyDescent="0.25">
      <c r="A615" s="74"/>
      <c r="B615" s="132"/>
      <c r="C615" s="365" t="s">
        <v>356</v>
      </c>
      <c r="D615" s="387">
        <v>1</v>
      </c>
      <c r="E615" s="138" t="s">
        <v>114</v>
      </c>
      <c r="F615" s="367"/>
      <c r="G615" s="368"/>
      <c r="H615" s="369"/>
      <c r="I615" s="139" t="s">
        <v>100</v>
      </c>
      <c r="J615" s="370"/>
      <c r="K615" s="371"/>
      <c r="L615" s="371"/>
      <c r="M615" s="371"/>
      <c r="N615" s="371"/>
      <c r="O615" s="371"/>
      <c r="P615" s="371"/>
      <c r="Q615" s="372"/>
      <c r="R615" s="373" t="s">
        <v>140</v>
      </c>
      <c r="S615" s="374"/>
      <c r="T615" s="375" t="str">
        <f ca="1">IF(ISERROR(INDEX('BD1'!$N$56:$P$70,MATCH(J615,INDIRECT(F615),0),MATCH(F615,'BD1'!$N$55:$P$55,0))),"",(INDEX('BD1'!$N$56:$P$70,MATCH(J615,INDIRECT(F615),0),MATCH(F615,'BD1'!$N$55:$P$55,0))))</f>
        <v/>
      </c>
      <c r="U615" s="376"/>
      <c r="V615" s="132"/>
      <c r="W615" s="132"/>
      <c r="X615" s="74"/>
    </row>
    <row r="616" spans="1:24" ht="15" hidden="1" customHeight="1" x14ac:dyDescent="0.25">
      <c r="A616" s="74"/>
      <c r="B616" s="132"/>
      <c r="C616" s="365"/>
      <c r="D616" s="388"/>
      <c r="E616" s="140"/>
      <c r="F616" s="140"/>
      <c r="G616" s="140"/>
      <c r="H616" s="141" t="s">
        <v>163</v>
      </c>
      <c r="I616" s="140"/>
      <c r="J616" s="140"/>
      <c r="K616" s="140"/>
      <c r="L616" s="140"/>
      <c r="M616" s="140"/>
      <c r="N616" s="140"/>
      <c r="O616" s="140"/>
      <c r="P616" s="140"/>
      <c r="Q616" s="141" t="s">
        <v>163</v>
      </c>
      <c r="R616" s="140"/>
      <c r="S616" s="140"/>
      <c r="T616" s="140"/>
      <c r="U616" s="142"/>
      <c r="V616" s="132"/>
      <c r="W616" s="132"/>
      <c r="X616" s="74"/>
    </row>
    <row r="617" spans="1:24" ht="21.75" hidden="1" customHeight="1" x14ac:dyDescent="0.25">
      <c r="A617" s="74"/>
      <c r="B617" s="132"/>
      <c r="C617" s="365"/>
      <c r="D617" s="388"/>
      <c r="E617" s="377" t="s">
        <v>234</v>
      </c>
      <c r="F617" s="378"/>
      <c r="G617" s="378"/>
      <c r="H617" s="378"/>
      <c r="I617" s="378"/>
      <c r="J617" s="378"/>
      <c r="K617" s="378"/>
      <c r="L617" s="379" t="s">
        <v>235</v>
      </c>
      <c r="M617" s="378"/>
      <c r="N617" s="378"/>
      <c r="O617" s="378"/>
      <c r="P617" s="378"/>
      <c r="Q617" s="378"/>
      <c r="R617" s="378"/>
      <c r="S617" s="378"/>
      <c r="T617" s="378"/>
      <c r="U617" s="380"/>
      <c r="V617" s="132"/>
      <c r="W617" s="132"/>
      <c r="X617" s="74"/>
    </row>
    <row r="618" spans="1:24" ht="39.950000000000003" hidden="1" customHeight="1" x14ac:dyDescent="0.25">
      <c r="A618" s="74"/>
      <c r="B618" s="132"/>
      <c r="C618" s="366"/>
      <c r="D618" s="389"/>
      <c r="E618" s="381"/>
      <c r="F618" s="381"/>
      <c r="G618" s="381"/>
      <c r="H618" s="381"/>
      <c r="I618" s="381"/>
      <c r="J618" s="381"/>
      <c r="K618" s="382"/>
      <c r="L618" s="383"/>
      <c r="M618" s="384"/>
      <c r="N618" s="384"/>
      <c r="O618" s="384"/>
      <c r="P618" s="384"/>
      <c r="Q618" s="384"/>
      <c r="R618" s="384"/>
      <c r="S618" s="384"/>
      <c r="T618" s="384"/>
      <c r="U618" s="385"/>
      <c r="V618" s="132"/>
      <c r="W618" s="132"/>
      <c r="X618" s="74"/>
    </row>
    <row r="619" spans="1:24" ht="12" hidden="1" customHeight="1" x14ac:dyDescent="0.25">
      <c r="A619" s="74"/>
      <c r="B619" s="132"/>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74"/>
    </row>
    <row r="620" spans="1:24" ht="9" hidden="1" customHeight="1" x14ac:dyDescent="0.25">
      <c r="A620" s="74"/>
      <c r="B620" s="132"/>
      <c r="C620" s="137"/>
      <c r="D620" s="132"/>
      <c r="E620" s="132"/>
      <c r="F620" s="132"/>
      <c r="G620" s="132"/>
      <c r="H620" s="132"/>
      <c r="I620" s="132"/>
      <c r="J620" s="132"/>
      <c r="K620" s="132"/>
      <c r="L620" s="132"/>
      <c r="M620" s="132"/>
      <c r="N620" s="132"/>
      <c r="O620" s="132"/>
      <c r="P620" s="132"/>
      <c r="Q620" s="132"/>
      <c r="R620" s="132"/>
      <c r="S620" s="132"/>
      <c r="T620" s="132"/>
      <c r="U620" s="132"/>
      <c r="V620" s="132"/>
      <c r="W620" s="132"/>
      <c r="X620" s="74"/>
    </row>
    <row r="621" spans="1:24" ht="39.950000000000003" hidden="1" customHeight="1" x14ac:dyDescent="0.25">
      <c r="A621" s="74"/>
      <c r="B621" s="132"/>
      <c r="C621" s="365" t="s">
        <v>356</v>
      </c>
      <c r="D621" s="387">
        <v>2</v>
      </c>
      <c r="E621" s="138" t="s">
        <v>114</v>
      </c>
      <c r="F621" s="367"/>
      <c r="G621" s="368"/>
      <c r="H621" s="369"/>
      <c r="I621" s="139" t="s">
        <v>100</v>
      </c>
      <c r="J621" s="370"/>
      <c r="K621" s="371"/>
      <c r="L621" s="371"/>
      <c r="M621" s="371"/>
      <c r="N621" s="371"/>
      <c r="O621" s="371"/>
      <c r="P621" s="371"/>
      <c r="Q621" s="372"/>
      <c r="R621" s="373" t="s">
        <v>140</v>
      </c>
      <c r="S621" s="374"/>
      <c r="T621" s="375" t="str">
        <f ca="1">IF(ISERROR(INDEX('BD1'!$N$56:$P$70,MATCH(J621,INDIRECT(F621),0),MATCH(F621,'BD1'!$N$55:$P$55,0))),"",(INDEX('BD1'!$N$56:$P$70,MATCH(J621,INDIRECT(F621),0),MATCH(F621,'BD1'!$N$55:$P$55,0))))</f>
        <v/>
      </c>
      <c r="U621" s="376"/>
      <c r="V621" s="132"/>
      <c r="W621" s="132"/>
      <c r="X621" s="74"/>
    </row>
    <row r="622" spans="1:24" ht="15" hidden="1" customHeight="1" x14ac:dyDescent="0.25">
      <c r="A622" s="74"/>
      <c r="B622" s="132"/>
      <c r="C622" s="365"/>
      <c r="D622" s="388"/>
      <c r="E622" s="140"/>
      <c r="F622" s="140"/>
      <c r="G622" s="140"/>
      <c r="H622" s="141" t="s">
        <v>163</v>
      </c>
      <c r="I622" s="140"/>
      <c r="J622" s="140"/>
      <c r="K622" s="140"/>
      <c r="L622" s="140"/>
      <c r="M622" s="140"/>
      <c r="N622" s="140"/>
      <c r="O622" s="140"/>
      <c r="P622" s="140"/>
      <c r="Q622" s="141" t="s">
        <v>163</v>
      </c>
      <c r="R622" s="140"/>
      <c r="S622" s="140"/>
      <c r="T622" s="140"/>
      <c r="U622" s="142"/>
      <c r="V622" s="132"/>
      <c r="W622" s="132"/>
      <c r="X622" s="74"/>
    </row>
    <row r="623" spans="1:24" ht="21.75" hidden="1" customHeight="1" x14ac:dyDescent="0.25">
      <c r="A623" s="74"/>
      <c r="B623" s="132"/>
      <c r="C623" s="365"/>
      <c r="D623" s="388"/>
      <c r="E623" s="377" t="s">
        <v>234</v>
      </c>
      <c r="F623" s="378"/>
      <c r="G623" s="378"/>
      <c r="H623" s="378"/>
      <c r="I623" s="378"/>
      <c r="J623" s="378"/>
      <c r="K623" s="378"/>
      <c r="L623" s="379" t="s">
        <v>235</v>
      </c>
      <c r="M623" s="378"/>
      <c r="N623" s="378"/>
      <c r="O623" s="378"/>
      <c r="P623" s="378"/>
      <c r="Q623" s="378"/>
      <c r="R623" s="378"/>
      <c r="S623" s="378"/>
      <c r="T623" s="378"/>
      <c r="U623" s="380"/>
      <c r="V623" s="132"/>
      <c r="W623" s="132"/>
      <c r="X623" s="74"/>
    </row>
    <row r="624" spans="1:24" ht="39.950000000000003" hidden="1" customHeight="1" x14ac:dyDescent="0.25">
      <c r="A624" s="74"/>
      <c r="B624" s="132"/>
      <c r="C624" s="366"/>
      <c r="D624" s="389"/>
      <c r="E624" s="381"/>
      <c r="F624" s="381"/>
      <c r="G624" s="381"/>
      <c r="H624" s="381"/>
      <c r="I624" s="381"/>
      <c r="J624" s="381"/>
      <c r="K624" s="382"/>
      <c r="L624" s="383"/>
      <c r="M624" s="384"/>
      <c r="N624" s="384"/>
      <c r="O624" s="384"/>
      <c r="P624" s="384"/>
      <c r="Q624" s="384"/>
      <c r="R624" s="384"/>
      <c r="S624" s="384"/>
      <c r="T624" s="384"/>
      <c r="U624" s="385"/>
      <c r="V624" s="132"/>
      <c r="W624" s="132"/>
      <c r="X624" s="74"/>
    </row>
    <row r="625" spans="1:24" ht="9" hidden="1" customHeight="1" x14ac:dyDescent="0.25">
      <c r="A625" s="74"/>
      <c r="B625" s="132"/>
      <c r="C625" s="137"/>
      <c r="D625" s="132"/>
      <c r="E625" s="132"/>
      <c r="F625" s="132"/>
      <c r="G625" s="132"/>
      <c r="H625" s="132"/>
      <c r="I625" s="132"/>
      <c r="J625" s="132"/>
      <c r="K625" s="132"/>
      <c r="L625" s="132"/>
      <c r="M625" s="132"/>
      <c r="N625" s="132"/>
      <c r="O625" s="132"/>
      <c r="P625" s="132"/>
      <c r="Q625" s="132"/>
      <c r="R625" s="132"/>
      <c r="S625" s="132"/>
      <c r="T625" s="132"/>
      <c r="U625" s="132"/>
      <c r="V625" s="132"/>
      <c r="W625" s="132"/>
      <c r="X625" s="74"/>
    </row>
    <row r="626" spans="1:24" ht="9" hidden="1" customHeight="1" x14ac:dyDescent="0.25">
      <c r="A626" s="74"/>
      <c r="B626" s="132"/>
      <c r="C626" s="137"/>
      <c r="D626" s="132"/>
      <c r="E626" s="132"/>
      <c r="F626" s="132"/>
      <c r="G626" s="132"/>
      <c r="H626" s="132"/>
      <c r="I626" s="132"/>
      <c r="J626" s="132"/>
      <c r="K626" s="132"/>
      <c r="L626" s="132"/>
      <c r="M626" s="132"/>
      <c r="N626" s="132"/>
      <c r="O626" s="132"/>
      <c r="P626" s="132"/>
      <c r="Q626" s="132"/>
      <c r="R626" s="132"/>
      <c r="S626" s="132"/>
      <c r="T626" s="132"/>
      <c r="U626" s="132"/>
      <c r="V626" s="132"/>
      <c r="W626" s="132"/>
      <c r="X626" s="74"/>
    </row>
    <row r="627" spans="1:24" ht="39.950000000000003" hidden="1" customHeight="1" x14ac:dyDescent="0.25">
      <c r="A627" s="74"/>
      <c r="B627" s="132"/>
      <c r="C627" s="365" t="s">
        <v>356</v>
      </c>
      <c r="D627" s="387">
        <v>3</v>
      </c>
      <c r="E627" s="138" t="s">
        <v>114</v>
      </c>
      <c r="F627" s="367"/>
      <c r="G627" s="368"/>
      <c r="H627" s="369"/>
      <c r="I627" s="139" t="s">
        <v>100</v>
      </c>
      <c r="J627" s="370"/>
      <c r="K627" s="371"/>
      <c r="L627" s="371"/>
      <c r="M627" s="371"/>
      <c r="N627" s="371"/>
      <c r="O627" s="371"/>
      <c r="P627" s="371"/>
      <c r="Q627" s="372"/>
      <c r="R627" s="373" t="s">
        <v>140</v>
      </c>
      <c r="S627" s="374"/>
      <c r="T627" s="375" t="str">
        <f ca="1">IF(ISERROR(INDEX('BD1'!$N$56:$P$70,MATCH(J627,INDIRECT(F627),0),MATCH(F627,'BD1'!$N$55:$P$55,0))),"",(INDEX('BD1'!$N$56:$P$70,MATCH(J627,INDIRECT(F627),0),MATCH(F627,'BD1'!$N$55:$P$55,0))))</f>
        <v/>
      </c>
      <c r="U627" s="376"/>
      <c r="V627" s="132"/>
      <c r="W627" s="132"/>
      <c r="X627" s="74"/>
    </row>
    <row r="628" spans="1:24" ht="15" hidden="1" customHeight="1" x14ac:dyDescent="0.25">
      <c r="A628" s="74"/>
      <c r="B628" s="132"/>
      <c r="C628" s="365"/>
      <c r="D628" s="388"/>
      <c r="E628" s="140"/>
      <c r="F628" s="140"/>
      <c r="G628" s="140"/>
      <c r="H628" s="141" t="s">
        <v>163</v>
      </c>
      <c r="I628" s="140"/>
      <c r="J628" s="140"/>
      <c r="K628" s="140"/>
      <c r="L628" s="140"/>
      <c r="M628" s="140"/>
      <c r="N628" s="140"/>
      <c r="O628" s="140"/>
      <c r="P628" s="140"/>
      <c r="Q628" s="141" t="s">
        <v>163</v>
      </c>
      <c r="R628" s="140"/>
      <c r="S628" s="140"/>
      <c r="T628" s="140"/>
      <c r="U628" s="142"/>
      <c r="V628" s="132"/>
      <c r="W628" s="132"/>
      <c r="X628" s="74"/>
    </row>
    <row r="629" spans="1:24" ht="21.75" hidden="1" customHeight="1" x14ac:dyDescent="0.25">
      <c r="A629" s="74"/>
      <c r="B629" s="132"/>
      <c r="C629" s="365"/>
      <c r="D629" s="388"/>
      <c r="E629" s="377" t="s">
        <v>234</v>
      </c>
      <c r="F629" s="378"/>
      <c r="G629" s="378"/>
      <c r="H629" s="378"/>
      <c r="I629" s="378"/>
      <c r="J629" s="378"/>
      <c r="K629" s="378"/>
      <c r="L629" s="379" t="s">
        <v>235</v>
      </c>
      <c r="M629" s="378"/>
      <c r="N629" s="378"/>
      <c r="O629" s="378"/>
      <c r="P629" s="378"/>
      <c r="Q629" s="378"/>
      <c r="R629" s="378"/>
      <c r="S629" s="378"/>
      <c r="T629" s="378"/>
      <c r="U629" s="380"/>
      <c r="V629" s="132"/>
      <c r="W629" s="132"/>
      <c r="X629" s="74"/>
    </row>
    <row r="630" spans="1:24" ht="39.950000000000003" hidden="1" customHeight="1" x14ac:dyDescent="0.25">
      <c r="A630" s="74"/>
      <c r="B630" s="132"/>
      <c r="C630" s="366"/>
      <c r="D630" s="389"/>
      <c r="E630" s="381"/>
      <c r="F630" s="381"/>
      <c r="G630" s="381"/>
      <c r="H630" s="381"/>
      <c r="I630" s="381"/>
      <c r="J630" s="381"/>
      <c r="K630" s="382"/>
      <c r="L630" s="383"/>
      <c r="M630" s="384"/>
      <c r="N630" s="384"/>
      <c r="O630" s="384"/>
      <c r="P630" s="384"/>
      <c r="Q630" s="384"/>
      <c r="R630" s="384"/>
      <c r="S630" s="384"/>
      <c r="T630" s="384"/>
      <c r="U630" s="385"/>
      <c r="V630" s="132"/>
      <c r="W630" s="132"/>
      <c r="X630" s="74"/>
    </row>
    <row r="631" spans="1:24" ht="9" hidden="1" customHeight="1" x14ac:dyDescent="0.25">
      <c r="A631" s="74"/>
      <c r="B631" s="132"/>
      <c r="C631" s="137"/>
      <c r="D631" s="132"/>
      <c r="E631" s="132"/>
      <c r="F631" s="132"/>
      <c r="G631" s="132"/>
      <c r="H631" s="132"/>
      <c r="I631" s="132"/>
      <c r="J631" s="132"/>
      <c r="K631" s="132"/>
      <c r="L631" s="132"/>
      <c r="M631" s="132"/>
      <c r="N631" s="132"/>
      <c r="O631" s="132"/>
      <c r="P631" s="132"/>
      <c r="Q631" s="132"/>
      <c r="R631" s="132"/>
      <c r="S631" s="132"/>
      <c r="T631" s="132"/>
      <c r="U631" s="132"/>
      <c r="V631" s="132"/>
      <c r="W631" s="132"/>
      <c r="X631" s="74"/>
    </row>
    <row r="632" spans="1:24" ht="9" hidden="1" customHeight="1" x14ac:dyDescent="0.25">
      <c r="A632" s="74"/>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74"/>
    </row>
    <row r="633" spans="1:24" ht="39.950000000000003" hidden="1" customHeight="1" x14ac:dyDescent="0.25">
      <c r="A633" s="74"/>
      <c r="B633" s="132"/>
      <c r="C633" s="365" t="s">
        <v>356</v>
      </c>
      <c r="D633" s="387">
        <v>4</v>
      </c>
      <c r="E633" s="138" t="s">
        <v>114</v>
      </c>
      <c r="F633" s="367"/>
      <c r="G633" s="368"/>
      <c r="H633" s="369"/>
      <c r="I633" s="139" t="s">
        <v>100</v>
      </c>
      <c r="J633" s="370"/>
      <c r="K633" s="371"/>
      <c r="L633" s="371"/>
      <c r="M633" s="371"/>
      <c r="N633" s="371"/>
      <c r="O633" s="371"/>
      <c r="P633" s="371"/>
      <c r="Q633" s="372"/>
      <c r="R633" s="373" t="s">
        <v>140</v>
      </c>
      <c r="S633" s="374"/>
      <c r="T633" s="375" t="str">
        <f ca="1">IF(ISERROR(INDEX('BD1'!$N$56:$P$70,MATCH(J633,INDIRECT(F633),0),MATCH(F633,'BD1'!$N$55:$P$55,0))),"",(INDEX('BD1'!$N$56:$P$70,MATCH(J633,INDIRECT(F633),0),MATCH(F633,'BD1'!$N$55:$P$55,0))))</f>
        <v/>
      </c>
      <c r="U633" s="376"/>
      <c r="V633" s="132"/>
      <c r="W633" s="132"/>
      <c r="X633" s="74"/>
    </row>
    <row r="634" spans="1:24" ht="15" hidden="1" customHeight="1" x14ac:dyDescent="0.25">
      <c r="A634" s="74"/>
      <c r="B634" s="132"/>
      <c r="C634" s="365"/>
      <c r="D634" s="388"/>
      <c r="E634" s="140"/>
      <c r="F634" s="140"/>
      <c r="G634" s="140"/>
      <c r="H634" s="141" t="s">
        <v>163</v>
      </c>
      <c r="I634" s="140"/>
      <c r="J634" s="140"/>
      <c r="K634" s="140"/>
      <c r="L634" s="140"/>
      <c r="M634" s="140"/>
      <c r="N634" s="140"/>
      <c r="O634" s="140"/>
      <c r="P634" s="140"/>
      <c r="Q634" s="141" t="s">
        <v>163</v>
      </c>
      <c r="R634" s="140"/>
      <c r="S634" s="140"/>
      <c r="T634" s="140"/>
      <c r="U634" s="142"/>
      <c r="V634" s="132"/>
      <c r="W634" s="132"/>
      <c r="X634" s="74"/>
    </row>
    <row r="635" spans="1:24" ht="21.75" hidden="1" customHeight="1" x14ac:dyDescent="0.25">
      <c r="A635" s="74"/>
      <c r="B635" s="132"/>
      <c r="C635" s="365"/>
      <c r="D635" s="388"/>
      <c r="E635" s="377" t="s">
        <v>234</v>
      </c>
      <c r="F635" s="378"/>
      <c r="G635" s="378"/>
      <c r="H635" s="378"/>
      <c r="I635" s="378"/>
      <c r="J635" s="378"/>
      <c r="K635" s="378"/>
      <c r="L635" s="379" t="s">
        <v>235</v>
      </c>
      <c r="M635" s="378"/>
      <c r="N635" s="378"/>
      <c r="O635" s="378"/>
      <c r="P635" s="378"/>
      <c r="Q635" s="378"/>
      <c r="R635" s="378"/>
      <c r="S635" s="378"/>
      <c r="T635" s="378"/>
      <c r="U635" s="380"/>
      <c r="V635" s="132"/>
      <c r="W635" s="132"/>
      <c r="X635" s="74"/>
    </row>
    <row r="636" spans="1:24" ht="39.950000000000003" hidden="1" customHeight="1" x14ac:dyDescent="0.25">
      <c r="A636" s="74"/>
      <c r="B636" s="132"/>
      <c r="C636" s="366"/>
      <c r="D636" s="389"/>
      <c r="E636" s="381"/>
      <c r="F636" s="381"/>
      <c r="G636" s="381"/>
      <c r="H636" s="381"/>
      <c r="I636" s="381"/>
      <c r="J636" s="381"/>
      <c r="K636" s="382"/>
      <c r="L636" s="383"/>
      <c r="M636" s="384"/>
      <c r="N636" s="384"/>
      <c r="O636" s="384"/>
      <c r="P636" s="384"/>
      <c r="Q636" s="384"/>
      <c r="R636" s="384"/>
      <c r="S636" s="384"/>
      <c r="T636" s="384"/>
      <c r="U636" s="385"/>
      <c r="V636" s="132"/>
      <c r="W636" s="132"/>
      <c r="X636" s="74"/>
    </row>
    <row r="637" spans="1:24" ht="12" hidden="1" customHeight="1" x14ac:dyDescent="0.25">
      <c r="A637" s="74"/>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74"/>
    </row>
    <row r="638" spans="1:24" ht="9" hidden="1" customHeight="1" x14ac:dyDescent="0.25">
      <c r="A638" s="74"/>
      <c r="B638" s="132"/>
      <c r="C638" s="137"/>
      <c r="D638" s="132"/>
      <c r="E638" s="132"/>
      <c r="F638" s="132"/>
      <c r="G638" s="132"/>
      <c r="H638" s="132"/>
      <c r="I638" s="132"/>
      <c r="J638" s="132"/>
      <c r="K638" s="132"/>
      <c r="L638" s="132"/>
      <c r="M638" s="132"/>
      <c r="N638" s="132"/>
      <c r="O638" s="132"/>
      <c r="P638" s="132"/>
      <c r="Q638" s="132"/>
      <c r="R638" s="132"/>
      <c r="S638" s="132"/>
      <c r="T638" s="132"/>
      <c r="U638" s="132"/>
      <c r="V638" s="132"/>
      <c r="W638" s="132"/>
      <c r="X638" s="74"/>
    </row>
    <row r="639" spans="1:24" ht="39.950000000000003" hidden="1" customHeight="1" x14ac:dyDescent="0.25">
      <c r="A639" s="74"/>
      <c r="B639" s="132"/>
      <c r="C639" s="365" t="s">
        <v>356</v>
      </c>
      <c r="D639" s="387">
        <v>5</v>
      </c>
      <c r="E639" s="138" t="s">
        <v>114</v>
      </c>
      <c r="F639" s="367"/>
      <c r="G639" s="368"/>
      <c r="H639" s="369"/>
      <c r="I639" s="139" t="s">
        <v>100</v>
      </c>
      <c r="J639" s="370"/>
      <c r="K639" s="371"/>
      <c r="L639" s="371"/>
      <c r="M639" s="371"/>
      <c r="N639" s="371"/>
      <c r="O639" s="371"/>
      <c r="P639" s="371"/>
      <c r="Q639" s="372"/>
      <c r="R639" s="373" t="s">
        <v>140</v>
      </c>
      <c r="S639" s="374"/>
      <c r="T639" s="375" t="str">
        <f ca="1">IF(ISERROR(INDEX('BD1'!$N$56:$P$70,MATCH(J639,INDIRECT(F639),0),MATCH(F639,'BD1'!$N$55:$P$55,0))),"",(INDEX('BD1'!$N$56:$P$70,MATCH(J639,INDIRECT(F639),0),MATCH(F639,'BD1'!$N$55:$P$55,0))))</f>
        <v/>
      </c>
      <c r="U639" s="376"/>
      <c r="V639" s="132"/>
      <c r="W639" s="132"/>
      <c r="X639" s="74"/>
    </row>
    <row r="640" spans="1:24" ht="15" hidden="1" customHeight="1" x14ac:dyDescent="0.25">
      <c r="A640" s="74"/>
      <c r="B640" s="132"/>
      <c r="C640" s="365"/>
      <c r="D640" s="388"/>
      <c r="E640" s="140"/>
      <c r="F640" s="140"/>
      <c r="G640" s="140"/>
      <c r="H640" s="141" t="s">
        <v>163</v>
      </c>
      <c r="I640" s="140"/>
      <c r="J640" s="140"/>
      <c r="K640" s="140"/>
      <c r="L640" s="140"/>
      <c r="M640" s="140"/>
      <c r="N640" s="140"/>
      <c r="O640" s="140"/>
      <c r="P640" s="140"/>
      <c r="Q640" s="141" t="s">
        <v>163</v>
      </c>
      <c r="R640" s="140"/>
      <c r="S640" s="140"/>
      <c r="T640" s="140"/>
      <c r="U640" s="142"/>
      <c r="V640" s="132"/>
      <c r="W640" s="132"/>
      <c r="X640" s="74"/>
    </row>
    <row r="641" spans="1:24" ht="21.75" hidden="1" customHeight="1" x14ac:dyDescent="0.25">
      <c r="A641" s="74"/>
      <c r="B641" s="132"/>
      <c r="C641" s="365"/>
      <c r="D641" s="388"/>
      <c r="E641" s="377" t="s">
        <v>234</v>
      </c>
      <c r="F641" s="378"/>
      <c r="G641" s="378"/>
      <c r="H641" s="378"/>
      <c r="I641" s="378"/>
      <c r="J641" s="378"/>
      <c r="K641" s="378"/>
      <c r="L641" s="379" t="s">
        <v>235</v>
      </c>
      <c r="M641" s="378"/>
      <c r="N641" s="378"/>
      <c r="O641" s="378"/>
      <c r="P641" s="378"/>
      <c r="Q641" s="378"/>
      <c r="R641" s="378"/>
      <c r="S641" s="378"/>
      <c r="T641" s="378"/>
      <c r="U641" s="380"/>
      <c r="V641" s="132"/>
      <c r="W641" s="132"/>
      <c r="X641" s="74"/>
    </row>
    <row r="642" spans="1:24" ht="39.950000000000003" hidden="1" customHeight="1" x14ac:dyDescent="0.25">
      <c r="A642" s="74"/>
      <c r="B642" s="132"/>
      <c r="C642" s="366"/>
      <c r="D642" s="389"/>
      <c r="E642" s="381"/>
      <c r="F642" s="381"/>
      <c r="G642" s="381"/>
      <c r="H642" s="381"/>
      <c r="I642" s="381"/>
      <c r="J642" s="381"/>
      <c r="K642" s="382"/>
      <c r="L642" s="383"/>
      <c r="M642" s="384"/>
      <c r="N642" s="384"/>
      <c r="O642" s="384"/>
      <c r="P642" s="384"/>
      <c r="Q642" s="384"/>
      <c r="R642" s="384"/>
      <c r="S642" s="384"/>
      <c r="T642" s="384"/>
      <c r="U642" s="385"/>
      <c r="V642" s="132"/>
      <c r="W642" s="132"/>
      <c r="X642" s="74"/>
    </row>
    <row r="643" spans="1:24" ht="9" hidden="1" customHeight="1" x14ac:dyDescent="0.25">
      <c r="A643" s="74"/>
      <c r="B643" s="132"/>
      <c r="C643" s="137"/>
      <c r="D643" s="132"/>
      <c r="E643" s="132"/>
      <c r="F643" s="132"/>
      <c r="G643" s="132"/>
      <c r="H643" s="132"/>
      <c r="I643" s="132"/>
      <c r="J643" s="132"/>
      <c r="K643" s="132"/>
      <c r="L643" s="132"/>
      <c r="M643" s="132"/>
      <c r="N643" s="132"/>
      <c r="O643" s="132"/>
      <c r="P643" s="132"/>
      <c r="Q643" s="132"/>
      <c r="R643" s="132"/>
      <c r="S643" s="132"/>
      <c r="T643" s="132"/>
      <c r="U643" s="132"/>
      <c r="V643" s="132"/>
      <c r="W643" s="132"/>
      <c r="X643" s="74"/>
    </row>
    <row r="644" spans="1:24" ht="9" hidden="1" customHeight="1" x14ac:dyDescent="0.25">
      <c r="A644" s="74"/>
      <c r="B644" s="132"/>
      <c r="C644" s="137"/>
      <c r="D644" s="132"/>
      <c r="E644" s="132"/>
      <c r="F644" s="132"/>
      <c r="G644" s="132"/>
      <c r="H644" s="132"/>
      <c r="I644" s="132"/>
      <c r="J644" s="132"/>
      <c r="K644" s="132"/>
      <c r="L644" s="132"/>
      <c r="M644" s="132"/>
      <c r="N644" s="132"/>
      <c r="O644" s="132"/>
      <c r="P644" s="132"/>
      <c r="Q644" s="132"/>
      <c r="R644" s="132"/>
      <c r="S644" s="132"/>
      <c r="T644" s="132"/>
      <c r="U644" s="132"/>
      <c r="V644" s="132"/>
      <c r="W644" s="132"/>
      <c r="X644" s="74"/>
    </row>
    <row r="645" spans="1:24" ht="39.950000000000003" hidden="1" customHeight="1" x14ac:dyDescent="0.25">
      <c r="A645" s="74"/>
      <c r="B645" s="132"/>
      <c r="C645" s="365" t="s">
        <v>356</v>
      </c>
      <c r="D645" s="387">
        <v>6</v>
      </c>
      <c r="E645" s="138" t="s">
        <v>114</v>
      </c>
      <c r="F645" s="367"/>
      <c r="G645" s="368"/>
      <c r="H645" s="369"/>
      <c r="I645" s="139" t="s">
        <v>100</v>
      </c>
      <c r="J645" s="370"/>
      <c r="K645" s="371"/>
      <c r="L645" s="371"/>
      <c r="M645" s="371"/>
      <c r="N645" s="371"/>
      <c r="O645" s="371"/>
      <c r="P645" s="371"/>
      <c r="Q645" s="372"/>
      <c r="R645" s="373" t="s">
        <v>140</v>
      </c>
      <c r="S645" s="374"/>
      <c r="T645" s="375" t="str">
        <f ca="1">IF(ISERROR(INDEX('BD1'!$N$56:$P$70,MATCH(J645,INDIRECT(F645),0),MATCH(F645,'BD1'!$N$55:$P$55,0))),"",(INDEX('BD1'!$N$56:$P$70,MATCH(J645,INDIRECT(F645),0),MATCH(F645,'BD1'!$N$55:$P$55,0))))</f>
        <v/>
      </c>
      <c r="U645" s="376"/>
      <c r="V645" s="132"/>
      <c r="W645" s="132"/>
      <c r="X645" s="74"/>
    </row>
    <row r="646" spans="1:24" ht="15" hidden="1" customHeight="1" x14ac:dyDescent="0.25">
      <c r="A646" s="74"/>
      <c r="B646" s="132"/>
      <c r="C646" s="365"/>
      <c r="D646" s="388"/>
      <c r="E646" s="140"/>
      <c r="F646" s="140"/>
      <c r="G646" s="140"/>
      <c r="H646" s="141" t="s">
        <v>163</v>
      </c>
      <c r="I646" s="140"/>
      <c r="J646" s="140"/>
      <c r="K646" s="140"/>
      <c r="L646" s="140"/>
      <c r="M646" s="140"/>
      <c r="N646" s="140"/>
      <c r="O646" s="140"/>
      <c r="P646" s="140"/>
      <c r="Q646" s="141" t="s">
        <v>163</v>
      </c>
      <c r="R646" s="140"/>
      <c r="S646" s="140"/>
      <c r="T646" s="140"/>
      <c r="U646" s="142"/>
      <c r="V646" s="132"/>
      <c r="W646" s="132"/>
      <c r="X646" s="74"/>
    </row>
    <row r="647" spans="1:24" ht="21.75" hidden="1" customHeight="1" x14ac:dyDescent="0.25">
      <c r="A647" s="74"/>
      <c r="B647" s="132"/>
      <c r="C647" s="365"/>
      <c r="D647" s="388"/>
      <c r="E647" s="377" t="s">
        <v>234</v>
      </c>
      <c r="F647" s="378"/>
      <c r="G647" s="378"/>
      <c r="H647" s="378"/>
      <c r="I647" s="378"/>
      <c r="J647" s="378"/>
      <c r="K647" s="378"/>
      <c r="L647" s="379" t="s">
        <v>235</v>
      </c>
      <c r="M647" s="378"/>
      <c r="N647" s="378"/>
      <c r="O647" s="378"/>
      <c r="P647" s="378"/>
      <c r="Q647" s="378"/>
      <c r="R647" s="378"/>
      <c r="S647" s="378"/>
      <c r="T647" s="378"/>
      <c r="U647" s="380"/>
      <c r="V647" s="132"/>
      <c r="W647" s="132"/>
      <c r="X647" s="74"/>
    </row>
    <row r="648" spans="1:24" ht="39.950000000000003" hidden="1" customHeight="1" x14ac:dyDescent="0.25">
      <c r="A648" s="74"/>
      <c r="B648" s="132"/>
      <c r="C648" s="366"/>
      <c r="D648" s="389"/>
      <c r="E648" s="381"/>
      <c r="F648" s="381"/>
      <c r="G648" s="381"/>
      <c r="H648" s="381"/>
      <c r="I648" s="381"/>
      <c r="J648" s="381"/>
      <c r="K648" s="382"/>
      <c r="L648" s="383"/>
      <c r="M648" s="384"/>
      <c r="N648" s="384"/>
      <c r="O648" s="384"/>
      <c r="P648" s="384"/>
      <c r="Q648" s="384"/>
      <c r="R648" s="384"/>
      <c r="S648" s="384"/>
      <c r="T648" s="384"/>
      <c r="U648" s="385"/>
      <c r="V648" s="132"/>
      <c r="W648" s="132"/>
      <c r="X648" s="74"/>
    </row>
    <row r="649" spans="1:24" ht="9" hidden="1" customHeight="1" x14ac:dyDescent="0.25">
      <c r="A649" s="74"/>
      <c r="B649" s="132"/>
      <c r="C649" s="137"/>
      <c r="D649" s="132"/>
      <c r="E649" s="132"/>
      <c r="F649" s="132"/>
      <c r="G649" s="132"/>
      <c r="H649" s="132"/>
      <c r="I649" s="132"/>
      <c r="J649" s="132"/>
      <c r="K649" s="132"/>
      <c r="L649" s="132"/>
      <c r="M649" s="132"/>
      <c r="N649" s="132"/>
      <c r="O649" s="132"/>
      <c r="P649" s="132"/>
      <c r="Q649" s="132"/>
      <c r="R649" s="132"/>
      <c r="S649" s="132"/>
      <c r="T649" s="132"/>
      <c r="U649" s="132"/>
      <c r="V649" s="132"/>
      <c r="W649" s="132"/>
      <c r="X649" s="74"/>
    </row>
    <row r="650" spans="1:24" ht="9" hidden="1" customHeight="1" x14ac:dyDescent="0.25">
      <c r="A650" s="74"/>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74"/>
    </row>
    <row r="651" spans="1:24" ht="39.950000000000003" hidden="1" customHeight="1" x14ac:dyDescent="0.25">
      <c r="A651" s="74"/>
      <c r="B651" s="132"/>
      <c r="C651" s="365" t="s">
        <v>356</v>
      </c>
      <c r="D651" s="387">
        <v>7</v>
      </c>
      <c r="E651" s="138" t="s">
        <v>114</v>
      </c>
      <c r="F651" s="367"/>
      <c r="G651" s="368"/>
      <c r="H651" s="369"/>
      <c r="I651" s="139" t="s">
        <v>100</v>
      </c>
      <c r="J651" s="370"/>
      <c r="K651" s="371"/>
      <c r="L651" s="371"/>
      <c r="M651" s="371"/>
      <c r="N651" s="371"/>
      <c r="O651" s="371"/>
      <c r="P651" s="371"/>
      <c r="Q651" s="372"/>
      <c r="R651" s="373" t="s">
        <v>140</v>
      </c>
      <c r="S651" s="374"/>
      <c r="T651" s="375" t="str">
        <f ca="1">IF(ISERROR(INDEX('BD1'!$N$56:$P$70,MATCH(J651,INDIRECT(F651),0),MATCH(F651,'BD1'!$N$55:$P$55,0))),"",(INDEX('BD1'!$N$56:$P$70,MATCH(J651,INDIRECT(F651),0),MATCH(F651,'BD1'!$N$55:$P$55,0))))</f>
        <v/>
      </c>
      <c r="U651" s="376"/>
      <c r="V651" s="132"/>
      <c r="W651" s="132"/>
      <c r="X651" s="74"/>
    </row>
    <row r="652" spans="1:24" ht="15" hidden="1" customHeight="1" x14ac:dyDescent="0.25">
      <c r="A652" s="74"/>
      <c r="B652" s="132"/>
      <c r="C652" s="365"/>
      <c r="D652" s="388"/>
      <c r="E652" s="140"/>
      <c r="F652" s="140"/>
      <c r="G652" s="140"/>
      <c r="H652" s="141" t="s">
        <v>163</v>
      </c>
      <c r="I652" s="140"/>
      <c r="J652" s="140"/>
      <c r="K652" s="140"/>
      <c r="L652" s="140"/>
      <c r="M652" s="140"/>
      <c r="N652" s="140"/>
      <c r="O652" s="140"/>
      <c r="P652" s="140"/>
      <c r="Q652" s="141" t="s">
        <v>163</v>
      </c>
      <c r="R652" s="140"/>
      <c r="S652" s="140"/>
      <c r="T652" s="140"/>
      <c r="U652" s="142"/>
      <c r="V652" s="132"/>
      <c r="W652" s="132"/>
      <c r="X652" s="74"/>
    </row>
    <row r="653" spans="1:24" ht="21.75" hidden="1" customHeight="1" x14ac:dyDescent="0.25">
      <c r="A653" s="74"/>
      <c r="B653" s="132"/>
      <c r="C653" s="365"/>
      <c r="D653" s="388"/>
      <c r="E653" s="377" t="s">
        <v>234</v>
      </c>
      <c r="F653" s="378"/>
      <c r="G653" s="378"/>
      <c r="H653" s="378"/>
      <c r="I653" s="378"/>
      <c r="J653" s="378"/>
      <c r="K653" s="378"/>
      <c r="L653" s="379" t="s">
        <v>235</v>
      </c>
      <c r="M653" s="378"/>
      <c r="N653" s="378"/>
      <c r="O653" s="378"/>
      <c r="P653" s="378"/>
      <c r="Q653" s="378"/>
      <c r="R653" s="378"/>
      <c r="S653" s="378"/>
      <c r="T653" s="378"/>
      <c r="U653" s="380"/>
      <c r="V653" s="132"/>
      <c r="W653" s="132"/>
      <c r="X653" s="74"/>
    </row>
    <row r="654" spans="1:24" ht="39.950000000000003" hidden="1" customHeight="1" x14ac:dyDescent="0.25">
      <c r="A654" s="74"/>
      <c r="B654" s="132"/>
      <c r="C654" s="366"/>
      <c r="D654" s="389"/>
      <c r="E654" s="381"/>
      <c r="F654" s="381"/>
      <c r="G654" s="381"/>
      <c r="H654" s="381"/>
      <c r="I654" s="381"/>
      <c r="J654" s="381"/>
      <c r="K654" s="382"/>
      <c r="L654" s="383"/>
      <c r="M654" s="384"/>
      <c r="N654" s="384"/>
      <c r="O654" s="384"/>
      <c r="P654" s="384"/>
      <c r="Q654" s="384"/>
      <c r="R654" s="384"/>
      <c r="S654" s="384"/>
      <c r="T654" s="384"/>
      <c r="U654" s="385"/>
      <c r="V654" s="132"/>
      <c r="W654" s="132"/>
      <c r="X654" s="74"/>
    </row>
    <row r="655" spans="1:24" ht="12" hidden="1" customHeight="1" x14ac:dyDescent="0.25">
      <c r="A655" s="74"/>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74"/>
    </row>
    <row r="656" spans="1:24" ht="9" hidden="1" customHeight="1" x14ac:dyDescent="0.25">
      <c r="A656" s="74"/>
      <c r="B656" s="132"/>
      <c r="C656" s="137"/>
      <c r="D656" s="132"/>
      <c r="E656" s="132"/>
      <c r="F656" s="132"/>
      <c r="G656" s="132"/>
      <c r="H656" s="132"/>
      <c r="I656" s="132"/>
      <c r="J656" s="132"/>
      <c r="K656" s="132"/>
      <c r="L656" s="132"/>
      <c r="M656" s="132"/>
      <c r="N656" s="132"/>
      <c r="O656" s="132"/>
      <c r="P656" s="132"/>
      <c r="Q656" s="132"/>
      <c r="R656" s="132"/>
      <c r="S656" s="132"/>
      <c r="T656" s="132"/>
      <c r="U656" s="132"/>
      <c r="V656" s="132"/>
      <c r="W656" s="132"/>
      <c r="X656" s="74"/>
    </row>
    <row r="657" spans="1:24" ht="39.950000000000003" hidden="1" customHeight="1" x14ac:dyDescent="0.25">
      <c r="A657" s="74"/>
      <c r="B657" s="132"/>
      <c r="C657" s="365" t="s">
        <v>356</v>
      </c>
      <c r="D657" s="387">
        <v>8</v>
      </c>
      <c r="E657" s="138" t="s">
        <v>114</v>
      </c>
      <c r="F657" s="367"/>
      <c r="G657" s="368"/>
      <c r="H657" s="369"/>
      <c r="I657" s="139" t="s">
        <v>100</v>
      </c>
      <c r="J657" s="370"/>
      <c r="K657" s="371"/>
      <c r="L657" s="371"/>
      <c r="M657" s="371"/>
      <c r="N657" s="371"/>
      <c r="O657" s="371"/>
      <c r="P657" s="371"/>
      <c r="Q657" s="372"/>
      <c r="R657" s="373" t="s">
        <v>140</v>
      </c>
      <c r="S657" s="374"/>
      <c r="T657" s="375" t="str">
        <f ca="1">IF(ISERROR(INDEX('BD1'!$N$56:$P$70,MATCH(J657,INDIRECT(F657),0),MATCH(F657,'BD1'!$N$55:$P$55,0))),"",(INDEX('BD1'!$N$56:$P$70,MATCH(J657,INDIRECT(F657),0),MATCH(F657,'BD1'!$N$55:$P$55,0))))</f>
        <v/>
      </c>
      <c r="U657" s="376"/>
      <c r="V657" s="132"/>
      <c r="W657" s="132"/>
      <c r="X657" s="74"/>
    </row>
    <row r="658" spans="1:24" ht="15" hidden="1" customHeight="1" x14ac:dyDescent="0.25">
      <c r="A658" s="74"/>
      <c r="B658" s="132"/>
      <c r="C658" s="365"/>
      <c r="D658" s="388"/>
      <c r="E658" s="140"/>
      <c r="F658" s="140"/>
      <c r="G658" s="140"/>
      <c r="H658" s="141" t="s">
        <v>163</v>
      </c>
      <c r="I658" s="140"/>
      <c r="J658" s="140"/>
      <c r="K658" s="140"/>
      <c r="L658" s="140"/>
      <c r="M658" s="140"/>
      <c r="N658" s="140"/>
      <c r="O658" s="140"/>
      <c r="P658" s="140"/>
      <c r="Q658" s="141" t="s">
        <v>163</v>
      </c>
      <c r="R658" s="140"/>
      <c r="S658" s="140"/>
      <c r="T658" s="140"/>
      <c r="U658" s="142"/>
      <c r="V658" s="132"/>
      <c r="W658" s="132"/>
      <c r="X658" s="74"/>
    </row>
    <row r="659" spans="1:24" ht="21.75" hidden="1" customHeight="1" x14ac:dyDescent="0.25">
      <c r="A659" s="74"/>
      <c r="B659" s="132"/>
      <c r="C659" s="365"/>
      <c r="D659" s="388"/>
      <c r="E659" s="377" t="s">
        <v>234</v>
      </c>
      <c r="F659" s="378"/>
      <c r="G659" s="378"/>
      <c r="H659" s="378"/>
      <c r="I659" s="378"/>
      <c r="J659" s="378"/>
      <c r="K659" s="378"/>
      <c r="L659" s="379" t="s">
        <v>235</v>
      </c>
      <c r="M659" s="378"/>
      <c r="N659" s="378"/>
      <c r="O659" s="378"/>
      <c r="P659" s="378"/>
      <c r="Q659" s="378"/>
      <c r="R659" s="378"/>
      <c r="S659" s="378"/>
      <c r="T659" s="378"/>
      <c r="U659" s="380"/>
      <c r="V659" s="132"/>
      <c r="W659" s="132"/>
      <c r="X659" s="74"/>
    </row>
    <row r="660" spans="1:24" ht="39.950000000000003" hidden="1" customHeight="1" x14ac:dyDescent="0.25">
      <c r="A660" s="74"/>
      <c r="B660" s="132"/>
      <c r="C660" s="366"/>
      <c r="D660" s="389"/>
      <c r="E660" s="381"/>
      <c r="F660" s="381"/>
      <c r="G660" s="381"/>
      <c r="H660" s="381"/>
      <c r="I660" s="381"/>
      <c r="J660" s="381"/>
      <c r="K660" s="382"/>
      <c r="L660" s="383"/>
      <c r="M660" s="384"/>
      <c r="N660" s="384"/>
      <c r="O660" s="384"/>
      <c r="P660" s="384"/>
      <c r="Q660" s="384"/>
      <c r="R660" s="384"/>
      <c r="S660" s="384"/>
      <c r="T660" s="384"/>
      <c r="U660" s="385"/>
      <c r="V660" s="132"/>
      <c r="W660" s="132"/>
      <c r="X660" s="74"/>
    </row>
    <row r="661" spans="1:24" ht="9" hidden="1" customHeight="1" x14ac:dyDescent="0.25">
      <c r="A661" s="74"/>
      <c r="B661" s="132"/>
      <c r="C661" s="137"/>
      <c r="D661" s="132"/>
      <c r="E661" s="132"/>
      <c r="F661" s="132"/>
      <c r="G661" s="132"/>
      <c r="H661" s="132"/>
      <c r="I661" s="132"/>
      <c r="J661" s="132"/>
      <c r="K661" s="132"/>
      <c r="L661" s="132"/>
      <c r="M661" s="132"/>
      <c r="N661" s="132"/>
      <c r="O661" s="132"/>
      <c r="P661" s="132"/>
      <c r="Q661" s="132"/>
      <c r="R661" s="132"/>
      <c r="S661" s="132"/>
      <c r="T661" s="132"/>
      <c r="U661" s="132"/>
      <c r="V661" s="132"/>
      <c r="W661" s="132"/>
      <c r="X661" s="74"/>
    </row>
    <row r="662" spans="1:24" ht="9" hidden="1" customHeight="1" x14ac:dyDescent="0.25">
      <c r="A662" s="74"/>
      <c r="B662" s="132"/>
      <c r="C662" s="137"/>
      <c r="D662" s="132"/>
      <c r="E662" s="132"/>
      <c r="F662" s="132"/>
      <c r="G662" s="132"/>
      <c r="H662" s="132"/>
      <c r="I662" s="132"/>
      <c r="J662" s="132"/>
      <c r="K662" s="132"/>
      <c r="L662" s="132"/>
      <c r="M662" s="132"/>
      <c r="N662" s="132"/>
      <c r="O662" s="132"/>
      <c r="P662" s="132"/>
      <c r="Q662" s="132"/>
      <c r="R662" s="132"/>
      <c r="S662" s="132"/>
      <c r="T662" s="132"/>
      <c r="U662" s="132"/>
      <c r="V662" s="132"/>
      <c r="W662" s="132"/>
      <c r="X662" s="74"/>
    </row>
    <row r="663" spans="1:24" ht="39.950000000000003" hidden="1" customHeight="1" x14ac:dyDescent="0.25">
      <c r="A663" s="74"/>
      <c r="B663" s="132"/>
      <c r="C663" s="365" t="s">
        <v>356</v>
      </c>
      <c r="D663" s="387">
        <v>9</v>
      </c>
      <c r="E663" s="138" t="s">
        <v>114</v>
      </c>
      <c r="F663" s="367"/>
      <c r="G663" s="368"/>
      <c r="H663" s="369"/>
      <c r="I663" s="139" t="s">
        <v>100</v>
      </c>
      <c r="J663" s="370"/>
      <c r="K663" s="371"/>
      <c r="L663" s="371"/>
      <c r="M663" s="371"/>
      <c r="N663" s="371"/>
      <c r="O663" s="371"/>
      <c r="P663" s="371"/>
      <c r="Q663" s="372"/>
      <c r="R663" s="373" t="s">
        <v>140</v>
      </c>
      <c r="S663" s="374"/>
      <c r="T663" s="375" t="str">
        <f ca="1">IF(ISERROR(INDEX('BD1'!$N$56:$P$70,MATCH(J663,INDIRECT(F663),0),MATCH(F663,'BD1'!$N$55:$P$55,0))),"",(INDEX('BD1'!$N$56:$P$70,MATCH(J663,INDIRECT(F663),0),MATCH(F663,'BD1'!$N$55:$P$55,0))))</f>
        <v/>
      </c>
      <c r="U663" s="376"/>
      <c r="V663" s="132"/>
      <c r="W663" s="132"/>
      <c r="X663" s="74"/>
    </row>
    <row r="664" spans="1:24" ht="15" hidden="1" customHeight="1" x14ac:dyDescent="0.25">
      <c r="A664" s="74"/>
      <c r="B664" s="132"/>
      <c r="C664" s="365"/>
      <c r="D664" s="388"/>
      <c r="E664" s="140"/>
      <c r="F664" s="140"/>
      <c r="G664" s="140"/>
      <c r="H664" s="141" t="s">
        <v>163</v>
      </c>
      <c r="I664" s="140"/>
      <c r="J664" s="140"/>
      <c r="K664" s="140"/>
      <c r="L664" s="140"/>
      <c r="M664" s="140"/>
      <c r="N664" s="140"/>
      <c r="O664" s="140"/>
      <c r="P664" s="140"/>
      <c r="Q664" s="141" t="s">
        <v>163</v>
      </c>
      <c r="R664" s="140"/>
      <c r="S664" s="140"/>
      <c r="T664" s="140"/>
      <c r="U664" s="142"/>
      <c r="V664" s="132"/>
      <c r="W664" s="132"/>
      <c r="X664" s="74"/>
    </row>
    <row r="665" spans="1:24" ht="21.75" hidden="1" customHeight="1" x14ac:dyDescent="0.25">
      <c r="A665" s="74"/>
      <c r="B665" s="132"/>
      <c r="C665" s="365"/>
      <c r="D665" s="388"/>
      <c r="E665" s="377" t="s">
        <v>234</v>
      </c>
      <c r="F665" s="378"/>
      <c r="G665" s="378"/>
      <c r="H665" s="378"/>
      <c r="I665" s="378"/>
      <c r="J665" s="378"/>
      <c r="K665" s="378"/>
      <c r="L665" s="379" t="s">
        <v>235</v>
      </c>
      <c r="M665" s="378"/>
      <c r="N665" s="378"/>
      <c r="O665" s="378"/>
      <c r="P665" s="378"/>
      <c r="Q665" s="378"/>
      <c r="R665" s="378"/>
      <c r="S665" s="378"/>
      <c r="T665" s="378"/>
      <c r="U665" s="380"/>
      <c r="V665" s="132"/>
      <c r="W665" s="132"/>
      <c r="X665" s="74"/>
    </row>
    <row r="666" spans="1:24" ht="39.950000000000003" hidden="1" customHeight="1" x14ac:dyDescent="0.25">
      <c r="A666" s="74"/>
      <c r="B666" s="132"/>
      <c r="C666" s="366"/>
      <c r="D666" s="389"/>
      <c r="E666" s="381"/>
      <c r="F666" s="381"/>
      <c r="G666" s="381"/>
      <c r="H666" s="381"/>
      <c r="I666" s="381"/>
      <c r="J666" s="381"/>
      <c r="K666" s="382"/>
      <c r="L666" s="383"/>
      <c r="M666" s="384"/>
      <c r="N666" s="384"/>
      <c r="O666" s="384"/>
      <c r="P666" s="384"/>
      <c r="Q666" s="384"/>
      <c r="R666" s="384"/>
      <c r="S666" s="384"/>
      <c r="T666" s="384"/>
      <c r="U666" s="385"/>
      <c r="V666" s="132"/>
      <c r="W666" s="132"/>
      <c r="X666" s="74"/>
    </row>
    <row r="667" spans="1:24" ht="9" hidden="1" customHeight="1" x14ac:dyDescent="0.25">
      <c r="A667" s="74"/>
      <c r="B667" s="132"/>
      <c r="C667" s="137"/>
      <c r="D667" s="132"/>
      <c r="E667" s="132"/>
      <c r="F667" s="132"/>
      <c r="G667" s="132"/>
      <c r="H667" s="132"/>
      <c r="I667" s="132"/>
      <c r="J667" s="132"/>
      <c r="K667" s="132"/>
      <c r="L667" s="132"/>
      <c r="M667" s="132"/>
      <c r="N667" s="132"/>
      <c r="O667" s="132"/>
      <c r="P667" s="132"/>
      <c r="Q667" s="132"/>
      <c r="R667" s="132"/>
      <c r="S667" s="132"/>
      <c r="T667" s="132"/>
      <c r="U667" s="132"/>
      <c r="V667" s="132"/>
      <c r="W667" s="132"/>
      <c r="X667" s="74"/>
    </row>
    <row r="668" spans="1:24" ht="9" hidden="1" customHeight="1" x14ac:dyDescent="0.25">
      <c r="A668" s="74"/>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74"/>
    </row>
    <row r="669" spans="1:24" ht="39.950000000000003" hidden="1" customHeight="1" x14ac:dyDescent="0.25">
      <c r="A669" s="74"/>
      <c r="B669" s="132"/>
      <c r="C669" s="365" t="s">
        <v>356</v>
      </c>
      <c r="D669" s="387">
        <v>10</v>
      </c>
      <c r="E669" s="138" t="s">
        <v>114</v>
      </c>
      <c r="F669" s="367"/>
      <c r="G669" s="368"/>
      <c r="H669" s="369"/>
      <c r="I669" s="139" t="s">
        <v>100</v>
      </c>
      <c r="J669" s="370"/>
      <c r="K669" s="371"/>
      <c r="L669" s="371"/>
      <c r="M669" s="371"/>
      <c r="N669" s="371"/>
      <c r="O669" s="371"/>
      <c r="P669" s="371"/>
      <c r="Q669" s="372"/>
      <c r="R669" s="373" t="s">
        <v>140</v>
      </c>
      <c r="S669" s="374"/>
      <c r="T669" s="375" t="str">
        <f ca="1">IF(ISERROR(INDEX('BD1'!$N$56:$P$70,MATCH(J669,INDIRECT(F669),0),MATCH(F669,'BD1'!$N$55:$P$55,0))),"",(INDEX('BD1'!$N$56:$P$70,MATCH(J669,INDIRECT(F669),0),MATCH(F669,'BD1'!$N$55:$P$55,0))))</f>
        <v/>
      </c>
      <c r="U669" s="376"/>
      <c r="V669" s="132"/>
      <c r="W669" s="132"/>
      <c r="X669" s="74"/>
    </row>
    <row r="670" spans="1:24" ht="15" hidden="1" customHeight="1" x14ac:dyDescent="0.25">
      <c r="A670" s="74"/>
      <c r="B670" s="132"/>
      <c r="C670" s="365"/>
      <c r="D670" s="388"/>
      <c r="E670" s="140"/>
      <c r="F670" s="140"/>
      <c r="G670" s="140"/>
      <c r="H670" s="141" t="s">
        <v>163</v>
      </c>
      <c r="I670" s="140"/>
      <c r="J670" s="140"/>
      <c r="K670" s="140"/>
      <c r="L670" s="140"/>
      <c r="M670" s="140"/>
      <c r="N670" s="140"/>
      <c r="O670" s="140"/>
      <c r="P670" s="140"/>
      <c r="Q670" s="141" t="s">
        <v>163</v>
      </c>
      <c r="R670" s="140"/>
      <c r="S670" s="140"/>
      <c r="T670" s="140"/>
      <c r="U670" s="142"/>
      <c r="V670" s="132"/>
      <c r="W670" s="132"/>
      <c r="X670" s="74"/>
    </row>
    <row r="671" spans="1:24" ht="21.75" hidden="1" customHeight="1" x14ac:dyDescent="0.25">
      <c r="A671" s="74"/>
      <c r="B671" s="132"/>
      <c r="C671" s="365"/>
      <c r="D671" s="388"/>
      <c r="E671" s="377" t="s">
        <v>234</v>
      </c>
      <c r="F671" s="378"/>
      <c r="G671" s="378"/>
      <c r="H671" s="378"/>
      <c r="I671" s="378"/>
      <c r="J671" s="378"/>
      <c r="K671" s="378"/>
      <c r="L671" s="379" t="s">
        <v>235</v>
      </c>
      <c r="M671" s="378"/>
      <c r="N671" s="378"/>
      <c r="O671" s="378"/>
      <c r="P671" s="378"/>
      <c r="Q671" s="378"/>
      <c r="R671" s="378"/>
      <c r="S671" s="378"/>
      <c r="T671" s="378"/>
      <c r="U671" s="380"/>
      <c r="V671" s="132"/>
      <c r="W671" s="132"/>
      <c r="X671" s="74"/>
    </row>
    <row r="672" spans="1:24" ht="39.950000000000003" hidden="1" customHeight="1" x14ac:dyDescent="0.25">
      <c r="A672" s="74"/>
      <c r="B672" s="132"/>
      <c r="C672" s="366"/>
      <c r="D672" s="389"/>
      <c r="E672" s="381"/>
      <c r="F672" s="381"/>
      <c r="G672" s="381"/>
      <c r="H672" s="381"/>
      <c r="I672" s="381"/>
      <c r="J672" s="381"/>
      <c r="K672" s="382"/>
      <c r="L672" s="383"/>
      <c r="M672" s="384"/>
      <c r="N672" s="384"/>
      <c r="O672" s="384"/>
      <c r="P672" s="384"/>
      <c r="Q672" s="384"/>
      <c r="R672" s="384"/>
      <c r="S672" s="384"/>
      <c r="T672" s="384"/>
      <c r="U672" s="385"/>
      <c r="V672" s="132"/>
      <c r="W672" s="132"/>
      <c r="X672" s="74"/>
    </row>
    <row r="673" spans="1:24" ht="12" hidden="1" customHeight="1" x14ac:dyDescent="0.25">
      <c r="A673" s="74"/>
      <c r="B673" s="132"/>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74"/>
    </row>
    <row r="674" spans="1:24" ht="9" hidden="1" customHeight="1" x14ac:dyDescent="0.25">
      <c r="A674" s="74"/>
      <c r="B674" s="132"/>
      <c r="C674" s="137"/>
      <c r="D674" s="132"/>
      <c r="E674" s="132"/>
      <c r="F674" s="132"/>
      <c r="G674" s="132"/>
      <c r="H674" s="132"/>
      <c r="I674" s="132"/>
      <c r="J674" s="132"/>
      <c r="K674" s="132"/>
      <c r="L674" s="132"/>
      <c r="M674" s="132"/>
      <c r="N674" s="132"/>
      <c r="O674" s="132"/>
      <c r="P674" s="132"/>
      <c r="Q674" s="132"/>
      <c r="R674" s="132"/>
      <c r="S674" s="132"/>
      <c r="T674" s="132"/>
      <c r="U674" s="132"/>
      <c r="V674" s="132"/>
      <c r="W674" s="132"/>
      <c r="X674" s="74"/>
    </row>
    <row r="675" spans="1:24" ht="39.950000000000003" hidden="1" customHeight="1" x14ac:dyDescent="0.25">
      <c r="A675" s="74"/>
      <c r="B675" s="132"/>
      <c r="C675" s="365" t="s">
        <v>356</v>
      </c>
      <c r="D675" s="387">
        <v>11</v>
      </c>
      <c r="E675" s="138" t="s">
        <v>114</v>
      </c>
      <c r="F675" s="367"/>
      <c r="G675" s="368"/>
      <c r="H675" s="369"/>
      <c r="I675" s="139" t="s">
        <v>100</v>
      </c>
      <c r="J675" s="370"/>
      <c r="K675" s="371"/>
      <c r="L675" s="371"/>
      <c r="M675" s="371"/>
      <c r="N675" s="371"/>
      <c r="O675" s="371"/>
      <c r="P675" s="371"/>
      <c r="Q675" s="372"/>
      <c r="R675" s="373" t="s">
        <v>140</v>
      </c>
      <c r="S675" s="374"/>
      <c r="T675" s="375" t="str">
        <f ca="1">IF(ISERROR(INDEX('BD1'!$N$56:$P$70,MATCH(J675,INDIRECT(F675),0),MATCH(F675,'BD1'!$N$55:$P$55,0))),"",(INDEX('BD1'!$N$56:$P$70,MATCH(J675,INDIRECT(F675),0),MATCH(F675,'BD1'!$N$55:$P$55,0))))</f>
        <v/>
      </c>
      <c r="U675" s="376"/>
      <c r="V675" s="132"/>
      <c r="W675" s="132"/>
      <c r="X675" s="74"/>
    </row>
    <row r="676" spans="1:24" ht="15" hidden="1" customHeight="1" x14ac:dyDescent="0.25">
      <c r="A676" s="74"/>
      <c r="B676" s="132"/>
      <c r="C676" s="365"/>
      <c r="D676" s="388"/>
      <c r="E676" s="140"/>
      <c r="F676" s="140"/>
      <c r="G676" s="140"/>
      <c r="H676" s="141" t="s">
        <v>163</v>
      </c>
      <c r="I676" s="140"/>
      <c r="J676" s="140"/>
      <c r="K676" s="140"/>
      <c r="L676" s="140"/>
      <c r="M676" s="140"/>
      <c r="N676" s="140"/>
      <c r="O676" s="140"/>
      <c r="P676" s="140"/>
      <c r="Q676" s="141" t="s">
        <v>163</v>
      </c>
      <c r="R676" s="140"/>
      <c r="S676" s="140"/>
      <c r="T676" s="140"/>
      <c r="U676" s="142"/>
      <c r="V676" s="132"/>
      <c r="W676" s="132"/>
      <c r="X676" s="74"/>
    </row>
    <row r="677" spans="1:24" ht="21.75" hidden="1" customHeight="1" x14ac:dyDescent="0.25">
      <c r="A677" s="74"/>
      <c r="B677" s="132"/>
      <c r="C677" s="365"/>
      <c r="D677" s="388"/>
      <c r="E677" s="377" t="s">
        <v>234</v>
      </c>
      <c r="F677" s="378"/>
      <c r="G677" s="378"/>
      <c r="H677" s="378"/>
      <c r="I677" s="378"/>
      <c r="J677" s="378"/>
      <c r="K677" s="378"/>
      <c r="L677" s="379" t="s">
        <v>235</v>
      </c>
      <c r="M677" s="378"/>
      <c r="N677" s="378"/>
      <c r="O677" s="378"/>
      <c r="P677" s="378"/>
      <c r="Q677" s="378"/>
      <c r="R677" s="378"/>
      <c r="S677" s="378"/>
      <c r="T677" s="378"/>
      <c r="U677" s="380"/>
      <c r="V677" s="132"/>
      <c r="W677" s="132"/>
      <c r="X677" s="74"/>
    </row>
    <row r="678" spans="1:24" ht="39.950000000000003" hidden="1" customHeight="1" x14ac:dyDescent="0.25">
      <c r="A678" s="74"/>
      <c r="B678" s="132"/>
      <c r="C678" s="366"/>
      <c r="D678" s="389"/>
      <c r="E678" s="381"/>
      <c r="F678" s="381"/>
      <c r="G678" s="381"/>
      <c r="H678" s="381"/>
      <c r="I678" s="381"/>
      <c r="J678" s="381"/>
      <c r="K678" s="382"/>
      <c r="L678" s="383"/>
      <c r="M678" s="384"/>
      <c r="N678" s="384"/>
      <c r="O678" s="384"/>
      <c r="P678" s="384"/>
      <c r="Q678" s="384"/>
      <c r="R678" s="384"/>
      <c r="S678" s="384"/>
      <c r="T678" s="384"/>
      <c r="U678" s="385"/>
      <c r="V678" s="132"/>
      <c r="W678" s="132"/>
      <c r="X678" s="74"/>
    </row>
    <row r="679" spans="1:24" ht="9" hidden="1" customHeight="1" x14ac:dyDescent="0.25">
      <c r="A679" s="74"/>
      <c r="B679" s="132"/>
      <c r="C679" s="137"/>
      <c r="D679" s="132"/>
      <c r="E679" s="132"/>
      <c r="F679" s="132"/>
      <c r="G679" s="132"/>
      <c r="H679" s="132"/>
      <c r="I679" s="132"/>
      <c r="J679" s="132"/>
      <c r="K679" s="132"/>
      <c r="L679" s="132"/>
      <c r="M679" s="132"/>
      <c r="N679" s="132"/>
      <c r="O679" s="132"/>
      <c r="P679" s="132"/>
      <c r="Q679" s="132"/>
      <c r="R679" s="132"/>
      <c r="S679" s="132"/>
      <c r="T679" s="132"/>
      <c r="U679" s="132"/>
      <c r="V679" s="132"/>
      <c r="W679" s="132"/>
      <c r="X679" s="74"/>
    </row>
    <row r="680" spans="1:24" ht="9" hidden="1" customHeight="1" x14ac:dyDescent="0.25">
      <c r="A680" s="74"/>
      <c r="B680" s="132"/>
      <c r="C680" s="137"/>
      <c r="D680" s="132"/>
      <c r="E680" s="132"/>
      <c r="F680" s="132"/>
      <c r="G680" s="132"/>
      <c r="H680" s="132"/>
      <c r="I680" s="132"/>
      <c r="J680" s="132"/>
      <c r="K680" s="132"/>
      <c r="L680" s="132"/>
      <c r="M680" s="132"/>
      <c r="N680" s="132"/>
      <c r="O680" s="132"/>
      <c r="P680" s="132"/>
      <c r="Q680" s="132"/>
      <c r="R680" s="132"/>
      <c r="S680" s="132"/>
      <c r="T680" s="132"/>
      <c r="U680" s="132"/>
      <c r="V680" s="132"/>
      <c r="W680" s="132"/>
      <c r="X680" s="74"/>
    </row>
    <row r="681" spans="1:24" ht="39.950000000000003" hidden="1" customHeight="1" x14ac:dyDescent="0.25">
      <c r="A681" s="74"/>
      <c r="B681" s="132"/>
      <c r="C681" s="365" t="s">
        <v>356</v>
      </c>
      <c r="D681" s="387">
        <v>12</v>
      </c>
      <c r="E681" s="138" t="s">
        <v>114</v>
      </c>
      <c r="F681" s="367"/>
      <c r="G681" s="368"/>
      <c r="H681" s="369"/>
      <c r="I681" s="139" t="s">
        <v>100</v>
      </c>
      <c r="J681" s="370"/>
      <c r="K681" s="371"/>
      <c r="L681" s="371"/>
      <c r="M681" s="371"/>
      <c r="N681" s="371"/>
      <c r="O681" s="371"/>
      <c r="P681" s="371"/>
      <c r="Q681" s="372"/>
      <c r="R681" s="373" t="s">
        <v>140</v>
      </c>
      <c r="S681" s="374"/>
      <c r="T681" s="375" t="str">
        <f ca="1">IF(ISERROR(INDEX('BD1'!$N$56:$P$70,MATCH(J681,INDIRECT(F681),0),MATCH(F681,'BD1'!$N$55:$P$55,0))),"",(INDEX('BD1'!$N$56:$P$70,MATCH(J681,INDIRECT(F681),0),MATCH(F681,'BD1'!$N$55:$P$55,0))))</f>
        <v/>
      </c>
      <c r="U681" s="376"/>
      <c r="V681" s="132"/>
      <c r="W681" s="132"/>
      <c r="X681" s="74"/>
    </row>
    <row r="682" spans="1:24" ht="15" hidden="1" customHeight="1" x14ac:dyDescent="0.25">
      <c r="A682" s="74"/>
      <c r="B682" s="132"/>
      <c r="C682" s="365"/>
      <c r="D682" s="388"/>
      <c r="E682" s="140"/>
      <c r="F682" s="140"/>
      <c r="G682" s="140"/>
      <c r="H682" s="141" t="s">
        <v>163</v>
      </c>
      <c r="I682" s="140"/>
      <c r="J682" s="140"/>
      <c r="K682" s="140"/>
      <c r="L682" s="140"/>
      <c r="M682" s="140"/>
      <c r="N682" s="140"/>
      <c r="O682" s="140"/>
      <c r="P682" s="140"/>
      <c r="Q682" s="141" t="s">
        <v>163</v>
      </c>
      <c r="R682" s="140"/>
      <c r="S682" s="140"/>
      <c r="T682" s="140"/>
      <c r="U682" s="142"/>
      <c r="V682" s="132"/>
      <c r="W682" s="132"/>
      <c r="X682" s="74"/>
    </row>
    <row r="683" spans="1:24" ht="21.75" hidden="1" customHeight="1" x14ac:dyDescent="0.25">
      <c r="A683" s="74"/>
      <c r="B683" s="132"/>
      <c r="C683" s="365"/>
      <c r="D683" s="388"/>
      <c r="E683" s="377" t="s">
        <v>234</v>
      </c>
      <c r="F683" s="378"/>
      <c r="G683" s="378"/>
      <c r="H683" s="378"/>
      <c r="I683" s="378"/>
      <c r="J683" s="378"/>
      <c r="K683" s="378"/>
      <c r="L683" s="379" t="s">
        <v>235</v>
      </c>
      <c r="M683" s="378"/>
      <c r="N683" s="378"/>
      <c r="O683" s="378"/>
      <c r="P683" s="378"/>
      <c r="Q683" s="378"/>
      <c r="R683" s="378"/>
      <c r="S683" s="378"/>
      <c r="T683" s="378"/>
      <c r="U683" s="380"/>
      <c r="V683" s="132"/>
      <c r="W683" s="132"/>
      <c r="X683" s="74"/>
    </row>
    <row r="684" spans="1:24" ht="39.950000000000003" hidden="1" customHeight="1" x14ac:dyDescent="0.25">
      <c r="A684" s="74"/>
      <c r="B684" s="132"/>
      <c r="C684" s="366"/>
      <c r="D684" s="389"/>
      <c r="E684" s="381"/>
      <c r="F684" s="381"/>
      <c r="G684" s="381"/>
      <c r="H684" s="381"/>
      <c r="I684" s="381"/>
      <c r="J684" s="381"/>
      <c r="K684" s="382"/>
      <c r="L684" s="383"/>
      <c r="M684" s="384"/>
      <c r="N684" s="384"/>
      <c r="O684" s="384"/>
      <c r="P684" s="384"/>
      <c r="Q684" s="384"/>
      <c r="R684" s="384"/>
      <c r="S684" s="384"/>
      <c r="T684" s="384"/>
      <c r="U684" s="385"/>
      <c r="V684" s="132"/>
      <c r="W684" s="132"/>
      <c r="X684" s="74"/>
    </row>
    <row r="685" spans="1:24" ht="9" hidden="1" customHeight="1" x14ac:dyDescent="0.25">
      <c r="A685" s="74"/>
      <c r="B685" s="132"/>
      <c r="C685" s="137"/>
      <c r="D685" s="132"/>
      <c r="E685" s="132"/>
      <c r="F685" s="132"/>
      <c r="G685" s="132"/>
      <c r="H685" s="132"/>
      <c r="I685" s="132"/>
      <c r="J685" s="132"/>
      <c r="K685" s="132"/>
      <c r="L685" s="132"/>
      <c r="M685" s="132"/>
      <c r="N685" s="132"/>
      <c r="O685" s="132"/>
      <c r="P685" s="132"/>
      <c r="Q685" s="132"/>
      <c r="R685" s="132"/>
      <c r="S685" s="132"/>
      <c r="T685" s="132"/>
      <c r="U685" s="132"/>
      <c r="V685" s="132"/>
      <c r="W685" s="132"/>
      <c r="X685" s="74"/>
    </row>
    <row r="686" spans="1:24" ht="9" hidden="1" customHeight="1" x14ac:dyDescent="0.25">
      <c r="A686" s="74"/>
      <c r="B686" s="132"/>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74"/>
    </row>
    <row r="687" spans="1:24" ht="39.950000000000003" hidden="1" customHeight="1" x14ac:dyDescent="0.25">
      <c r="A687" s="74"/>
      <c r="B687" s="132"/>
      <c r="C687" s="365" t="s">
        <v>356</v>
      </c>
      <c r="D687" s="387">
        <v>13</v>
      </c>
      <c r="E687" s="138" t="s">
        <v>114</v>
      </c>
      <c r="F687" s="367"/>
      <c r="G687" s="368"/>
      <c r="H687" s="369"/>
      <c r="I687" s="139" t="s">
        <v>100</v>
      </c>
      <c r="J687" s="370"/>
      <c r="K687" s="371"/>
      <c r="L687" s="371"/>
      <c r="M687" s="371"/>
      <c r="N687" s="371"/>
      <c r="O687" s="371"/>
      <c r="P687" s="371"/>
      <c r="Q687" s="372"/>
      <c r="R687" s="373" t="s">
        <v>140</v>
      </c>
      <c r="S687" s="374"/>
      <c r="T687" s="375" t="str">
        <f ca="1">IF(ISERROR(INDEX('BD1'!$N$56:$P$70,MATCH(J687,INDIRECT(F687),0),MATCH(F687,'BD1'!$N$55:$P$55,0))),"",(INDEX('BD1'!$N$56:$P$70,MATCH(J687,INDIRECT(F687),0),MATCH(F687,'BD1'!$N$55:$P$55,0))))</f>
        <v/>
      </c>
      <c r="U687" s="376"/>
      <c r="V687" s="132"/>
      <c r="W687" s="132"/>
      <c r="X687" s="74"/>
    </row>
    <row r="688" spans="1:24" ht="15" hidden="1" customHeight="1" x14ac:dyDescent="0.25">
      <c r="A688" s="74"/>
      <c r="B688" s="132"/>
      <c r="C688" s="365"/>
      <c r="D688" s="388"/>
      <c r="E688" s="140"/>
      <c r="F688" s="140"/>
      <c r="G688" s="140"/>
      <c r="H688" s="141" t="s">
        <v>163</v>
      </c>
      <c r="I688" s="140"/>
      <c r="J688" s="140"/>
      <c r="K688" s="140"/>
      <c r="L688" s="140"/>
      <c r="M688" s="140"/>
      <c r="N688" s="140"/>
      <c r="O688" s="140"/>
      <c r="P688" s="140"/>
      <c r="Q688" s="141" t="s">
        <v>163</v>
      </c>
      <c r="R688" s="140"/>
      <c r="S688" s="140"/>
      <c r="T688" s="140"/>
      <c r="U688" s="142"/>
      <c r="V688" s="132"/>
      <c r="W688" s="132"/>
      <c r="X688" s="74"/>
    </row>
    <row r="689" spans="1:24" ht="21.75" hidden="1" customHeight="1" x14ac:dyDescent="0.25">
      <c r="A689" s="74"/>
      <c r="B689" s="132"/>
      <c r="C689" s="365"/>
      <c r="D689" s="388"/>
      <c r="E689" s="377" t="s">
        <v>234</v>
      </c>
      <c r="F689" s="378"/>
      <c r="G689" s="378"/>
      <c r="H689" s="378"/>
      <c r="I689" s="378"/>
      <c r="J689" s="378"/>
      <c r="K689" s="378"/>
      <c r="L689" s="379" t="s">
        <v>235</v>
      </c>
      <c r="M689" s="378"/>
      <c r="N689" s="378"/>
      <c r="O689" s="378"/>
      <c r="P689" s="378"/>
      <c r="Q689" s="378"/>
      <c r="R689" s="378"/>
      <c r="S689" s="378"/>
      <c r="T689" s="378"/>
      <c r="U689" s="380"/>
      <c r="V689" s="132"/>
      <c r="W689" s="132"/>
      <c r="X689" s="74"/>
    </row>
    <row r="690" spans="1:24" ht="39.950000000000003" hidden="1" customHeight="1" x14ac:dyDescent="0.25">
      <c r="A690" s="74"/>
      <c r="B690" s="132"/>
      <c r="C690" s="366"/>
      <c r="D690" s="389"/>
      <c r="E690" s="381"/>
      <c r="F690" s="381"/>
      <c r="G690" s="381"/>
      <c r="H690" s="381"/>
      <c r="I690" s="381"/>
      <c r="J690" s="381"/>
      <c r="K690" s="382"/>
      <c r="L690" s="383"/>
      <c r="M690" s="384"/>
      <c r="N690" s="384"/>
      <c r="O690" s="384"/>
      <c r="P690" s="384"/>
      <c r="Q690" s="384"/>
      <c r="R690" s="384"/>
      <c r="S690" s="384"/>
      <c r="T690" s="384"/>
      <c r="U690" s="385"/>
      <c r="V690" s="132"/>
      <c r="W690" s="132"/>
      <c r="X690" s="74"/>
    </row>
    <row r="691" spans="1:24" ht="12" hidden="1" customHeight="1" x14ac:dyDescent="0.25">
      <c r="A691" s="74"/>
      <c r="B691" s="132"/>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74"/>
    </row>
    <row r="692" spans="1:24" ht="9" hidden="1" customHeight="1" x14ac:dyDescent="0.25">
      <c r="A692" s="74"/>
      <c r="B692" s="132"/>
      <c r="C692" s="137"/>
      <c r="D692" s="132"/>
      <c r="E692" s="132"/>
      <c r="F692" s="132"/>
      <c r="G692" s="132"/>
      <c r="H692" s="132"/>
      <c r="I692" s="132"/>
      <c r="J692" s="132"/>
      <c r="K692" s="132"/>
      <c r="L692" s="132"/>
      <c r="M692" s="132"/>
      <c r="N692" s="132"/>
      <c r="O692" s="132"/>
      <c r="P692" s="132"/>
      <c r="Q692" s="132"/>
      <c r="R692" s="132"/>
      <c r="S692" s="132"/>
      <c r="T692" s="132"/>
      <c r="U692" s="132"/>
      <c r="V692" s="132"/>
      <c r="W692" s="132"/>
      <c r="X692" s="74"/>
    </row>
    <row r="693" spans="1:24" ht="39.950000000000003" hidden="1" customHeight="1" x14ac:dyDescent="0.25">
      <c r="A693" s="74"/>
      <c r="B693" s="132"/>
      <c r="C693" s="365" t="s">
        <v>356</v>
      </c>
      <c r="D693" s="387">
        <v>14</v>
      </c>
      <c r="E693" s="138" t="s">
        <v>114</v>
      </c>
      <c r="F693" s="367"/>
      <c r="G693" s="368"/>
      <c r="H693" s="369"/>
      <c r="I693" s="139" t="s">
        <v>100</v>
      </c>
      <c r="J693" s="370"/>
      <c r="K693" s="371"/>
      <c r="L693" s="371"/>
      <c r="M693" s="371"/>
      <c r="N693" s="371"/>
      <c r="O693" s="371"/>
      <c r="P693" s="371"/>
      <c r="Q693" s="372"/>
      <c r="R693" s="373" t="s">
        <v>140</v>
      </c>
      <c r="S693" s="374"/>
      <c r="T693" s="375" t="str">
        <f ca="1">IF(ISERROR(INDEX('BD1'!$N$56:$P$70,MATCH(J693,INDIRECT(F693),0),MATCH(F693,'BD1'!$N$55:$P$55,0))),"",(INDEX('BD1'!$N$56:$P$70,MATCH(J693,INDIRECT(F693),0),MATCH(F693,'BD1'!$N$55:$P$55,0))))</f>
        <v/>
      </c>
      <c r="U693" s="376"/>
      <c r="V693" s="132"/>
      <c r="W693" s="132"/>
      <c r="X693" s="74"/>
    </row>
    <row r="694" spans="1:24" ht="15" hidden="1" customHeight="1" x14ac:dyDescent="0.25">
      <c r="A694" s="74"/>
      <c r="B694" s="132"/>
      <c r="C694" s="365"/>
      <c r="D694" s="388"/>
      <c r="E694" s="140"/>
      <c r="F694" s="140"/>
      <c r="G694" s="140"/>
      <c r="H694" s="141" t="s">
        <v>163</v>
      </c>
      <c r="I694" s="140"/>
      <c r="J694" s="140"/>
      <c r="K694" s="140"/>
      <c r="L694" s="140"/>
      <c r="M694" s="140"/>
      <c r="N694" s="140"/>
      <c r="O694" s="140"/>
      <c r="P694" s="140"/>
      <c r="Q694" s="141" t="s">
        <v>163</v>
      </c>
      <c r="R694" s="140"/>
      <c r="S694" s="140"/>
      <c r="T694" s="140"/>
      <c r="U694" s="142"/>
      <c r="V694" s="132"/>
      <c r="W694" s="132"/>
      <c r="X694" s="74"/>
    </row>
    <row r="695" spans="1:24" ht="21.75" hidden="1" customHeight="1" x14ac:dyDescent="0.25">
      <c r="A695" s="74"/>
      <c r="B695" s="132"/>
      <c r="C695" s="365"/>
      <c r="D695" s="388"/>
      <c r="E695" s="377" t="s">
        <v>234</v>
      </c>
      <c r="F695" s="378"/>
      <c r="G695" s="378"/>
      <c r="H695" s="378"/>
      <c r="I695" s="378"/>
      <c r="J695" s="378"/>
      <c r="K695" s="378"/>
      <c r="L695" s="379" t="s">
        <v>235</v>
      </c>
      <c r="M695" s="378"/>
      <c r="N695" s="378"/>
      <c r="O695" s="378"/>
      <c r="P695" s="378"/>
      <c r="Q695" s="378"/>
      <c r="R695" s="378"/>
      <c r="S695" s="378"/>
      <c r="T695" s="378"/>
      <c r="U695" s="380"/>
      <c r="V695" s="132"/>
      <c r="W695" s="132"/>
      <c r="X695" s="74"/>
    </row>
    <row r="696" spans="1:24" ht="39.950000000000003" hidden="1" customHeight="1" x14ac:dyDescent="0.25">
      <c r="A696" s="74"/>
      <c r="B696" s="132"/>
      <c r="C696" s="366"/>
      <c r="D696" s="389"/>
      <c r="E696" s="381"/>
      <c r="F696" s="381"/>
      <c r="G696" s="381"/>
      <c r="H696" s="381"/>
      <c r="I696" s="381"/>
      <c r="J696" s="381"/>
      <c r="K696" s="382"/>
      <c r="L696" s="383"/>
      <c r="M696" s="384"/>
      <c r="N696" s="384"/>
      <c r="O696" s="384"/>
      <c r="P696" s="384"/>
      <c r="Q696" s="384"/>
      <c r="R696" s="384"/>
      <c r="S696" s="384"/>
      <c r="T696" s="384"/>
      <c r="U696" s="385"/>
      <c r="V696" s="132"/>
      <c r="W696" s="132"/>
      <c r="X696" s="74"/>
    </row>
    <row r="697" spans="1:24" ht="9" hidden="1" customHeight="1" x14ac:dyDescent="0.25">
      <c r="A697" s="74"/>
      <c r="B697" s="132"/>
      <c r="C697" s="137"/>
      <c r="D697" s="132"/>
      <c r="E697" s="132"/>
      <c r="F697" s="132"/>
      <c r="G697" s="132"/>
      <c r="H697" s="132"/>
      <c r="I697" s="132"/>
      <c r="J697" s="132"/>
      <c r="K697" s="132"/>
      <c r="L697" s="132"/>
      <c r="M697" s="132"/>
      <c r="N697" s="132"/>
      <c r="O697" s="132"/>
      <c r="P697" s="132"/>
      <c r="Q697" s="132"/>
      <c r="R697" s="132"/>
      <c r="S697" s="132"/>
      <c r="T697" s="132"/>
      <c r="U697" s="132"/>
      <c r="V697" s="132"/>
      <c r="W697" s="132"/>
      <c r="X697" s="74"/>
    </row>
    <row r="698" spans="1:24" ht="9" hidden="1" customHeight="1" x14ac:dyDescent="0.25">
      <c r="A698" s="74"/>
      <c r="B698" s="132"/>
      <c r="C698" s="137"/>
      <c r="D698" s="132"/>
      <c r="E698" s="132"/>
      <c r="F698" s="132"/>
      <c r="G698" s="132"/>
      <c r="H698" s="132"/>
      <c r="I698" s="132"/>
      <c r="J698" s="132"/>
      <c r="K698" s="132"/>
      <c r="L698" s="132"/>
      <c r="M698" s="132"/>
      <c r="N698" s="132"/>
      <c r="O698" s="132"/>
      <c r="P698" s="132"/>
      <c r="Q698" s="132"/>
      <c r="R698" s="132"/>
      <c r="S698" s="132"/>
      <c r="T698" s="132"/>
      <c r="U698" s="132"/>
      <c r="V698" s="132"/>
      <c r="W698" s="132"/>
      <c r="X698" s="74"/>
    </row>
    <row r="699" spans="1:24" ht="39.950000000000003" hidden="1" customHeight="1" x14ac:dyDescent="0.25">
      <c r="A699" s="74"/>
      <c r="B699" s="132"/>
      <c r="C699" s="365" t="s">
        <v>356</v>
      </c>
      <c r="D699" s="387">
        <v>15</v>
      </c>
      <c r="E699" s="138" t="s">
        <v>114</v>
      </c>
      <c r="F699" s="367"/>
      <c r="G699" s="368"/>
      <c r="H699" s="369"/>
      <c r="I699" s="139" t="s">
        <v>100</v>
      </c>
      <c r="J699" s="370"/>
      <c r="K699" s="371"/>
      <c r="L699" s="371"/>
      <c r="M699" s="371"/>
      <c r="N699" s="371"/>
      <c r="O699" s="371"/>
      <c r="P699" s="371"/>
      <c r="Q699" s="372"/>
      <c r="R699" s="373" t="s">
        <v>140</v>
      </c>
      <c r="S699" s="374"/>
      <c r="T699" s="375" t="str">
        <f ca="1">IF(ISERROR(INDEX('BD1'!$N$56:$P$70,MATCH(J699,INDIRECT(F699),0),MATCH(F699,'BD1'!$N$55:$P$55,0))),"",(INDEX('BD1'!$N$56:$P$70,MATCH(J699,INDIRECT(F699),0),MATCH(F699,'BD1'!$N$55:$P$55,0))))</f>
        <v/>
      </c>
      <c r="U699" s="376"/>
      <c r="V699" s="132"/>
      <c r="W699" s="132"/>
      <c r="X699" s="74"/>
    </row>
    <row r="700" spans="1:24" ht="15" hidden="1" customHeight="1" x14ac:dyDescent="0.25">
      <c r="A700" s="74"/>
      <c r="B700" s="132"/>
      <c r="C700" s="365"/>
      <c r="D700" s="388"/>
      <c r="E700" s="140"/>
      <c r="F700" s="140"/>
      <c r="G700" s="140"/>
      <c r="H700" s="141" t="s">
        <v>163</v>
      </c>
      <c r="I700" s="140"/>
      <c r="J700" s="140"/>
      <c r="K700" s="140"/>
      <c r="L700" s="140"/>
      <c r="M700" s="140"/>
      <c r="N700" s="140"/>
      <c r="O700" s="140"/>
      <c r="P700" s="140"/>
      <c r="Q700" s="141" t="s">
        <v>163</v>
      </c>
      <c r="R700" s="140"/>
      <c r="S700" s="140"/>
      <c r="T700" s="140"/>
      <c r="U700" s="142"/>
      <c r="V700" s="132"/>
      <c r="W700" s="132"/>
      <c r="X700" s="74"/>
    </row>
    <row r="701" spans="1:24" ht="21.75" hidden="1" customHeight="1" x14ac:dyDescent="0.25">
      <c r="A701" s="74"/>
      <c r="B701" s="132"/>
      <c r="C701" s="365"/>
      <c r="D701" s="388"/>
      <c r="E701" s="377" t="s">
        <v>234</v>
      </c>
      <c r="F701" s="378"/>
      <c r="G701" s="378"/>
      <c r="H701" s="378"/>
      <c r="I701" s="378"/>
      <c r="J701" s="378"/>
      <c r="K701" s="378"/>
      <c r="L701" s="379" t="s">
        <v>235</v>
      </c>
      <c r="M701" s="378"/>
      <c r="N701" s="378"/>
      <c r="O701" s="378"/>
      <c r="P701" s="378"/>
      <c r="Q701" s="378"/>
      <c r="R701" s="378"/>
      <c r="S701" s="378"/>
      <c r="T701" s="378"/>
      <c r="U701" s="380"/>
      <c r="V701" s="132"/>
      <c r="W701" s="132"/>
      <c r="X701" s="74"/>
    </row>
    <row r="702" spans="1:24" ht="39.950000000000003" hidden="1" customHeight="1" x14ac:dyDescent="0.25">
      <c r="A702" s="74"/>
      <c r="B702" s="132"/>
      <c r="C702" s="366"/>
      <c r="D702" s="389"/>
      <c r="E702" s="381"/>
      <c r="F702" s="381"/>
      <c r="G702" s="381"/>
      <c r="H702" s="381"/>
      <c r="I702" s="381"/>
      <c r="J702" s="381"/>
      <c r="K702" s="382"/>
      <c r="L702" s="383"/>
      <c r="M702" s="384"/>
      <c r="N702" s="384"/>
      <c r="O702" s="384"/>
      <c r="P702" s="384"/>
      <c r="Q702" s="384"/>
      <c r="R702" s="384"/>
      <c r="S702" s="384"/>
      <c r="T702" s="384"/>
      <c r="U702" s="385"/>
      <c r="V702" s="132"/>
      <c r="W702" s="132"/>
      <c r="X702" s="74"/>
    </row>
    <row r="703" spans="1:24" ht="9" hidden="1" customHeight="1" x14ac:dyDescent="0.25">
      <c r="A703" s="74"/>
      <c r="B703" s="132"/>
      <c r="C703" s="137"/>
      <c r="D703" s="132"/>
      <c r="E703" s="132"/>
      <c r="F703" s="132"/>
      <c r="G703" s="132"/>
      <c r="H703" s="132"/>
      <c r="I703" s="132"/>
      <c r="J703" s="132"/>
      <c r="K703" s="132"/>
      <c r="L703" s="132"/>
      <c r="M703" s="132"/>
      <c r="N703" s="132"/>
      <c r="O703" s="132"/>
      <c r="P703" s="132"/>
      <c r="Q703" s="132"/>
      <c r="R703" s="132"/>
      <c r="S703" s="132"/>
      <c r="T703" s="132"/>
      <c r="U703" s="132"/>
      <c r="V703" s="132"/>
      <c r="W703" s="132"/>
      <c r="X703" s="74"/>
    </row>
    <row r="704" spans="1:24" ht="9" hidden="1" customHeight="1" x14ac:dyDescent="0.25">
      <c r="A704" s="74"/>
      <c r="B704" s="132"/>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74"/>
    </row>
    <row r="705" spans="1:24" ht="39.950000000000003" hidden="1" customHeight="1" x14ac:dyDescent="0.25">
      <c r="A705" s="74"/>
      <c r="B705" s="132"/>
      <c r="C705" s="365" t="s">
        <v>356</v>
      </c>
      <c r="D705" s="387">
        <v>16</v>
      </c>
      <c r="E705" s="138" t="s">
        <v>114</v>
      </c>
      <c r="F705" s="367"/>
      <c r="G705" s="368"/>
      <c r="H705" s="369"/>
      <c r="I705" s="139" t="s">
        <v>100</v>
      </c>
      <c r="J705" s="370"/>
      <c r="K705" s="371"/>
      <c r="L705" s="371"/>
      <c r="M705" s="371"/>
      <c r="N705" s="371"/>
      <c r="O705" s="371"/>
      <c r="P705" s="371"/>
      <c r="Q705" s="372"/>
      <c r="R705" s="373" t="s">
        <v>140</v>
      </c>
      <c r="S705" s="374"/>
      <c r="T705" s="375" t="str">
        <f ca="1">IF(ISERROR(INDEX('BD1'!$N$56:$P$70,MATCH(J705,INDIRECT(F705),0),MATCH(F705,'BD1'!$N$55:$P$55,0))),"",(INDEX('BD1'!$N$56:$P$70,MATCH(J705,INDIRECT(F705),0),MATCH(F705,'BD1'!$N$55:$P$55,0))))</f>
        <v/>
      </c>
      <c r="U705" s="376"/>
      <c r="V705" s="132"/>
      <c r="W705" s="132"/>
      <c r="X705" s="74"/>
    </row>
    <row r="706" spans="1:24" ht="15" hidden="1" customHeight="1" x14ac:dyDescent="0.25">
      <c r="A706" s="74"/>
      <c r="B706" s="132"/>
      <c r="C706" s="365"/>
      <c r="D706" s="388"/>
      <c r="E706" s="140"/>
      <c r="F706" s="140"/>
      <c r="G706" s="140"/>
      <c r="H706" s="141" t="s">
        <v>163</v>
      </c>
      <c r="I706" s="140"/>
      <c r="J706" s="140"/>
      <c r="K706" s="140"/>
      <c r="L706" s="140"/>
      <c r="M706" s="140"/>
      <c r="N706" s="140"/>
      <c r="O706" s="140"/>
      <c r="P706" s="140"/>
      <c r="Q706" s="141" t="s">
        <v>163</v>
      </c>
      <c r="R706" s="140"/>
      <c r="S706" s="140"/>
      <c r="T706" s="140"/>
      <c r="U706" s="142"/>
      <c r="V706" s="132"/>
      <c r="W706" s="132"/>
      <c r="X706" s="74"/>
    </row>
    <row r="707" spans="1:24" ht="21.75" hidden="1" customHeight="1" x14ac:dyDescent="0.25">
      <c r="A707" s="74"/>
      <c r="B707" s="132"/>
      <c r="C707" s="365"/>
      <c r="D707" s="388"/>
      <c r="E707" s="377" t="s">
        <v>234</v>
      </c>
      <c r="F707" s="378"/>
      <c r="G707" s="378"/>
      <c r="H707" s="378"/>
      <c r="I707" s="378"/>
      <c r="J707" s="378"/>
      <c r="K707" s="378"/>
      <c r="L707" s="379" t="s">
        <v>235</v>
      </c>
      <c r="M707" s="378"/>
      <c r="N707" s="378"/>
      <c r="O707" s="378"/>
      <c r="P707" s="378"/>
      <c r="Q707" s="378"/>
      <c r="R707" s="378"/>
      <c r="S707" s="378"/>
      <c r="T707" s="378"/>
      <c r="U707" s="380"/>
      <c r="V707" s="132"/>
      <c r="W707" s="132"/>
      <c r="X707" s="74"/>
    </row>
    <row r="708" spans="1:24" ht="39.950000000000003" hidden="1" customHeight="1" x14ac:dyDescent="0.25">
      <c r="A708" s="74"/>
      <c r="B708" s="132"/>
      <c r="C708" s="366"/>
      <c r="D708" s="389"/>
      <c r="E708" s="381"/>
      <c r="F708" s="381"/>
      <c r="G708" s="381"/>
      <c r="H708" s="381"/>
      <c r="I708" s="381"/>
      <c r="J708" s="381"/>
      <c r="K708" s="382"/>
      <c r="L708" s="383"/>
      <c r="M708" s="384"/>
      <c r="N708" s="384"/>
      <c r="O708" s="384"/>
      <c r="P708" s="384"/>
      <c r="Q708" s="384"/>
      <c r="R708" s="384"/>
      <c r="S708" s="384"/>
      <c r="T708" s="384"/>
      <c r="U708" s="385"/>
      <c r="V708" s="132"/>
      <c r="W708" s="132"/>
      <c r="X708" s="74"/>
    </row>
    <row r="709" spans="1:24" ht="12" hidden="1" customHeight="1" x14ac:dyDescent="0.25">
      <c r="A709" s="74"/>
      <c r="B709" s="132"/>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74"/>
    </row>
    <row r="710" spans="1:24" ht="9" hidden="1" customHeight="1" x14ac:dyDescent="0.25">
      <c r="A710" s="74"/>
      <c r="B710" s="132"/>
      <c r="C710" s="137"/>
      <c r="D710" s="132"/>
      <c r="E710" s="132"/>
      <c r="F710" s="132"/>
      <c r="G710" s="132"/>
      <c r="H710" s="132"/>
      <c r="I710" s="132"/>
      <c r="J710" s="132"/>
      <c r="K710" s="132"/>
      <c r="L710" s="132"/>
      <c r="M710" s="132"/>
      <c r="N710" s="132"/>
      <c r="O710" s="132"/>
      <c r="P710" s="132"/>
      <c r="Q710" s="132"/>
      <c r="R710" s="132"/>
      <c r="S710" s="132"/>
      <c r="T710" s="132"/>
      <c r="U710" s="132"/>
      <c r="V710" s="132"/>
      <c r="W710" s="132"/>
      <c r="X710" s="74"/>
    </row>
    <row r="711" spans="1:24" ht="39.950000000000003" hidden="1" customHeight="1" x14ac:dyDescent="0.25">
      <c r="A711" s="74"/>
      <c r="B711" s="132"/>
      <c r="C711" s="365" t="s">
        <v>356</v>
      </c>
      <c r="D711" s="387">
        <v>17</v>
      </c>
      <c r="E711" s="138" t="s">
        <v>114</v>
      </c>
      <c r="F711" s="367"/>
      <c r="G711" s="368"/>
      <c r="H711" s="369"/>
      <c r="I711" s="139" t="s">
        <v>100</v>
      </c>
      <c r="J711" s="370"/>
      <c r="K711" s="371"/>
      <c r="L711" s="371"/>
      <c r="M711" s="371"/>
      <c r="N711" s="371"/>
      <c r="O711" s="371"/>
      <c r="P711" s="371"/>
      <c r="Q711" s="372"/>
      <c r="R711" s="373" t="s">
        <v>140</v>
      </c>
      <c r="S711" s="374"/>
      <c r="T711" s="375" t="str">
        <f ca="1">IF(ISERROR(INDEX('BD1'!$N$56:$P$70,MATCH(J711,INDIRECT(F711),0),MATCH(F711,'BD1'!$N$55:$P$55,0))),"",(INDEX('BD1'!$N$56:$P$70,MATCH(J711,INDIRECT(F711),0),MATCH(F711,'BD1'!$N$55:$P$55,0))))</f>
        <v/>
      </c>
      <c r="U711" s="376"/>
      <c r="V711" s="132"/>
      <c r="W711" s="132"/>
      <c r="X711" s="74"/>
    </row>
    <row r="712" spans="1:24" ht="15" hidden="1" customHeight="1" x14ac:dyDescent="0.25">
      <c r="A712" s="74"/>
      <c r="B712" s="132"/>
      <c r="C712" s="365"/>
      <c r="D712" s="388"/>
      <c r="E712" s="140"/>
      <c r="F712" s="140"/>
      <c r="G712" s="140"/>
      <c r="H712" s="141" t="s">
        <v>163</v>
      </c>
      <c r="I712" s="140"/>
      <c r="J712" s="140"/>
      <c r="K712" s="140"/>
      <c r="L712" s="140"/>
      <c r="M712" s="140"/>
      <c r="N712" s="140"/>
      <c r="O712" s="140"/>
      <c r="P712" s="140"/>
      <c r="Q712" s="141" t="s">
        <v>163</v>
      </c>
      <c r="R712" s="140"/>
      <c r="S712" s="140"/>
      <c r="T712" s="140"/>
      <c r="U712" s="142"/>
      <c r="V712" s="132"/>
      <c r="W712" s="132"/>
      <c r="X712" s="74"/>
    </row>
    <row r="713" spans="1:24" ht="21.75" hidden="1" customHeight="1" x14ac:dyDescent="0.25">
      <c r="A713" s="74"/>
      <c r="B713" s="132"/>
      <c r="C713" s="365"/>
      <c r="D713" s="388"/>
      <c r="E713" s="377" t="s">
        <v>234</v>
      </c>
      <c r="F713" s="378"/>
      <c r="G713" s="378"/>
      <c r="H713" s="378"/>
      <c r="I713" s="378"/>
      <c r="J713" s="378"/>
      <c r="K713" s="378"/>
      <c r="L713" s="379" t="s">
        <v>235</v>
      </c>
      <c r="M713" s="378"/>
      <c r="N713" s="378"/>
      <c r="O713" s="378"/>
      <c r="P713" s="378"/>
      <c r="Q713" s="378"/>
      <c r="R713" s="378"/>
      <c r="S713" s="378"/>
      <c r="T713" s="378"/>
      <c r="U713" s="380"/>
      <c r="V713" s="132"/>
      <c r="W713" s="132"/>
      <c r="X713" s="74"/>
    </row>
    <row r="714" spans="1:24" ht="39.950000000000003" hidden="1" customHeight="1" x14ac:dyDescent="0.25">
      <c r="A714" s="74"/>
      <c r="B714" s="132"/>
      <c r="C714" s="366"/>
      <c r="D714" s="389"/>
      <c r="E714" s="381"/>
      <c r="F714" s="381"/>
      <c r="G714" s="381"/>
      <c r="H714" s="381"/>
      <c r="I714" s="381"/>
      <c r="J714" s="381"/>
      <c r="K714" s="382"/>
      <c r="L714" s="383"/>
      <c r="M714" s="384"/>
      <c r="N714" s="384"/>
      <c r="O714" s="384"/>
      <c r="P714" s="384"/>
      <c r="Q714" s="384"/>
      <c r="R714" s="384"/>
      <c r="S714" s="384"/>
      <c r="T714" s="384"/>
      <c r="U714" s="385"/>
      <c r="V714" s="132"/>
      <c r="W714" s="132"/>
      <c r="X714" s="74"/>
    </row>
    <row r="715" spans="1:24" ht="9" hidden="1" customHeight="1" x14ac:dyDescent="0.25">
      <c r="A715" s="74"/>
      <c r="B715" s="132"/>
      <c r="C715" s="137"/>
      <c r="D715" s="132"/>
      <c r="E715" s="132"/>
      <c r="F715" s="132"/>
      <c r="G715" s="132"/>
      <c r="H715" s="132"/>
      <c r="I715" s="132"/>
      <c r="J715" s="132"/>
      <c r="K715" s="132"/>
      <c r="L715" s="132"/>
      <c r="M715" s="132"/>
      <c r="N715" s="132"/>
      <c r="O715" s="132"/>
      <c r="P715" s="132"/>
      <c r="Q715" s="132"/>
      <c r="R715" s="132"/>
      <c r="S715" s="132"/>
      <c r="T715" s="132"/>
      <c r="U715" s="132"/>
      <c r="V715" s="132"/>
      <c r="W715" s="132"/>
      <c r="X715" s="74"/>
    </row>
    <row r="716" spans="1:24" ht="9" hidden="1" customHeight="1" x14ac:dyDescent="0.25">
      <c r="A716" s="74"/>
      <c r="B716" s="132"/>
      <c r="C716" s="137"/>
      <c r="D716" s="132"/>
      <c r="E716" s="132"/>
      <c r="F716" s="132"/>
      <c r="G716" s="132"/>
      <c r="H716" s="132"/>
      <c r="I716" s="132"/>
      <c r="J716" s="132"/>
      <c r="K716" s="132"/>
      <c r="L716" s="132"/>
      <c r="M716" s="132"/>
      <c r="N716" s="132"/>
      <c r="O716" s="132"/>
      <c r="P716" s="132"/>
      <c r="Q716" s="132"/>
      <c r="R716" s="132"/>
      <c r="S716" s="132"/>
      <c r="T716" s="132"/>
      <c r="U716" s="132"/>
      <c r="V716" s="132"/>
      <c r="W716" s="132"/>
      <c r="X716" s="74"/>
    </row>
    <row r="717" spans="1:24" ht="39.950000000000003" hidden="1" customHeight="1" x14ac:dyDescent="0.25">
      <c r="A717" s="74"/>
      <c r="B717" s="132"/>
      <c r="C717" s="365" t="s">
        <v>356</v>
      </c>
      <c r="D717" s="387">
        <v>18</v>
      </c>
      <c r="E717" s="138" t="s">
        <v>114</v>
      </c>
      <c r="F717" s="367"/>
      <c r="G717" s="368"/>
      <c r="H717" s="369"/>
      <c r="I717" s="139" t="s">
        <v>100</v>
      </c>
      <c r="J717" s="370"/>
      <c r="K717" s="371"/>
      <c r="L717" s="371"/>
      <c r="M717" s="371"/>
      <c r="N717" s="371"/>
      <c r="O717" s="371"/>
      <c r="P717" s="371"/>
      <c r="Q717" s="372"/>
      <c r="R717" s="373" t="s">
        <v>140</v>
      </c>
      <c r="S717" s="374"/>
      <c r="T717" s="375" t="str">
        <f ca="1">IF(ISERROR(INDEX('BD1'!$N$56:$P$70,MATCH(J717,INDIRECT(F717),0),MATCH(F717,'BD1'!$N$55:$P$55,0))),"",(INDEX('BD1'!$N$56:$P$70,MATCH(J717,INDIRECT(F717),0),MATCH(F717,'BD1'!$N$55:$P$55,0))))</f>
        <v/>
      </c>
      <c r="U717" s="376"/>
      <c r="V717" s="132"/>
      <c r="W717" s="132"/>
      <c r="X717" s="74"/>
    </row>
    <row r="718" spans="1:24" ht="15" hidden="1" customHeight="1" x14ac:dyDescent="0.25">
      <c r="A718" s="74"/>
      <c r="B718" s="132"/>
      <c r="C718" s="365"/>
      <c r="D718" s="388"/>
      <c r="E718" s="140"/>
      <c r="F718" s="140"/>
      <c r="G718" s="140"/>
      <c r="H718" s="141" t="s">
        <v>163</v>
      </c>
      <c r="I718" s="140"/>
      <c r="J718" s="140"/>
      <c r="K718" s="140"/>
      <c r="L718" s="140"/>
      <c r="M718" s="140"/>
      <c r="N718" s="140"/>
      <c r="O718" s="140"/>
      <c r="P718" s="140"/>
      <c r="Q718" s="141" t="s">
        <v>163</v>
      </c>
      <c r="R718" s="140"/>
      <c r="S718" s="140"/>
      <c r="T718" s="140"/>
      <c r="U718" s="142"/>
      <c r="V718" s="132"/>
      <c r="W718" s="132"/>
      <c r="X718" s="74"/>
    </row>
    <row r="719" spans="1:24" ht="21.75" hidden="1" customHeight="1" x14ac:dyDescent="0.25">
      <c r="A719" s="74"/>
      <c r="B719" s="132"/>
      <c r="C719" s="365"/>
      <c r="D719" s="388"/>
      <c r="E719" s="377" t="s">
        <v>234</v>
      </c>
      <c r="F719" s="378"/>
      <c r="G719" s="378"/>
      <c r="H719" s="378"/>
      <c r="I719" s="378"/>
      <c r="J719" s="378"/>
      <c r="K719" s="378"/>
      <c r="L719" s="379" t="s">
        <v>235</v>
      </c>
      <c r="M719" s="378"/>
      <c r="N719" s="378"/>
      <c r="O719" s="378"/>
      <c r="P719" s="378"/>
      <c r="Q719" s="378"/>
      <c r="R719" s="378"/>
      <c r="S719" s="378"/>
      <c r="T719" s="378"/>
      <c r="U719" s="380"/>
      <c r="V719" s="132"/>
      <c r="W719" s="132"/>
      <c r="X719" s="74"/>
    </row>
    <row r="720" spans="1:24" ht="39.950000000000003" hidden="1" customHeight="1" x14ac:dyDescent="0.25">
      <c r="A720" s="74"/>
      <c r="B720" s="132"/>
      <c r="C720" s="366"/>
      <c r="D720" s="389"/>
      <c r="E720" s="381"/>
      <c r="F720" s="381"/>
      <c r="G720" s="381"/>
      <c r="H720" s="381"/>
      <c r="I720" s="381"/>
      <c r="J720" s="381"/>
      <c r="K720" s="382"/>
      <c r="L720" s="383"/>
      <c r="M720" s="384"/>
      <c r="N720" s="384"/>
      <c r="O720" s="384"/>
      <c r="P720" s="384"/>
      <c r="Q720" s="384"/>
      <c r="R720" s="384"/>
      <c r="S720" s="384"/>
      <c r="T720" s="384"/>
      <c r="U720" s="385"/>
      <c r="V720" s="132"/>
      <c r="W720" s="132"/>
      <c r="X720" s="74"/>
    </row>
    <row r="721" spans="1:41" ht="9" hidden="1" customHeight="1" x14ac:dyDescent="0.25">
      <c r="A721" s="74"/>
      <c r="B721" s="132"/>
      <c r="C721" s="137"/>
      <c r="D721" s="132"/>
      <c r="E721" s="132"/>
      <c r="F721" s="132"/>
      <c r="G721" s="132"/>
      <c r="H721" s="132"/>
      <c r="I721" s="132"/>
      <c r="J721" s="132"/>
      <c r="K721" s="132"/>
      <c r="L721" s="132"/>
      <c r="M721" s="132"/>
      <c r="N721" s="132"/>
      <c r="O721" s="132"/>
      <c r="P721" s="132"/>
      <c r="Q721" s="132"/>
      <c r="R721" s="132"/>
      <c r="S721" s="132"/>
      <c r="T721" s="132"/>
      <c r="U721" s="132"/>
      <c r="V721" s="132"/>
      <c r="W721" s="132"/>
      <c r="X721" s="74"/>
    </row>
    <row r="722" spans="1:41" ht="12" hidden="1" x14ac:dyDescent="0.25">
      <c r="A722" s="74"/>
      <c r="B722" s="132"/>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74"/>
    </row>
    <row r="723" spans="1:41" ht="21.75" hidden="1" customHeight="1" x14ac:dyDescent="0.25">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row>
    <row r="724" spans="1:41" s="6" customFormat="1" ht="66.95" hidden="1" customHeight="1" x14ac:dyDescent="0.25">
      <c r="A724" s="75"/>
      <c r="B724" s="17"/>
      <c r="C724" s="17"/>
      <c r="D724" s="17"/>
      <c r="E724" s="17"/>
      <c r="F724" s="17"/>
      <c r="G724" s="126"/>
      <c r="H724" s="17"/>
      <c r="I724" s="17"/>
      <c r="J724" s="17"/>
      <c r="K724" s="17"/>
      <c r="L724" s="17"/>
      <c r="M724" s="17"/>
      <c r="N724" s="18"/>
      <c r="O724" s="17"/>
      <c r="P724" s="17"/>
      <c r="Q724" s="17"/>
      <c r="R724" s="17"/>
      <c r="S724" s="17"/>
      <c r="T724" s="17"/>
      <c r="U724" s="17"/>
      <c r="V724" s="18"/>
      <c r="W724" s="17"/>
      <c r="X724" s="75"/>
    </row>
    <row r="725" spans="1:41" s="6" customFormat="1" ht="40.5" hidden="1" customHeight="1" x14ac:dyDescent="0.25">
      <c r="A725" s="75"/>
      <c r="B725" s="17"/>
      <c r="C725" s="403" t="s">
        <v>257</v>
      </c>
      <c r="D725" s="404"/>
      <c r="E725" s="405" t="str">
        <f>IF(ISERROR(INDEX('BD1'!$B$56:$H$56,1,MATCH(C725,'BD1'!$B$55:$H$55,0))),"",(INDEX('BD1'!$B$56:$H$56,1,MATCH(C725,'BD1'!$B$55:$H$55,0))))</f>
        <v>Desarrollo economico basado en el conocimiento</v>
      </c>
      <c r="F725" s="406"/>
      <c r="G725" s="406"/>
      <c r="H725" s="406"/>
      <c r="I725" s="407"/>
      <c r="J725" s="17"/>
      <c r="K725" s="386"/>
      <c r="L725" s="386"/>
      <c r="M725" s="386"/>
      <c r="N725" s="386"/>
      <c r="O725" s="408"/>
      <c r="P725" s="408"/>
      <c r="Q725" s="408"/>
      <c r="R725" s="408"/>
      <c r="S725" s="408"/>
      <c r="T725" s="408"/>
      <c r="U725" s="408"/>
      <c r="V725" s="408"/>
      <c r="W725" s="17"/>
      <c r="X725" s="75"/>
    </row>
    <row r="726" spans="1:41" s="35" customFormat="1" ht="6.95" hidden="1" customHeight="1" x14ac:dyDescent="0.25">
      <c r="A726" s="76"/>
      <c r="B726" s="143"/>
      <c r="C726" s="128"/>
      <c r="D726" s="143"/>
      <c r="E726" s="143"/>
      <c r="F726" s="143"/>
      <c r="G726" s="143"/>
      <c r="H726" s="143"/>
      <c r="I726" s="143"/>
      <c r="J726" s="143"/>
      <c r="K726" s="143"/>
      <c r="L726" s="143"/>
      <c r="M726" s="143"/>
      <c r="N726" s="143"/>
      <c r="O726" s="143"/>
      <c r="P726" s="143"/>
      <c r="Q726" s="143"/>
      <c r="R726" s="143"/>
      <c r="S726" s="144"/>
      <c r="T726" s="144"/>
      <c r="U726" s="144"/>
      <c r="V726" s="130"/>
      <c r="W726" s="143"/>
      <c r="X726" s="76"/>
    </row>
    <row r="727" spans="1:41" s="14" customFormat="1" ht="43.5" hidden="1" customHeight="1" x14ac:dyDescent="0.25">
      <c r="A727" s="78"/>
      <c r="B727" s="131"/>
      <c r="C727" s="409" t="s">
        <v>189</v>
      </c>
      <c r="D727" s="411" t="s">
        <v>232</v>
      </c>
      <c r="E727" s="411" t="s">
        <v>242</v>
      </c>
      <c r="F727" s="413" t="s">
        <v>243</v>
      </c>
      <c r="G727" s="133"/>
      <c r="H727" s="415" t="s">
        <v>85</v>
      </c>
      <c r="I727" s="416"/>
      <c r="J727" s="416"/>
      <c r="K727" s="417"/>
      <c r="L727" s="135"/>
      <c r="M727" s="418" t="s">
        <v>193</v>
      </c>
      <c r="N727" s="418"/>
      <c r="O727" s="418"/>
      <c r="P727" s="418"/>
      <c r="Q727" s="135"/>
      <c r="R727" s="418" t="s">
        <v>87</v>
      </c>
      <c r="S727" s="418"/>
      <c r="T727" s="418"/>
      <c r="U727" s="418"/>
      <c r="V727" s="131"/>
      <c r="W727" s="131"/>
      <c r="X727" s="78"/>
      <c r="Y727" s="16"/>
      <c r="Z727" s="16"/>
      <c r="AA727" s="16"/>
      <c r="AB727" s="16"/>
      <c r="AC727" s="16"/>
      <c r="AD727" s="16"/>
      <c r="AE727" s="16"/>
      <c r="AF727" s="16"/>
      <c r="AG727" s="16"/>
      <c r="AH727" s="16"/>
      <c r="AI727" s="16"/>
      <c r="AJ727" s="16"/>
      <c r="AK727" s="16"/>
      <c r="AL727" s="16"/>
      <c r="AM727" s="16"/>
      <c r="AN727" s="16"/>
      <c r="AO727" s="16"/>
    </row>
    <row r="728" spans="1:41" ht="29.25" hidden="1" customHeight="1" x14ac:dyDescent="0.25">
      <c r="A728" s="74"/>
      <c r="B728" s="132"/>
      <c r="C728" s="410"/>
      <c r="D728" s="412"/>
      <c r="E728" s="412"/>
      <c r="F728" s="414"/>
      <c r="G728" s="134"/>
      <c r="H728" s="419" t="s">
        <v>88</v>
      </c>
      <c r="I728" s="420"/>
      <c r="J728" s="421" t="s">
        <v>231</v>
      </c>
      <c r="K728" s="422"/>
      <c r="L728" s="134"/>
      <c r="M728" s="420" t="s">
        <v>88</v>
      </c>
      <c r="N728" s="420"/>
      <c r="O728" s="423" t="s">
        <v>231</v>
      </c>
      <c r="P728" s="423"/>
      <c r="Q728" s="134"/>
      <c r="R728" s="420" t="s">
        <v>88</v>
      </c>
      <c r="S728" s="420"/>
      <c r="T728" s="421" t="s">
        <v>231</v>
      </c>
      <c r="U728" s="421"/>
      <c r="V728" s="132"/>
      <c r="W728" s="132"/>
      <c r="X728" s="74"/>
    </row>
    <row r="729" spans="1:41" ht="37.5" hidden="1" customHeight="1" x14ac:dyDescent="0.25">
      <c r="A729" s="74"/>
      <c r="B729" s="132"/>
      <c r="C729" s="390"/>
      <c r="D729" s="424"/>
      <c r="E729" s="400"/>
      <c r="F729" s="390"/>
      <c r="G729" s="134"/>
      <c r="H729" s="108" t="s">
        <v>89</v>
      </c>
      <c r="I729" s="67"/>
      <c r="J729" s="396" t="str">
        <f>IF(ISERROR(IF(I730="","",IF((I730/I729)&gt;1,1,I730/I729))),"",IF(I730="","",IF((I730/I729)&gt;1,1,I730/I729)))</f>
        <v/>
      </c>
      <c r="K729" s="397" t="str">
        <f>IF(J729="","",(IF(J729&lt;'BD1'!$E$76,'BD1'!$G$75,IF(J729&lt;'BD1'!$E$77,'BD1'!$G$76,'BD1'!$G$77))))</f>
        <v/>
      </c>
      <c r="L729" s="134"/>
      <c r="M729" s="109" t="s">
        <v>89</v>
      </c>
      <c r="N729" s="68"/>
      <c r="O729" s="396" t="str">
        <f>IF(ISERROR(IF(N730="","",IF((N730/N729)&gt;1,1,N730/N729))),"",IF(N730="","",IF((N730/N729)&gt;1,1,N730/N729)))</f>
        <v/>
      </c>
      <c r="P729" s="398" t="str">
        <f>IF(O729="","",(IF(O729&lt;'BD1'!$E$76,'BD1'!$G$75,IF(O729&lt;'BD1'!$E$77,'BD1'!$G$76,'BD1'!$G$77))))</f>
        <v/>
      </c>
      <c r="Q729" s="134"/>
      <c r="R729" s="109" t="s">
        <v>89</v>
      </c>
      <c r="S729" s="67"/>
      <c r="T729" s="396" t="str">
        <f>IF(ISERROR(IF(S730="","",IF((S730/S729)&gt;1,1,S730/S729))),"",IF(S730="","",IF((S730/S729)&gt;1,1,S730/S729)))</f>
        <v/>
      </c>
      <c r="U729" s="398" t="str">
        <f>IF(T729="","",(IF(T729&lt;'BD1'!$E$76,'BD1'!$G$75,IF(T729&lt;'BD1'!$E$77,'BD1'!$G$76,'BD1'!$G$77))))</f>
        <v/>
      </c>
      <c r="V729" s="132"/>
      <c r="W729" s="132"/>
      <c r="X729" s="74"/>
    </row>
    <row r="730" spans="1:41" ht="37.5" hidden="1" customHeight="1" x14ac:dyDescent="0.25">
      <c r="A730" s="74"/>
      <c r="B730" s="132"/>
      <c r="C730" s="391"/>
      <c r="D730" s="425"/>
      <c r="E730" s="400"/>
      <c r="F730" s="391"/>
      <c r="G730" s="132"/>
      <c r="H730" s="71" t="s">
        <v>90</v>
      </c>
      <c r="I730" s="83"/>
      <c r="J730" s="396"/>
      <c r="K730" s="397"/>
      <c r="L730" s="132"/>
      <c r="M730" s="73" t="s">
        <v>90</v>
      </c>
      <c r="N730" s="69"/>
      <c r="O730" s="396"/>
      <c r="P730" s="398"/>
      <c r="Q730" s="132"/>
      <c r="R730" s="73" t="s">
        <v>90</v>
      </c>
      <c r="S730" s="83"/>
      <c r="T730" s="396"/>
      <c r="U730" s="398"/>
      <c r="V730" s="132"/>
      <c r="W730" s="132"/>
      <c r="X730" s="74"/>
    </row>
    <row r="731" spans="1:41" ht="37.5" hidden="1" customHeight="1" x14ac:dyDescent="0.25">
      <c r="A731" s="74"/>
      <c r="B731" s="132"/>
      <c r="C731" s="390"/>
      <c r="D731" s="424"/>
      <c r="E731" s="400"/>
      <c r="F731" s="401"/>
      <c r="G731" s="134"/>
      <c r="H731" s="108" t="s">
        <v>89</v>
      </c>
      <c r="I731" s="67"/>
      <c r="J731" s="396" t="str">
        <f>IF(ISERROR(IF(I732="","",IF((I732/I731)&gt;1,1,I732/I731))),"",IF(I732="","",IF((I732/I731)&gt;1,1,I732/I731)))</f>
        <v/>
      </c>
      <c r="K731" s="397" t="str">
        <f>IF(J731="","",(IF(J731&lt;'BD1'!$E$76,'BD1'!$G$75,IF(J731&lt;'BD1'!$E$77,'BD1'!$G$76,'BD1'!$G$77))))</f>
        <v/>
      </c>
      <c r="L731" s="134"/>
      <c r="M731" s="109" t="s">
        <v>89</v>
      </c>
      <c r="N731" s="68"/>
      <c r="O731" s="396" t="str">
        <f>IF(ISERROR(IF(N732="","",IF((N732/N731)&gt;1,1,N732/N731))),"",IF(N732="","",IF((N732/N731)&gt;1,1,N732/N731)))</f>
        <v/>
      </c>
      <c r="P731" s="398" t="str">
        <f>IF(O731="","",(IF(O731&lt;'BD1'!$E$76,'BD1'!$G$75,IF(O731&lt;'BD1'!$E$77,'BD1'!$G$76,'BD1'!$G$77))))</f>
        <v/>
      </c>
      <c r="Q731" s="134"/>
      <c r="R731" s="109" t="s">
        <v>89</v>
      </c>
      <c r="S731" s="67"/>
      <c r="T731" s="396" t="str">
        <f>IF(ISERROR(IF(S732="","",IF((S732/S731)&gt;1,1,S732/S731))),"",IF(S732="","",IF((S732/S731)&gt;1,1,S732/S731)))</f>
        <v/>
      </c>
      <c r="U731" s="398" t="str">
        <f>IF(T731="","",(IF(T731&lt;'BD1'!$E$76,'BD1'!$G$75,IF(T731&lt;'BD1'!$E$77,'BD1'!$G$76,'BD1'!$G$77))))</f>
        <v/>
      </c>
      <c r="V731" s="132"/>
      <c r="W731" s="132"/>
      <c r="X731" s="74"/>
    </row>
    <row r="732" spans="1:41" ht="37.5" hidden="1" customHeight="1" x14ac:dyDescent="0.25">
      <c r="A732" s="74"/>
      <c r="B732" s="132"/>
      <c r="C732" s="391"/>
      <c r="D732" s="425"/>
      <c r="E732" s="400"/>
      <c r="F732" s="402"/>
      <c r="G732" s="132"/>
      <c r="H732" s="71" t="s">
        <v>90</v>
      </c>
      <c r="I732" s="83"/>
      <c r="J732" s="396"/>
      <c r="K732" s="397"/>
      <c r="L732" s="132"/>
      <c r="M732" s="73" t="s">
        <v>90</v>
      </c>
      <c r="N732" s="69"/>
      <c r="O732" s="396"/>
      <c r="P732" s="398"/>
      <c r="Q732" s="132"/>
      <c r="R732" s="73" t="s">
        <v>90</v>
      </c>
      <c r="S732" s="83"/>
      <c r="T732" s="396"/>
      <c r="U732" s="398"/>
      <c r="V732" s="132"/>
      <c r="W732" s="132"/>
      <c r="X732" s="74"/>
    </row>
    <row r="733" spans="1:41" ht="37.5" hidden="1" customHeight="1" x14ac:dyDescent="0.25">
      <c r="A733" s="74"/>
      <c r="B733" s="132"/>
      <c r="C733" s="390"/>
      <c r="D733" s="424"/>
      <c r="E733" s="394"/>
      <c r="F733" s="394"/>
      <c r="G733" s="134"/>
      <c r="H733" s="108" t="s">
        <v>89</v>
      </c>
      <c r="I733" s="67"/>
      <c r="J733" s="396" t="str">
        <f>IF(ISERROR(IF(I734="","",IF((I734/I733)&gt;1,1,I734/I733))),"",IF(I734="","",IF((I734/I733)&gt;1,1,I734/I733)))</f>
        <v/>
      </c>
      <c r="K733" s="397" t="str">
        <f>IF(J733="","",(IF(J733&lt;'BD1'!$E$76,'BD1'!$G$75,IF(J733&lt;'BD1'!$E$77,'BD1'!$G$76,'BD1'!$G$77))))</f>
        <v/>
      </c>
      <c r="L733" s="134"/>
      <c r="M733" s="109" t="s">
        <v>89</v>
      </c>
      <c r="N733" s="68"/>
      <c r="O733" s="396" t="str">
        <f>IF(ISERROR(IF(N734="","",IF((N734/N733)&gt;1,1,N734/N733))),"",IF(N734="","",IF((N734/N733)&gt;1,1,N734/N733)))</f>
        <v/>
      </c>
      <c r="P733" s="398" t="str">
        <f>IF(O733="","",(IF(O733&lt;'BD1'!$E$76,'BD1'!$G$75,IF(O733&lt;'BD1'!$E$77,'BD1'!$G$76,'BD1'!$G$77))))</f>
        <v/>
      </c>
      <c r="Q733" s="134"/>
      <c r="R733" s="109" t="s">
        <v>89</v>
      </c>
      <c r="S733" s="67"/>
      <c r="T733" s="396" t="str">
        <f>IF(ISERROR(IF(S734="","",IF((S734/S733)&gt;1,1,S734/S733))),"",IF(S734="","",IF((S734/S733)&gt;1,1,S734/S733)))</f>
        <v/>
      </c>
      <c r="U733" s="398" t="str">
        <f>IF(T733="","",(IF(T733&lt;'BD1'!$E$76,'BD1'!$G$75,IF(T733&lt;'BD1'!$E$77,'BD1'!$G$76,'BD1'!$G$77))))</f>
        <v/>
      </c>
      <c r="V733" s="132"/>
      <c r="W733" s="132"/>
      <c r="X733" s="74"/>
    </row>
    <row r="734" spans="1:41" ht="37.5" hidden="1" customHeight="1" x14ac:dyDescent="0.25">
      <c r="A734" s="74"/>
      <c r="B734" s="132"/>
      <c r="C734" s="391"/>
      <c r="D734" s="425"/>
      <c r="E734" s="395"/>
      <c r="F734" s="395"/>
      <c r="G734" s="132"/>
      <c r="H734" s="71" t="s">
        <v>90</v>
      </c>
      <c r="I734" s="83"/>
      <c r="J734" s="396"/>
      <c r="K734" s="397"/>
      <c r="L734" s="132"/>
      <c r="M734" s="73" t="s">
        <v>90</v>
      </c>
      <c r="N734" s="69"/>
      <c r="O734" s="396"/>
      <c r="P734" s="398"/>
      <c r="Q734" s="132"/>
      <c r="R734" s="73" t="s">
        <v>90</v>
      </c>
      <c r="S734" s="83"/>
      <c r="T734" s="396"/>
      <c r="U734" s="398"/>
      <c r="V734" s="132"/>
      <c r="W734" s="132"/>
      <c r="X734" s="74"/>
    </row>
    <row r="735" spans="1:41" ht="37.5" hidden="1" customHeight="1" x14ac:dyDescent="0.25">
      <c r="A735" s="74"/>
      <c r="B735" s="132"/>
      <c r="C735" s="390"/>
      <c r="D735" s="424"/>
      <c r="E735" s="394"/>
      <c r="F735" s="394"/>
      <c r="G735" s="134"/>
      <c r="H735" s="108" t="s">
        <v>89</v>
      </c>
      <c r="I735" s="67"/>
      <c r="J735" s="396" t="str">
        <f>IF(ISERROR(IF(I736="","",IF((I736/I735)&gt;1,1,I736/I735))),"",IF(I736="","",IF((I736/I735)&gt;1,1,I736/I735)))</f>
        <v/>
      </c>
      <c r="K735" s="397" t="str">
        <f>IF(J735="","",(IF(J735&lt;'BD1'!$E$76,'BD1'!$G$75,IF(J735&lt;'BD1'!$E$77,'BD1'!$G$76,'BD1'!$G$77))))</f>
        <v/>
      </c>
      <c r="L735" s="134"/>
      <c r="M735" s="109" t="s">
        <v>89</v>
      </c>
      <c r="N735" s="68"/>
      <c r="O735" s="396" t="str">
        <f>IF(ISERROR(IF(N736="","",IF((N736/N735)&gt;1,1,N736/N735))),"",IF(N736="","",IF((N736/N735)&gt;1,1,N736/N735)))</f>
        <v/>
      </c>
      <c r="P735" s="398" t="str">
        <f>IF(O735="","",(IF(O735&lt;'BD1'!$E$76,'BD1'!$G$75,IF(O735&lt;'BD1'!$E$77,'BD1'!$G$76,'BD1'!$G$77))))</f>
        <v/>
      </c>
      <c r="Q735" s="134"/>
      <c r="R735" s="109" t="s">
        <v>89</v>
      </c>
      <c r="S735" s="67"/>
      <c r="T735" s="396" t="str">
        <f>IF(ISERROR(IF(S736="","",IF((S736/S735)&gt;1,1,S736/S735))),"",IF(S736="","",IF((S736/S735)&gt;1,1,S736/S735)))</f>
        <v/>
      </c>
      <c r="U735" s="398" t="str">
        <f>IF(T735="","",(IF(T735&lt;'BD1'!$E$76,'BD1'!$G$75,IF(T735&lt;'BD1'!$E$77,'BD1'!$G$76,'BD1'!$G$77))))</f>
        <v/>
      </c>
      <c r="V735" s="132"/>
      <c r="W735" s="132"/>
      <c r="X735" s="74"/>
    </row>
    <row r="736" spans="1:41" ht="37.5" hidden="1" customHeight="1" x14ac:dyDescent="0.25">
      <c r="A736" s="74"/>
      <c r="B736" s="132"/>
      <c r="C736" s="391"/>
      <c r="D736" s="425"/>
      <c r="E736" s="395"/>
      <c r="F736" s="395"/>
      <c r="G736" s="132"/>
      <c r="H736" s="71" t="s">
        <v>90</v>
      </c>
      <c r="I736" s="83"/>
      <c r="J736" s="396"/>
      <c r="K736" s="397"/>
      <c r="L736" s="132"/>
      <c r="M736" s="73" t="s">
        <v>90</v>
      </c>
      <c r="N736" s="69"/>
      <c r="O736" s="396"/>
      <c r="P736" s="398"/>
      <c r="Q736" s="132"/>
      <c r="R736" s="73" t="s">
        <v>90</v>
      </c>
      <c r="S736" s="83"/>
      <c r="T736" s="396"/>
      <c r="U736" s="398"/>
      <c r="V736" s="132"/>
      <c r="W736" s="132"/>
      <c r="X736" s="74"/>
    </row>
    <row r="737" spans="1:24" ht="37.5" hidden="1" customHeight="1" x14ac:dyDescent="0.25">
      <c r="A737" s="74"/>
      <c r="B737" s="132"/>
      <c r="C737" s="390"/>
      <c r="D737" s="424"/>
      <c r="E737" s="394"/>
      <c r="F737" s="394"/>
      <c r="G737" s="134"/>
      <c r="H737" s="108" t="s">
        <v>89</v>
      </c>
      <c r="I737" s="67"/>
      <c r="J737" s="396" t="str">
        <f>IF(ISERROR(IF(I738="","",IF((I738/I737)&gt;1,1,I738/I737))),"",IF(I738="","",IF((I738/I737)&gt;1,1,I738/I737)))</f>
        <v/>
      </c>
      <c r="K737" s="397" t="str">
        <f>IF(J737="","",(IF(J737&lt;'BD1'!$E$76,'BD1'!$G$75,IF(J737&lt;'BD1'!$E$77,'BD1'!$G$76,'BD1'!$G$77))))</f>
        <v/>
      </c>
      <c r="L737" s="134"/>
      <c r="M737" s="109" t="s">
        <v>89</v>
      </c>
      <c r="N737" s="68"/>
      <c r="O737" s="396" t="str">
        <f>IF(ISERROR(IF(N738="","",IF((N738/N737)&gt;1,1,N738/N737))),"",IF(N738="","",IF((N738/N737)&gt;1,1,N738/N737)))</f>
        <v/>
      </c>
      <c r="P737" s="398" t="str">
        <f>IF(O737="","",(IF(O737&lt;'BD1'!$E$76,'BD1'!$G$75,IF(O737&lt;'BD1'!$E$77,'BD1'!$G$76,'BD1'!$G$77))))</f>
        <v/>
      </c>
      <c r="Q737" s="134"/>
      <c r="R737" s="109" t="s">
        <v>89</v>
      </c>
      <c r="S737" s="67"/>
      <c r="T737" s="396" t="str">
        <f>IF(ISERROR(IF(S738="","",IF((S738/S737)&gt;1,1,S738/S737))),"",IF(S738="","",IF((S738/S737)&gt;1,1,S738/S737)))</f>
        <v/>
      </c>
      <c r="U737" s="398" t="str">
        <f>IF(T737="","",(IF(T737&lt;'BD1'!$E$76,'BD1'!$G$75,IF(T737&lt;'BD1'!$E$77,'BD1'!$G$76,'BD1'!$G$77))))</f>
        <v/>
      </c>
      <c r="V737" s="132"/>
      <c r="W737" s="132"/>
      <c r="X737" s="74"/>
    </row>
    <row r="738" spans="1:24" ht="37.5" hidden="1" customHeight="1" x14ac:dyDescent="0.25">
      <c r="A738" s="74"/>
      <c r="B738" s="132"/>
      <c r="C738" s="391"/>
      <c r="D738" s="425"/>
      <c r="E738" s="395"/>
      <c r="F738" s="395"/>
      <c r="G738" s="132"/>
      <c r="H738" s="71" t="s">
        <v>90</v>
      </c>
      <c r="I738" s="83"/>
      <c r="J738" s="396"/>
      <c r="K738" s="397"/>
      <c r="L738" s="132"/>
      <c r="M738" s="73" t="s">
        <v>90</v>
      </c>
      <c r="N738" s="69"/>
      <c r="O738" s="396"/>
      <c r="P738" s="398"/>
      <c r="Q738" s="132"/>
      <c r="R738" s="73" t="s">
        <v>90</v>
      </c>
      <c r="S738" s="83"/>
      <c r="T738" s="396"/>
      <c r="U738" s="398"/>
      <c r="V738" s="132"/>
      <c r="W738" s="132"/>
      <c r="X738" s="74"/>
    </row>
    <row r="739" spans="1:24" ht="37.5" hidden="1" customHeight="1" x14ac:dyDescent="0.25">
      <c r="A739" s="74"/>
      <c r="B739" s="132"/>
      <c r="C739" s="390"/>
      <c r="D739" s="424"/>
      <c r="E739" s="394"/>
      <c r="F739" s="394"/>
      <c r="G739" s="134"/>
      <c r="H739" s="108" t="s">
        <v>89</v>
      </c>
      <c r="I739" s="67"/>
      <c r="J739" s="396" t="str">
        <f>IF(ISERROR(IF(I740="","",IF((I740/I739)&gt;1,1,I740/I739))),"",IF(I740="","",IF((I740/I739)&gt;1,1,I740/I739)))</f>
        <v/>
      </c>
      <c r="K739" s="397" t="str">
        <f>IF(J739="","",(IF(J739&lt;'BD1'!$E$76,'BD1'!$G$75,IF(J739&lt;'BD1'!$E$77,'BD1'!$G$76,'BD1'!$G$77))))</f>
        <v/>
      </c>
      <c r="L739" s="134"/>
      <c r="M739" s="109" t="s">
        <v>89</v>
      </c>
      <c r="N739" s="68"/>
      <c r="O739" s="396" t="str">
        <f>IF(ISERROR(IF(N740="","",IF((N740/N739)&gt;1,1,N740/N739))),"",IF(N740="","",IF((N740/N739)&gt;1,1,N740/N739)))</f>
        <v/>
      </c>
      <c r="P739" s="398" t="str">
        <f>IF(O739="","",(IF(O739&lt;'BD1'!$E$76,'BD1'!$G$75,IF(O739&lt;'BD1'!$E$77,'BD1'!$G$76,'BD1'!$G$77))))</f>
        <v/>
      </c>
      <c r="Q739" s="134"/>
      <c r="R739" s="109" t="s">
        <v>89</v>
      </c>
      <c r="S739" s="67"/>
      <c r="T739" s="396" t="str">
        <f>IF(ISERROR(IF(S740="","",IF((S740/S739)&gt;1,1,S740/S739))),"",IF(S740="","",IF((S740/S739)&gt;1,1,S740/S739)))</f>
        <v/>
      </c>
      <c r="U739" s="398" t="str">
        <f>IF(T739="","",(IF(T739&lt;'BD1'!$E$76,'BD1'!$G$75,IF(T739&lt;'BD1'!$E$77,'BD1'!$G$76,'BD1'!$G$77))))</f>
        <v/>
      </c>
      <c r="V739" s="132"/>
      <c r="W739" s="132"/>
      <c r="X739" s="74"/>
    </row>
    <row r="740" spans="1:24" ht="37.5" hidden="1" customHeight="1" x14ac:dyDescent="0.25">
      <c r="A740" s="74"/>
      <c r="B740" s="132"/>
      <c r="C740" s="391"/>
      <c r="D740" s="425"/>
      <c r="E740" s="395"/>
      <c r="F740" s="395"/>
      <c r="G740" s="132"/>
      <c r="H740" s="71" t="s">
        <v>90</v>
      </c>
      <c r="I740" s="83"/>
      <c r="J740" s="396"/>
      <c r="K740" s="397"/>
      <c r="L740" s="132"/>
      <c r="M740" s="73" t="s">
        <v>90</v>
      </c>
      <c r="N740" s="69"/>
      <c r="O740" s="396"/>
      <c r="P740" s="398"/>
      <c r="Q740" s="132"/>
      <c r="R740" s="73" t="s">
        <v>90</v>
      </c>
      <c r="S740" s="83"/>
      <c r="T740" s="396"/>
      <c r="U740" s="398"/>
      <c r="V740" s="132"/>
      <c r="W740" s="132"/>
      <c r="X740" s="74"/>
    </row>
    <row r="741" spans="1:24" ht="37.5" hidden="1" customHeight="1" x14ac:dyDescent="0.25">
      <c r="A741" s="74"/>
      <c r="B741" s="132"/>
      <c r="C741" s="390"/>
      <c r="D741" s="424"/>
      <c r="E741" s="394"/>
      <c r="F741" s="394"/>
      <c r="G741" s="134"/>
      <c r="H741" s="108" t="s">
        <v>89</v>
      </c>
      <c r="I741" s="67"/>
      <c r="J741" s="396" t="str">
        <f>IF(ISERROR(IF(I742="","",IF((I742/I741)&gt;1,1,I742/I741))),"",IF(I742="","",IF((I742/I741)&gt;1,1,I742/I741)))</f>
        <v/>
      </c>
      <c r="K741" s="397" t="str">
        <f>IF(J741="","",(IF(J741&lt;'BD1'!$E$76,'BD1'!$G$75,IF(J741&lt;'BD1'!$E$77,'BD1'!$G$76,'BD1'!$G$77))))</f>
        <v/>
      </c>
      <c r="L741" s="134"/>
      <c r="M741" s="109" t="s">
        <v>89</v>
      </c>
      <c r="N741" s="68"/>
      <c r="O741" s="396" t="str">
        <f>IF(ISERROR(IF(N742="","",IF((N742/N741)&gt;1,1,N742/N741))),"",IF(N742="","",IF((N742/N741)&gt;1,1,N742/N741)))</f>
        <v/>
      </c>
      <c r="P741" s="398" t="str">
        <f>IF(O741="","",(IF(O741&lt;'BD1'!$E$76,'BD1'!$G$75,IF(O741&lt;'BD1'!$E$77,'BD1'!$G$76,'BD1'!$G$77))))</f>
        <v/>
      </c>
      <c r="Q741" s="134"/>
      <c r="R741" s="109" t="s">
        <v>89</v>
      </c>
      <c r="S741" s="67"/>
      <c r="T741" s="396" t="str">
        <f>IF(ISERROR(IF(S742="","",IF((S742/S741)&gt;1,1,S742/S741))),"",IF(S742="","",IF((S742/S741)&gt;1,1,S742/S741)))</f>
        <v/>
      </c>
      <c r="U741" s="398" t="str">
        <f>IF(T741="","",(IF(T741&lt;'BD1'!$E$76,'BD1'!$G$75,IF(T741&lt;'BD1'!$E$77,'BD1'!$G$76,'BD1'!$G$77))))</f>
        <v/>
      </c>
      <c r="V741" s="132"/>
      <c r="W741" s="132"/>
      <c r="X741" s="74"/>
    </row>
    <row r="742" spans="1:24" ht="37.5" hidden="1" customHeight="1" x14ac:dyDescent="0.25">
      <c r="A742" s="74"/>
      <c r="B742" s="132"/>
      <c r="C742" s="391"/>
      <c r="D742" s="425"/>
      <c r="E742" s="395"/>
      <c r="F742" s="395"/>
      <c r="G742" s="132"/>
      <c r="H742" s="71" t="s">
        <v>90</v>
      </c>
      <c r="I742" s="83"/>
      <c r="J742" s="396"/>
      <c r="K742" s="397"/>
      <c r="L742" s="132"/>
      <c r="M742" s="73" t="s">
        <v>90</v>
      </c>
      <c r="N742" s="69"/>
      <c r="O742" s="396"/>
      <c r="P742" s="398"/>
      <c r="Q742" s="132"/>
      <c r="R742" s="73" t="s">
        <v>90</v>
      </c>
      <c r="S742" s="83"/>
      <c r="T742" s="396"/>
      <c r="U742" s="398"/>
      <c r="V742" s="132"/>
      <c r="W742" s="132"/>
      <c r="X742" s="74"/>
    </row>
    <row r="743" spans="1:24" ht="37.5" hidden="1" customHeight="1" x14ac:dyDescent="0.25">
      <c r="A743" s="74"/>
      <c r="B743" s="132"/>
      <c r="C743" s="390"/>
      <c r="D743" s="424"/>
      <c r="E743" s="394"/>
      <c r="F743" s="394"/>
      <c r="G743" s="134"/>
      <c r="H743" s="108" t="s">
        <v>89</v>
      </c>
      <c r="I743" s="67"/>
      <c r="J743" s="396" t="str">
        <f>IF(ISERROR(IF(I744="","",IF((I744/I743)&gt;1,1,I744/I743))),"",IF(I744="","",IF((I744/I743)&gt;1,1,I744/I743)))</f>
        <v/>
      </c>
      <c r="K743" s="397" t="str">
        <f>IF(J743="","",(IF(J743&lt;'BD1'!$E$76,'BD1'!$G$75,IF(J743&lt;'BD1'!$E$77,'BD1'!$G$76,'BD1'!$G$77))))</f>
        <v/>
      </c>
      <c r="L743" s="134"/>
      <c r="M743" s="109" t="s">
        <v>89</v>
      </c>
      <c r="N743" s="68"/>
      <c r="O743" s="396" t="str">
        <f>IF(ISERROR(IF(N744="","",IF((N744/N743)&gt;1,1,N744/N743))),"",IF(N744="","",IF((N744/N743)&gt;1,1,N744/N743)))</f>
        <v/>
      </c>
      <c r="P743" s="398" t="str">
        <f>IF(O743="","",(IF(O743&lt;'BD1'!$E$76,'BD1'!$G$75,IF(O743&lt;'BD1'!$E$77,'BD1'!$G$76,'BD1'!$G$77))))</f>
        <v/>
      </c>
      <c r="Q743" s="134"/>
      <c r="R743" s="109" t="s">
        <v>89</v>
      </c>
      <c r="S743" s="67"/>
      <c r="T743" s="396" t="str">
        <f>IF(ISERROR(IF(S744="","",IF((S744/S743)&gt;1,1,S744/S743))),"",IF(S744="","",IF((S744/S743)&gt;1,1,S744/S743)))</f>
        <v/>
      </c>
      <c r="U743" s="398" t="str">
        <f>IF(T743="","",(IF(T743&lt;'BD1'!$E$76,'BD1'!$G$75,IF(T743&lt;'BD1'!$E$77,'BD1'!$G$76,'BD1'!$G$77))))</f>
        <v/>
      </c>
      <c r="V743" s="132"/>
      <c r="W743" s="132"/>
      <c r="X743" s="74"/>
    </row>
    <row r="744" spans="1:24" ht="37.5" hidden="1" customHeight="1" x14ac:dyDescent="0.25">
      <c r="A744" s="74"/>
      <c r="B744" s="132"/>
      <c r="C744" s="391"/>
      <c r="D744" s="425"/>
      <c r="E744" s="395"/>
      <c r="F744" s="395"/>
      <c r="G744" s="132"/>
      <c r="H744" s="71" t="s">
        <v>90</v>
      </c>
      <c r="I744" s="83"/>
      <c r="J744" s="396"/>
      <c r="K744" s="397"/>
      <c r="L744" s="132"/>
      <c r="M744" s="73" t="s">
        <v>90</v>
      </c>
      <c r="N744" s="69"/>
      <c r="O744" s="396"/>
      <c r="P744" s="398"/>
      <c r="Q744" s="132"/>
      <c r="R744" s="73" t="s">
        <v>90</v>
      </c>
      <c r="S744" s="83"/>
      <c r="T744" s="396"/>
      <c r="U744" s="398"/>
      <c r="V744" s="132"/>
      <c r="W744" s="132"/>
      <c r="X744" s="74"/>
    </row>
    <row r="745" spans="1:24" ht="37.5" hidden="1" customHeight="1" x14ac:dyDescent="0.25">
      <c r="A745" s="74"/>
      <c r="B745" s="132"/>
      <c r="C745" s="390"/>
      <c r="D745" s="424"/>
      <c r="E745" s="394"/>
      <c r="F745" s="394"/>
      <c r="G745" s="134"/>
      <c r="H745" s="108" t="s">
        <v>89</v>
      </c>
      <c r="I745" s="67"/>
      <c r="J745" s="396" t="str">
        <f>IF(ISERROR(IF(I746="","",IF((I746/I745)&gt;1,1,I746/I745))),"",IF(I746="","",IF((I746/I745)&gt;1,1,I746/I745)))</f>
        <v/>
      </c>
      <c r="K745" s="397" t="str">
        <f>IF(J745="","",(IF(J745&lt;'BD1'!$E$76,'BD1'!$G$75,IF(J745&lt;'BD1'!$E$77,'BD1'!$G$76,'BD1'!$G$77))))</f>
        <v/>
      </c>
      <c r="L745" s="134"/>
      <c r="M745" s="109" t="s">
        <v>89</v>
      </c>
      <c r="N745" s="68"/>
      <c r="O745" s="396" t="str">
        <f>IF(ISERROR(IF(N746="","",IF((N746/N745)&gt;1,1,N746/N745))),"",IF(N746="","",IF((N746/N745)&gt;1,1,N746/N745)))</f>
        <v/>
      </c>
      <c r="P745" s="398" t="str">
        <f>IF(O745="","",(IF(O745&lt;'BD1'!$E$76,'BD1'!$G$75,IF(O745&lt;'BD1'!$E$77,'BD1'!$G$76,'BD1'!$G$77))))</f>
        <v/>
      </c>
      <c r="Q745" s="134"/>
      <c r="R745" s="109" t="s">
        <v>89</v>
      </c>
      <c r="S745" s="67"/>
      <c r="T745" s="396" t="str">
        <f>IF(ISERROR(IF(S746="","",IF((S746/S745)&gt;1,1,S746/S745))),"",IF(S746="","",IF((S746/S745)&gt;1,1,S746/S745)))</f>
        <v/>
      </c>
      <c r="U745" s="398" t="str">
        <f>IF(T745="","",(IF(T745&lt;'BD1'!$E$76,'BD1'!$G$75,IF(T745&lt;'BD1'!$E$77,'BD1'!$G$76,'BD1'!$G$77))))</f>
        <v/>
      </c>
      <c r="V745" s="132"/>
      <c r="W745" s="132"/>
      <c r="X745" s="74"/>
    </row>
    <row r="746" spans="1:24" ht="37.5" hidden="1" customHeight="1" x14ac:dyDescent="0.25">
      <c r="A746" s="74"/>
      <c r="B746" s="132"/>
      <c r="C746" s="391"/>
      <c r="D746" s="425"/>
      <c r="E746" s="395"/>
      <c r="F746" s="395"/>
      <c r="G746" s="132"/>
      <c r="H746" s="71" t="s">
        <v>90</v>
      </c>
      <c r="I746" s="83"/>
      <c r="J746" s="396"/>
      <c r="K746" s="397"/>
      <c r="L746" s="132"/>
      <c r="M746" s="73" t="s">
        <v>90</v>
      </c>
      <c r="N746" s="69"/>
      <c r="O746" s="396"/>
      <c r="P746" s="398"/>
      <c r="Q746" s="132"/>
      <c r="R746" s="73" t="s">
        <v>90</v>
      </c>
      <c r="S746" s="83"/>
      <c r="T746" s="396"/>
      <c r="U746" s="398"/>
      <c r="V746" s="132"/>
      <c r="W746" s="132"/>
      <c r="X746" s="74"/>
    </row>
    <row r="747" spans="1:24" ht="37.5" hidden="1" customHeight="1" x14ac:dyDescent="0.25">
      <c r="A747" s="74"/>
      <c r="B747" s="132"/>
      <c r="C747" s="390"/>
      <c r="D747" s="424"/>
      <c r="E747" s="394"/>
      <c r="F747" s="394"/>
      <c r="G747" s="134"/>
      <c r="H747" s="108" t="s">
        <v>89</v>
      </c>
      <c r="I747" s="67"/>
      <c r="J747" s="396" t="str">
        <f>IF(ISERROR(IF(I748="","",IF((I748/I747)&gt;1,1,I748/I747))),"",IF(I748="","",IF((I748/I747)&gt;1,1,I748/I747)))</f>
        <v/>
      </c>
      <c r="K747" s="397" t="str">
        <f>IF(J747="","",(IF(J747&lt;'BD1'!$E$76,'BD1'!$G$75,IF(J747&lt;'BD1'!$E$77,'BD1'!$G$76,'BD1'!$G$77))))</f>
        <v/>
      </c>
      <c r="L747" s="134"/>
      <c r="M747" s="109" t="s">
        <v>89</v>
      </c>
      <c r="N747" s="68"/>
      <c r="O747" s="396" t="str">
        <f>IF(ISERROR(IF(N748="","",IF((N748/N747)&gt;1,1,N748/N747))),"",IF(N748="","",IF((N748/N747)&gt;1,1,N748/N747)))</f>
        <v/>
      </c>
      <c r="P747" s="398" t="str">
        <f>IF(O747="","",(IF(O747&lt;'BD1'!$E$76,'BD1'!$G$75,IF(O747&lt;'BD1'!$E$77,'BD1'!$G$76,'BD1'!$G$77))))</f>
        <v/>
      </c>
      <c r="Q747" s="134"/>
      <c r="R747" s="109" t="s">
        <v>89</v>
      </c>
      <c r="S747" s="67"/>
      <c r="T747" s="396" t="str">
        <f>IF(ISERROR(IF(S748="","",IF((S748/S747)&gt;1,1,S748/S747))),"",IF(S748="","",IF((S748/S747)&gt;1,1,S748/S747)))</f>
        <v/>
      </c>
      <c r="U747" s="398" t="str">
        <f>IF(T747="","",(IF(T747&lt;'BD1'!$E$76,'BD1'!$G$75,IF(T747&lt;'BD1'!$E$77,'BD1'!$G$76,'BD1'!$G$77))))</f>
        <v/>
      </c>
      <c r="V747" s="132"/>
      <c r="W747" s="132"/>
      <c r="X747" s="74"/>
    </row>
    <row r="748" spans="1:24" ht="37.5" hidden="1" customHeight="1" x14ac:dyDescent="0.25">
      <c r="A748" s="74"/>
      <c r="B748" s="132"/>
      <c r="C748" s="391"/>
      <c r="D748" s="425"/>
      <c r="E748" s="395"/>
      <c r="F748" s="395"/>
      <c r="G748" s="132"/>
      <c r="H748" s="71" t="s">
        <v>90</v>
      </c>
      <c r="I748" s="83"/>
      <c r="J748" s="396"/>
      <c r="K748" s="397"/>
      <c r="L748" s="132"/>
      <c r="M748" s="73" t="s">
        <v>90</v>
      </c>
      <c r="N748" s="69"/>
      <c r="O748" s="396"/>
      <c r="P748" s="398"/>
      <c r="Q748" s="132"/>
      <c r="R748" s="73" t="s">
        <v>90</v>
      </c>
      <c r="S748" s="83"/>
      <c r="T748" s="396"/>
      <c r="U748" s="398"/>
      <c r="V748" s="132"/>
      <c r="W748" s="132"/>
      <c r="X748" s="74"/>
    </row>
    <row r="749" spans="1:24" ht="37.5" hidden="1" customHeight="1" x14ac:dyDescent="0.25">
      <c r="A749" s="74"/>
      <c r="B749" s="132"/>
      <c r="C749" s="390"/>
      <c r="D749" s="424"/>
      <c r="E749" s="394"/>
      <c r="F749" s="394"/>
      <c r="G749" s="134"/>
      <c r="H749" s="108" t="s">
        <v>89</v>
      </c>
      <c r="I749" s="67"/>
      <c r="J749" s="396" t="str">
        <f>IF(ISERROR(IF(I750="","",IF((I750/I749)&gt;1,1,I750/I749))),"",IF(I750="","",IF((I750/I749)&gt;1,1,I750/I749)))</f>
        <v/>
      </c>
      <c r="K749" s="397" t="str">
        <f>IF(J749="","",(IF(J749&lt;'BD1'!$E$76,'BD1'!$G$75,IF(J749&lt;'BD1'!$E$77,'BD1'!$G$76,'BD1'!$G$77))))</f>
        <v/>
      </c>
      <c r="L749" s="134"/>
      <c r="M749" s="109" t="s">
        <v>89</v>
      </c>
      <c r="N749" s="68"/>
      <c r="O749" s="396" t="str">
        <f>IF(ISERROR(IF(N750="","",IF((N750/N749)&gt;1,1,N750/N749))),"",IF(N750="","",IF((N750/N749)&gt;1,1,N750/N749)))</f>
        <v/>
      </c>
      <c r="P749" s="398" t="str">
        <f>IF(O749="","",(IF(O749&lt;'BD1'!$E$76,'BD1'!$G$75,IF(O749&lt;'BD1'!$E$77,'BD1'!$G$76,'BD1'!$G$77))))</f>
        <v/>
      </c>
      <c r="Q749" s="134"/>
      <c r="R749" s="109" t="s">
        <v>89</v>
      </c>
      <c r="S749" s="67"/>
      <c r="T749" s="396" t="str">
        <f>IF(ISERROR(IF(S750="","",IF((S750/S749)&gt;1,1,S750/S749))),"",IF(S750="","",IF((S750/S749)&gt;1,1,S750/S749)))</f>
        <v/>
      </c>
      <c r="U749" s="398" t="str">
        <f>IF(T749="","",(IF(T749&lt;'BD1'!$E$76,'BD1'!$G$75,IF(T749&lt;'BD1'!$E$77,'BD1'!$G$76,'BD1'!$G$77))))</f>
        <v/>
      </c>
      <c r="V749" s="132"/>
      <c r="W749" s="132"/>
      <c r="X749" s="74"/>
    </row>
    <row r="750" spans="1:24" ht="37.5" hidden="1" customHeight="1" x14ac:dyDescent="0.25">
      <c r="A750" s="74"/>
      <c r="B750" s="132"/>
      <c r="C750" s="391"/>
      <c r="D750" s="425"/>
      <c r="E750" s="395"/>
      <c r="F750" s="395"/>
      <c r="G750" s="132"/>
      <c r="H750" s="71" t="s">
        <v>90</v>
      </c>
      <c r="I750" s="83"/>
      <c r="J750" s="396"/>
      <c r="K750" s="397"/>
      <c r="L750" s="132"/>
      <c r="M750" s="73" t="s">
        <v>90</v>
      </c>
      <c r="N750" s="69"/>
      <c r="O750" s="396"/>
      <c r="P750" s="398"/>
      <c r="Q750" s="132"/>
      <c r="R750" s="73" t="s">
        <v>90</v>
      </c>
      <c r="S750" s="83"/>
      <c r="T750" s="396"/>
      <c r="U750" s="398"/>
      <c r="V750" s="132"/>
      <c r="W750" s="132"/>
      <c r="X750" s="74"/>
    </row>
    <row r="751" spans="1:24" ht="37.5" hidden="1" customHeight="1" x14ac:dyDescent="0.25">
      <c r="A751" s="74"/>
      <c r="B751" s="132"/>
      <c r="C751" s="390"/>
      <c r="D751" s="424"/>
      <c r="E751" s="394"/>
      <c r="F751" s="394"/>
      <c r="G751" s="134"/>
      <c r="H751" s="108" t="s">
        <v>89</v>
      </c>
      <c r="I751" s="67"/>
      <c r="J751" s="396" t="str">
        <f>IF(ISERROR(IF(I752="","",IF((I752/I751)&gt;1,1,I752/I751))),"",IF(I752="","",IF((I752/I751)&gt;1,1,I752/I751)))</f>
        <v/>
      </c>
      <c r="K751" s="397" t="str">
        <f>IF(J751="","",(IF(J751&lt;'BD1'!$E$76,'BD1'!$G$75,IF(J751&lt;'BD1'!$E$77,'BD1'!$G$76,'BD1'!$G$77))))</f>
        <v/>
      </c>
      <c r="L751" s="134"/>
      <c r="M751" s="109" t="s">
        <v>89</v>
      </c>
      <c r="N751" s="68"/>
      <c r="O751" s="396" t="str">
        <f>IF(ISERROR(IF(N752="","",IF((N752/N751)&gt;1,1,N752/N751))),"",IF(N752="","",IF((N752/N751)&gt;1,1,N752/N751)))</f>
        <v/>
      </c>
      <c r="P751" s="398" t="str">
        <f>IF(O751="","",(IF(O751&lt;'BD1'!$E$76,'BD1'!$G$75,IF(O751&lt;'BD1'!$E$77,'BD1'!$G$76,'BD1'!$G$77))))</f>
        <v/>
      </c>
      <c r="Q751" s="134"/>
      <c r="R751" s="109" t="s">
        <v>89</v>
      </c>
      <c r="S751" s="67"/>
      <c r="T751" s="396" t="str">
        <f>IF(ISERROR(IF(S752="","",IF((S752/S751)&gt;1,1,S752/S751))),"",IF(S752="","",IF((S752/S751)&gt;1,1,S752/S751)))</f>
        <v/>
      </c>
      <c r="U751" s="398" t="str">
        <f>IF(T751="","",(IF(T751&lt;'BD1'!$E$76,'BD1'!$G$75,IF(T751&lt;'BD1'!$E$77,'BD1'!$G$76,'BD1'!$G$77))))</f>
        <v/>
      </c>
      <c r="V751" s="132"/>
      <c r="W751" s="132"/>
      <c r="X751" s="74"/>
    </row>
    <row r="752" spans="1:24" ht="37.5" hidden="1" customHeight="1" x14ac:dyDescent="0.25">
      <c r="A752" s="74"/>
      <c r="B752" s="132"/>
      <c r="C752" s="391"/>
      <c r="D752" s="425"/>
      <c r="E752" s="395"/>
      <c r="F752" s="395"/>
      <c r="G752" s="132"/>
      <c r="H752" s="71" t="s">
        <v>90</v>
      </c>
      <c r="I752" s="83"/>
      <c r="J752" s="396"/>
      <c r="K752" s="397"/>
      <c r="L752" s="132"/>
      <c r="M752" s="73" t="s">
        <v>90</v>
      </c>
      <c r="N752" s="69"/>
      <c r="O752" s="396"/>
      <c r="P752" s="398"/>
      <c r="Q752" s="132"/>
      <c r="R752" s="73" t="s">
        <v>90</v>
      </c>
      <c r="S752" s="83"/>
      <c r="T752" s="396"/>
      <c r="U752" s="398"/>
      <c r="V752" s="132"/>
      <c r="W752" s="132"/>
      <c r="X752" s="74"/>
    </row>
    <row r="753" spans="1:24" ht="37.5" hidden="1" customHeight="1" x14ac:dyDescent="0.25">
      <c r="A753" s="74"/>
      <c r="B753" s="132"/>
      <c r="C753" s="390"/>
      <c r="D753" s="424"/>
      <c r="E753" s="394"/>
      <c r="F753" s="394"/>
      <c r="G753" s="134"/>
      <c r="H753" s="108" t="s">
        <v>89</v>
      </c>
      <c r="I753" s="67"/>
      <c r="J753" s="396" t="str">
        <f>IF(ISERROR(IF(I754="","",IF((I754/I753)&gt;1,1,I754/I753))),"",IF(I754="","",IF((I754/I753)&gt;1,1,I754/I753)))</f>
        <v/>
      </c>
      <c r="K753" s="397" t="str">
        <f>IF(J753="","",(IF(J753&lt;'BD1'!$E$76,'BD1'!$G$75,IF(J753&lt;'BD1'!$E$77,'BD1'!$G$76,'BD1'!$G$77))))</f>
        <v/>
      </c>
      <c r="L753" s="134"/>
      <c r="M753" s="109" t="s">
        <v>89</v>
      </c>
      <c r="N753" s="68"/>
      <c r="O753" s="396" t="str">
        <f>IF(ISERROR(IF(N754="","",IF((N754/N753)&gt;1,1,N754/N753))),"",IF(N754="","",IF((N754/N753)&gt;1,1,N754/N753)))</f>
        <v/>
      </c>
      <c r="P753" s="398" t="str">
        <f>IF(O753="","",(IF(O753&lt;'BD1'!$E$76,'BD1'!$G$75,IF(O753&lt;'BD1'!$E$77,'BD1'!$G$76,'BD1'!$G$77))))</f>
        <v/>
      </c>
      <c r="Q753" s="134"/>
      <c r="R753" s="109" t="s">
        <v>89</v>
      </c>
      <c r="S753" s="67"/>
      <c r="T753" s="396" t="str">
        <f>IF(ISERROR(IF(S754="","",IF((S754/S753)&gt;1,1,S754/S753))),"",IF(S754="","",IF((S754/S753)&gt;1,1,S754/S753)))</f>
        <v/>
      </c>
      <c r="U753" s="398" t="str">
        <f>IF(T753="","",(IF(T753&lt;'BD1'!$E$76,'BD1'!$G$75,IF(T753&lt;'BD1'!$E$77,'BD1'!$G$76,'BD1'!$G$77))))</f>
        <v/>
      </c>
      <c r="V753" s="132"/>
      <c r="W753" s="132"/>
      <c r="X753" s="74"/>
    </row>
    <row r="754" spans="1:24" ht="37.5" hidden="1" customHeight="1" x14ac:dyDescent="0.25">
      <c r="A754" s="74"/>
      <c r="B754" s="132"/>
      <c r="C754" s="391"/>
      <c r="D754" s="425"/>
      <c r="E754" s="395"/>
      <c r="F754" s="395"/>
      <c r="G754" s="132"/>
      <c r="H754" s="71" t="s">
        <v>90</v>
      </c>
      <c r="I754" s="83"/>
      <c r="J754" s="396"/>
      <c r="K754" s="397"/>
      <c r="L754" s="132"/>
      <c r="M754" s="73" t="s">
        <v>90</v>
      </c>
      <c r="N754" s="69"/>
      <c r="O754" s="396"/>
      <c r="P754" s="398"/>
      <c r="Q754" s="132"/>
      <c r="R754" s="73" t="s">
        <v>90</v>
      </c>
      <c r="S754" s="83"/>
      <c r="T754" s="396"/>
      <c r="U754" s="398"/>
      <c r="V754" s="132"/>
      <c r="W754" s="132"/>
      <c r="X754" s="74"/>
    </row>
    <row r="755" spans="1:24" ht="37.5" hidden="1" customHeight="1" x14ac:dyDescent="0.25">
      <c r="A755" s="74"/>
      <c r="B755" s="132"/>
      <c r="C755" s="390"/>
      <c r="D755" s="424"/>
      <c r="E755" s="394"/>
      <c r="F755" s="394"/>
      <c r="G755" s="134"/>
      <c r="H755" s="108" t="s">
        <v>89</v>
      </c>
      <c r="I755" s="67"/>
      <c r="J755" s="396" t="str">
        <f>IF(ISERROR(IF(I756="","",IF((I756/I755)&gt;1,1,I756/I755))),"",IF(I756="","",IF((I756/I755)&gt;1,1,I756/I755)))</f>
        <v/>
      </c>
      <c r="K755" s="397" t="str">
        <f>IF(J755="","",(IF(J755&lt;'BD1'!$E$76,'BD1'!$G$75,IF(J755&lt;'BD1'!$E$77,'BD1'!$G$76,'BD1'!$G$77))))</f>
        <v/>
      </c>
      <c r="L755" s="134"/>
      <c r="M755" s="109" t="s">
        <v>89</v>
      </c>
      <c r="N755" s="68"/>
      <c r="O755" s="396" t="str">
        <f>IF(ISERROR(IF(N756="","",IF((N756/N755)&gt;1,1,N756/N755))),"",IF(N756="","",IF((N756/N755)&gt;1,1,N756/N755)))</f>
        <v/>
      </c>
      <c r="P755" s="398" t="str">
        <f>IF(O755="","",(IF(O755&lt;'BD1'!$E$76,'BD1'!$G$75,IF(O755&lt;'BD1'!$E$77,'BD1'!$G$76,'BD1'!$G$77))))</f>
        <v/>
      </c>
      <c r="Q755" s="134"/>
      <c r="R755" s="109" t="s">
        <v>89</v>
      </c>
      <c r="S755" s="67"/>
      <c r="T755" s="396" t="str">
        <f>IF(ISERROR(IF(S756="","",IF((S756/S755)&gt;1,1,S756/S755))),"",IF(S756="","",IF((S756/S755)&gt;1,1,S756/S755)))</f>
        <v/>
      </c>
      <c r="U755" s="398" t="str">
        <f>IF(T755="","",(IF(T755&lt;'BD1'!$E$76,'BD1'!$G$75,IF(T755&lt;'BD1'!$E$77,'BD1'!$G$76,'BD1'!$G$77))))</f>
        <v/>
      </c>
      <c r="V755" s="132"/>
      <c r="W755" s="132"/>
      <c r="X755" s="74"/>
    </row>
    <row r="756" spans="1:24" ht="37.5" hidden="1" customHeight="1" x14ac:dyDescent="0.25">
      <c r="A756" s="74"/>
      <c r="B756" s="132"/>
      <c r="C756" s="391"/>
      <c r="D756" s="425"/>
      <c r="E756" s="395"/>
      <c r="F756" s="395"/>
      <c r="G756" s="132"/>
      <c r="H756" s="71" t="s">
        <v>90</v>
      </c>
      <c r="I756" s="83"/>
      <c r="J756" s="396"/>
      <c r="K756" s="397"/>
      <c r="L756" s="132"/>
      <c r="M756" s="73" t="s">
        <v>90</v>
      </c>
      <c r="N756" s="69"/>
      <c r="O756" s="396"/>
      <c r="P756" s="398"/>
      <c r="Q756" s="132"/>
      <c r="R756" s="73" t="s">
        <v>90</v>
      </c>
      <c r="S756" s="83"/>
      <c r="T756" s="396"/>
      <c r="U756" s="398"/>
      <c r="V756" s="132"/>
      <c r="W756" s="132"/>
      <c r="X756" s="74"/>
    </row>
    <row r="757" spans="1:24" ht="37.5" hidden="1" customHeight="1" x14ac:dyDescent="0.25">
      <c r="A757" s="74"/>
      <c r="B757" s="132"/>
      <c r="C757" s="390"/>
      <c r="D757" s="424"/>
      <c r="E757" s="394" t="s">
        <v>233</v>
      </c>
      <c r="F757" s="394"/>
      <c r="G757" s="134"/>
      <c r="H757" s="108" t="s">
        <v>89</v>
      </c>
      <c r="I757" s="67"/>
      <c r="J757" s="396" t="str">
        <f>IF(ISERROR(IF(I758="","",IF((I758/I757)&gt;1,1,I758/I757))),"",IF(I758="","",IF((I758/I757)&gt;1,1,I758/I757)))</f>
        <v/>
      </c>
      <c r="K757" s="397" t="str">
        <f>IF(J757="","",(IF(J757&lt;'BD1'!$E$76,'BD1'!$G$75,IF(J757&lt;'BD1'!$E$77,'BD1'!$G$76,'BD1'!$G$77))))</f>
        <v/>
      </c>
      <c r="L757" s="134"/>
      <c r="M757" s="109" t="s">
        <v>89</v>
      </c>
      <c r="N757" s="68"/>
      <c r="O757" s="396" t="str">
        <f>IF(ISERROR(IF(N758="","",IF((N758/N757)&gt;1,1,N758/N757))),"",IF(N758="","",IF((N758/N757)&gt;1,1,N758/N757)))</f>
        <v/>
      </c>
      <c r="P757" s="398" t="str">
        <f>IF(O757="","",(IF(O757&lt;'BD1'!$E$76,'BD1'!$G$75,IF(O757&lt;'BD1'!$E$77,'BD1'!$G$76,'BD1'!$G$77))))</f>
        <v/>
      </c>
      <c r="Q757" s="134"/>
      <c r="R757" s="109" t="s">
        <v>89</v>
      </c>
      <c r="S757" s="67"/>
      <c r="T757" s="396" t="str">
        <f>IF(ISERROR(IF(S758="","",IF((S758/S757)&gt;1,1,S758/S757))),"",IF(S758="","",IF((S758/S757)&gt;1,1,S758/S757)))</f>
        <v/>
      </c>
      <c r="U757" s="398" t="str">
        <f>IF(T757="","",(IF(T757&lt;'BD1'!$E$76,'BD1'!$G$75,IF(T757&lt;'BD1'!$E$77,'BD1'!$G$76,'BD1'!$G$77))))</f>
        <v/>
      </c>
      <c r="V757" s="132"/>
      <c r="W757" s="132"/>
      <c r="X757" s="74"/>
    </row>
    <row r="758" spans="1:24" ht="37.5" hidden="1" customHeight="1" x14ac:dyDescent="0.25">
      <c r="A758" s="74"/>
      <c r="B758" s="132"/>
      <c r="C758" s="391"/>
      <c r="D758" s="425"/>
      <c r="E758" s="395"/>
      <c r="F758" s="395"/>
      <c r="G758" s="132"/>
      <c r="H758" s="71" t="s">
        <v>90</v>
      </c>
      <c r="I758" s="83"/>
      <c r="J758" s="396"/>
      <c r="K758" s="397"/>
      <c r="L758" s="132"/>
      <c r="M758" s="73" t="s">
        <v>90</v>
      </c>
      <c r="N758" s="69"/>
      <c r="O758" s="396"/>
      <c r="P758" s="398"/>
      <c r="Q758" s="132"/>
      <c r="R758" s="73" t="s">
        <v>90</v>
      </c>
      <c r="S758" s="83"/>
      <c r="T758" s="396"/>
      <c r="U758" s="398"/>
      <c r="V758" s="132"/>
      <c r="W758" s="132"/>
      <c r="X758" s="74"/>
    </row>
    <row r="759" spans="1:24" ht="37.5" hidden="1" customHeight="1" x14ac:dyDescent="0.25">
      <c r="A759" s="74"/>
      <c r="B759" s="132"/>
      <c r="C759" s="390"/>
      <c r="D759" s="424"/>
      <c r="E759" s="394" t="s">
        <v>233</v>
      </c>
      <c r="F759" s="394"/>
      <c r="G759" s="134"/>
      <c r="H759" s="108" t="s">
        <v>89</v>
      </c>
      <c r="I759" s="67"/>
      <c r="J759" s="396" t="str">
        <f>IF(ISERROR(IF(I760="","",IF((I760/I759)&gt;1,1,I760/I759))),"",IF(I760="","",IF((I760/I759)&gt;1,1,I760/I759)))</f>
        <v/>
      </c>
      <c r="K759" s="397" t="str">
        <f>IF(J759="","",(IF(J759&lt;'BD1'!$E$76,'BD1'!$G$75,IF(J759&lt;'BD1'!$E$77,'BD1'!$G$76,'BD1'!$G$77))))</f>
        <v/>
      </c>
      <c r="L759" s="134"/>
      <c r="M759" s="109" t="s">
        <v>89</v>
      </c>
      <c r="N759" s="68"/>
      <c r="O759" s="396" t="str">
        <f>IF(ISERROR(IF(N760="","",IF((N760/N759)&gt;1,1,N760/N759))),"",IF(N760="","",IF((N760/N759)&gt;1,1,N760/N759)))</f>
        <v/>
      </c>
      <c r="P759" s="398" t="str">
        <f>IF(O759="","",(IF(O759&lt;'BD1'!$E$76,'BD1'!$G$75,IF(O759&lt;'BD1'!$E$77,'BD1'!$G$76,'BD1'!$G$77))))</f>
        <v/>
      </c>
      <c r="Q759" s="134"/>
      <c r="R759" s="109" t="s">
        <v>89</v>
      </c>
      <c r="S759" s="67"/>
      <c r="T759" s="396" t="str">
        <f>IF(ISERROR(IF(S760="","",IF((S760/S759)&gt;1,1,S760/S759))),"",IF(S760="","",IF((S760/S759)&gt;1,1,S760/S759)))</f>
        <v/>
      </c>
      <c r="U759" s="398" t="str">
        <f>IF(T759="","",(IF(T759&lt;'BD1'!$E$76,'BD1'!$G$75,IF(T759&lt;'BD1'!$E$77,'BD1'!$G$76,'BD1'!$G$77))))</f>
        <v/>
      </c>
      <c r="V759" s="132"/>
      <c r="W759" s="132"/>
      <c r="X759" s="74"/>
    </row>
    <row r="760" spans="1:24" ht="37.5" hidden="1" customHeight="1" x14ac:dyDescent="0.25">
      <c r="A760" s="74"/>
      <c r="B760" s="132"/>
      <c r="C760" s="391"/>
      <c r="D760" s="425"/>
      <c r="E760" s="395"/>
      <c r="F760" s="395"/>
      <c r="G760" s="132"/>
      <c r="H760" s="71" t="s">
        <v>90</v>
      </c>
      <c r="I760" s="83"/>
      <c r="J760" s="396"/>
      <c r="K760" s="397"/>
      <c r="L760" s="132"/>
      <c r="M760" s="73" t="s">
        <v>90</v>
      </c>
      <c r="N760" s="69"/>
      <c r="O760" s="396"/>
      <c r="P760" s="398"/>
      <c r="Q760" s="132"/>
      <c r="R760" s="73" t="s">
        <v>90</v>
      </c>
      <c r="S760" s="83"/>
      <c r="T760" s="396"/>
      <c r="U760" s="398"/>
      <c r="V760" s="132"/>
      <c r="W760" s="132"/>
      <c r="X760" s="74"/>
    </row>
    <row r="761" spans="1:24" ht="37.5" hidden="1" customHeight="1" x14ac:dyDescent="0.25">
      <c r="A761" s="74"/>
      <c r="B761" s="132"/>
      <c r="C761" s="390"/>
      <c r="D761" s="424"/>
      <c r="E761" s="394" t="s">
        <v>233</v>
      </c>
      <c r="F761" s="394"/>
      <c r="G761" s="134"/>
      <c r="H761" s="108" t="s">
        <v>89</v>
      </c>
      <c r="I761" s="67"/>
      <c r="J761" s="396" t="str">
        <f>IF(ISERROR(IF(I762="","",IF((I762/I761)&gt;1,1,I762/I761))),"",IF(I762="","",IF((I762/I761)&gt;1,1,I762/I761)))</f>
        <v/>
      </c>
      <c r="K761" s="397" t="str">
        <f>IF(J761="","",(IF(J761&lt;'BD1'!$E$76,'BD1'!$G$75,IF(J761&lt;'BD1'!$E$77,'BD1'!$G$76,'BD1'!$G$77))))</f>
        <v/>
      </c>
      <c r="L761" s="134"/>
      <c r="M761" s="109" t="s">
        <v>89</v>
      </c>
      <c r="N761" s="68"/>
      <c r="O761" s="396" t="str">
        <f>IF(ISERROR(IF(N762="","",IF((N762/N761)&gt;1,1,N762/N761))),"",IF(N762="","",IF((N762/N761)&gt;1,1,N762/N761)))</f>
        <v/>
      </c>
      <c r="P761" s="398" t="str">
        <f>IF(O761="","",(IF(O761&lt;'BD1'!$E$76,'BD1'!$G$75,IF(O761&lt;'BD1'!$E$77,'BD1'!$G$76,'BD1'!$G$77))))</f>
        <v/>
      </c>
      <c r="Q761" s="134"/>
      <c r="R761" s="109" t="s">
        <v>89</v>
      </c>
      <c r="S761" s="67"/>
      <c r="T761" s="396" t="str">
        <f>IF(ISERROR(IF(S762="","",IF((S762/S761)&gt;1,1,S762/S761))),"",IF(S762="","",IF((S762/S761)&gt;1,1,S762/S761)))</f>
        <v/>
      </c>
      <c r="U761" s="398" t="str">
        <f>IF(T761="","",(IF(T761&lt;'BD1'!$E$76,'BD1'!$G$75,IF(T761&lt;'BD1'!$E$77,'BD1'!$G$76,'BD1'!$G$77))))</f>
        <v/>
      </c>
      <c r="V761" s="132"/>
      <c r="W761" s="132"/>
      <c r="X761" s="74"/>
    </row>
    <row r="762" spans="1:24" ht="37.5" hidden="1" customHeight="1" x14ac:dyDescent="0.25">
      <c r="A762" s="74"/>
      <c r="B762" s="132"/>
      <c r="C762" s="391"/>
      <c r="D762" s="425"/>
      <c r="E762" s="395"/>
      <c r="F762" s="395"/>
      <c r="G762" s="132"/>
      <c r="H762" s="71" t="s">
        <v>90</v>
      </c>
      <c r="I762" s="83"/>
      <c r="J762" s="396"/>
      <c r="K762" s="397"/>
      <c r="L762" s="132"/>
      <c r="M762" s="73" t="s">
        <v>90</v>
      </c>
      <c r="N762" s="69"/>
      <c r="O762" s="396"/>
      <c r="P762" s="398"/>
      <c r="Q762" s="132"/>
      <c r="R762" s="73" t="s">
        <v>90</v>
      </c>
      <c r="S762" s="83"/>
      <c r="T762" s="396"/>
      <c r="U762" s="398"/>
      <c r="V762" s="132"/>
      <c r="W762" s="132"/>
      <c r="X762" s="74"/>
    </row>
    <row r="763" spans="1:24" ht="37.5" hidden="1" customHeight="1" x14ac:dyDescent="0.25">
      <c r="A763" s="74"/>
      <c r="B763" s="132"/>
      <c r="C763" s="390"/>
      <c r="D763" s="424"/>
      <c r="E763" s="394" t="s">
        <v>233</v>
      </c>
      <c r="F763" s="394"/>
      <c r="G763" s="134"/>
      <c r="H763" s="108" t="s">
        <v>89</v>
      </c>
      <c r="I763" s="67"/>
      <c r="J763" s="396" t="str">
        <f>IF(ISERROR(IF(I764="","",IF((I764/I763)&gt;1,1,I764/I763))),"",IF(I764="","",IF((I764/I763)&gt;1,1,I764/I763)))</f>
        <v/>
      </c>
      <c r="K763" s="397" t="str">
        <f>IF(J763="","",(IF(J763&lt;'BD1'!$E$76,'BD1'!$G$75,IF(J763&lt;'BD1'!$E$77,'BD1'!$G$76,'BD1'!$G$77))))</f>
        <v/>
      </c>
      <c r="L763" s="134"/>
      <c r="M763" s="109" t="s">
        <v>89</v>
      </c>
      <c r="N763" s="68"/>
      <c r="O763" s="396" t="str">
        <f>IF(ISERROR(IF(N764="","",IF((N764/N763)&gt;1,1,N764/N763))),"",IF(N764="","",IF((N764/N763)&gt;1,1,N764/N763)))</f>
        <v/>
      </c>
      <c r="P763" s="398" t="str">
        <f>IF(O763="","",(IF(O763&lt;'BD1'!$E$76,'BD1'!$G$75,IF(O763&lt;'BD1'!$E$77,'BD1'!$G$76,'BD1'!$G$77))))</f>
        <v/>
      </c>
      <c r="Q763" s="134"/>
      <c r="R763" s="109" t="s">
        <v>89</v>
      </c>
      <c r="S763" s="67"/>
      <c r="T763" s="396" t="str">
        <f>IF(ISERROR(IF(S764="","",IF((S764/S763)&gt;1,1,S764/S763))),"",IF(S764="","",IF((S764/S763)&gt;1,1,S764/S763)))</f>
        <v/>
      </c>
      <c r="U763" s="398" t="str">
        <f>IF(T763="","",(IF(T763&lt;'BD1'!$E$76,'BD1'!$G$75,IF(T763&lt;'BD1'!$E$77,'BD1'!$G$76,'BD1'!$G$77))))</f>
        <v/>
      </c>
      <c r="V763" s="132"/>
      <c r="W763" s="132"/>
      <c r="X763" s="74"/>
    </row>
    <row r="764" spans="1:24" ht="37.5" hidden="1" customHeight="1" x14ac:dyDescent="0.25">
      <c r="A764" s="74"/>
      <c r="B764" s="132"/>
      <c r="C764" s="391"/>
      <c r="D764" s="425"/>
      <c r="E764" s="395"/>
      <c r="F764" s="395"/>
      <c r="G764" s="132"/>
      <c r="H764" s="71" t="s">
        <v>90</v>
      </c>
      <c r="I764" s="83"/>
      <c r="J764" s="396"/>
      <c r="K764" s="397"/>
      <c r="L764" s="132"/>
      <c r="M764" s="73" t="s">
        <v>90</v>
      </c>
      <c r="N764" s="69"/>
      <c r="O764" s="396"/>
      <c r="P764" s="398"/>
      <c r="Q764" s="132"/>
      <c r="R764" s="73" t="s">
        <v>90</v>
      </c>
      <c r="S764" s="83"/>
      <c r="T764" s="396"/>
      <c r="U764" s="398"/>
      <c r="V764" s="132"/>
      <c r="W764" s="132"/>
      <c r="X764" s="74"/>
    </row>
    <row r="765" spans="1:24" ht="37.5" hidden="1" customHeight="1" x14ac:dyDescent="0.25">
      <c r="A765" s="74"/>
      <c r="B765" s="132"/>
      <c r="C765" s="390"/>
      <c r="D765" s="424"/>
      <c r="E765" s="394" t="s">
        <v>233</v>
      </c>
      <c r="F765" s="394"/>
      <c r="G765" s="134"/>
      <c r="H765" s="108" t="s">
        <v>89</v>
      </c>
      <c r="I765" s="67"/>
      <c r="J765" s="396" t="str">
        <f>IF(ISERROR(IF(I766="","",IF((I766/I765)&gt;1,1,I766/I765))),"",IF(I766="","",IF((I766/I765)&gt;1,1,I766/I765)))</f>
        <v/>
      </c>
      <c r="K765" s="397" t="str">
        <f>IF(J765="","",(IF(J765&lt;'BD1'!$E$76,'BD1'!$G$75,IF(J765&lt;'BD1'!$E$77,'BD1'!$G$76,'BD1'!$G$77))))</f>
        <v/>
      </c>
      <c r="L765" s="134"/>
      <c r="M765" s="109" t="s">
        <v>89</v>
      </c>
      <c r="N765" s="68"/>
      <c r="O765" s="396" t="str">
        <f>IF(ISERROR(IF(N766="","",IF((N766/N765)&gt;1,1,N766/N765))),"",IF(N766="","",IF((N766/N765)&gt;1,1,N766/N765)))</f>
        <v/>
      </c>
      <c r="P765" s="398" t="str">
        <f>IF(O765="","",(IF(O765&lt;'BD1'!$E$76,'BD1'!$G$75,IF(O765&lt;'BD1'!$E$77,'BD1'!$G$76,'BD1'!$G$77))))</f>
        <v/>
      </c>
      <c r="Q765" s="134"/>
      <c r="R765" s="109" t="s">
        <v>89</v>
      </c>
      <c r="S765" s="67"/>
      <c r="T765" s="396" t="str">
        <f>IF(ISERROR(IF(S766="","",IF((S766/S765)&gt;1,1,S766/S765))),"",IF(S766="","",IF((S766/S765)&gt;1,1,S766/S765)))</f>
        <v/>
      </c>
      <c r="U765" s="398" t="str">
        <f>IF(T765="","",(IF(T765&lt;'BD1'!$E$76,'BD1'!$G$75,IF(T765&lt;'BD1'!$E$77,'BD1'!$G$76,'BD1'!$G$77))))</f>
        <v/>
      </c>
      <c r="V765" s="132"/>
      <c r="W765" s="132"/>
      <c r="X765" s="74"/>
    </row>
    <row r="766" spans="1:24" ht="37.5" hidden="1" customHeight="1" x14ac:dyDescent="0.25">
      <c r="A766" s="74"/>
      <c r="B766" s="132"/>
      <c r="C766" s="391"/>
      <c r="D766" s="425"/>
      <c r="E766" s="395"/>
      <c r="F766" s="395"/>
      <c r="G766" s="132"/>
      <c r="H766" s="71" t="s">
        <v>90</v>
      </c>
      <c r="I766" s="83"/>
      <c r="J766" s="396"/>
      <c r="K766" s="397"/>
      <c r="L766" s="132"/>
      <c r="M766" s="73" t="s">
        <v>90</v>
      </c>
      <c r="N766" s="69"/>
      <c r="O766" s="396"/>
      <c r="P766" s="398"/>
      <c r="Q766" s="132"/>
      <c r="R766" s="73" t="s">
        <v>90</v>
      </c>
      <c r="S766" s="83"/>
      <c r="T766" s="396"/>
      <c r="U766" s="398"/>
      <c r="V766" s="132"/>
      <c r="W766" s="132"/>
      <c r="X766" s="74"/>
    </row>
    <row r="767" spans="1:24" ht="37.5" hidden="1" customHeight="1" x14ac:dyDescent="0.25">
      <c r="A767" s="74"/>
      <c r="B767" s="132"/>
      <c r="C767" s="390"/>
      <c r="D767" s="424"/>
      <c r="E767" s="394" t="s">
        <v>233</v>
      </c>
      <c r="F767" s="394"/>
      <c r="G767" s="134"/>
      <c r="H767" s="108" t="s">
        <v>89</v>
      </c>
      <c r="I767" s="67"/>
      <c r="J767" s="396" t="str">
        <f>IF(ISERROR(IF(I768="","",IF((I768/I767)&gt;1,1,I768/I767))),"",IF(I768="","",IF((I768/I767)&gt;1,1,I768/I767)))</f>
        <v/>
      </c>
      <c r="K767" s="397" t="str">
        <f>IF(J767="","",(IF(J767&lt;'BD1'!$E$76,'BD1'!$G$75,IF(J767&lt;'BD1'!$E$77,'BD1'!$G$76,'BD1'!$G$77))))</f>
        <v/>
      </c>
      <c r="L767" s="134"/>
      <c r="M767" s="109" t="s">
        <v>89</v>
      </c>
      <c r="N767" s="68"/>
      <c r="O767" s="396" t="str">
        <f>IF(ISERROR(IF(N768="","",IF((N768/N767)&gt;1,1,N768/N767))),"",IF(N768="","",IF((N768/N767)&gt;1,1,N768/N767)))</f>
        <v/>
      </c>
      <c r="P767" s="398" t="str">
        <f>IF(O767="","",(IF(O767&lt;'BD1'!$E$76,'BD1'!$G$75,IF(O767&lt;'BD1'!$E$77,'BD1'!$G$76,'BD1'!$G$77))))</f>
        <v/>
      </c>
      <c r="Q767" s="134"/>
      <c r="R767" s="109" t="s">
        <v>89</v>
      </c>
      <c r="S767" s="67"/>
      <c r="T767" s="396" t="str">
        <f>IF(ISERROR(IF(S768="","",IF((S768/S767)&gt;1,1,S768/S767))),"",IF(S768="","",IF((S768/S767)&gt;1,1,S768/S767)))</f>
        <v/>
      </c>
      <c r="U767" s="398" t="str">
        <f>IF(T767="","",(IF(T767&lt;'BD1'!$E$76,'BD1'!$G$75,IF(T767&lt;'BD1'!$E$77,'BD1'!$G$76,'BD1'!$G$77))))</f>
        <v/>
      </c>
      <c r="V767" s="132"/>
      <c r="W767" s="132"/>
      <c r="X767" s="74"/>
    </row>
    <row r="768" spans="1:24" ht="37.5" hidden="1" customHeight="1" x14ac:dyDescent="0.25">
      <c r="A768" s="74"/>
      <c r="B768" s="132"/>
      <c r="C768" s="391"/>
      <c r="D768" s="425"/>
      <c r="E768" s="395"/>
      <c r="F768" s="395"/>
      <c r="G768" s="132"/>
      <c r="H768" s="71" t="s">
        <v>90</v>
      </c>
      <c r="I768" s="83"/>
      <c r="J768" s="396"/>
      <c r="K768" s="397"/>
      <c r="L768" s="132"/>
      <c r="M768" s="73" t="s">
        <v>90</v>
      </c>
      <c r="N768" s="69"/>
      <c r="O768" s="396"/>
      <c r="P768" s="398"/>
      <c r="Q768" s="132"/>
      <c r="R768" s="73" t="s">
        <v>90</v>
      </c>
      <c r="S768" s="83"/>
      <c r="T768" s="396"/>
      <c r="U768" s="398"/>
      <c r="V768" s="132"/>
      <c r="W768" s="132"/>
      <c r="X768" s="74"/>
    </row>
    <row r="769" spans="1:24" ht="37.5" hidden="1" customHeight="1" x14ac:dyDescent="0.25">
      <c r="A769" s="74"/>
      <c r="B769" s="132"/>
      <c r="C769" s="390"/>
      <c r="D769" s="424"/>
      <c r="E769" s="394"/>
      <c r="F769" s="394"/>
      <c r="G769" s="134"/>
      <c r="H769" s="108" t="s">
        <v>89</v>
      </c>
      <c r="I769" s="67"/>
      <c r="J769" s="396" t="str">
        <f>IF(ISERROR(IF(I770="","",IF((I770/I769)&gt;1,1,I770/I769))),"",IF(I770="","",IF((I770/I769)&gt;1,1,I770/I769)))</f>
        <v/>
      </c>
      <c r="K769" s="397" t="str">
        <f>IF(J769="","",(IF(J769&lt;'BD1'!$E$76,'BD1'!$G$75,IF(J769&lt;'BD1'!$E$77,'BD1'!$G$76,'BD1'!$G$77))))</f>
        <v/>
      </c>
      <c r="L769" s="134"/>
      <c r="M769" s="109" t="s">
        <v>89</v>
      </c>
      <c r="N769" s="68"/>
      <c r="O769" s="396" t="str">
        <f>IF(ISERROR(IF(N770="","",IF((N770/N769)&gt;1,1,N770/N769))),"",IF(N770="","",IF((N770/N769)&gt;1,1,N770/N769)))</f>
        <v/>
      </c>
      <c r="P769" s="398" t="str">
        <f>IF(O769="","",(IF(O769&lt;'BD1'!$E$76,'BD1'!$G$75,IF(O769&lt;'BD1'!$E$77,'BD1'!$G$76,'BD1'!$G$77))))</f>
        <v/>
      </c>
      <c r="Q769" s="134"/>
      <c r="R769" s="109" t="s">
        <v>89</v>
      </c>
      <c r="S769" s="67"/>
      <c r="T769" s="396" t="str">
        <f>IF(ISERROR(IF(S770="","",IF((S770/S769)&gt;1,1,S770/S769))),"",IF(S770="","",IF((S770/S769)&gt;1,1,S770/S769)))</f>
        <v/>
      </c>
      <c r="U769" s="398" t="str">
        <f>IF(T769="","",(IF(T769&lt;'BD1'!$E$76,'BD1'!$G$75,IF(T769&lt;'BD1'!$E$77,'BD1'!$G$76,'BD1'!$G$77))))</f>
        <v/>
      </c>
      <c r="V769" s="132"/>
      <c r="W769" s="132"/>
      <c r="X769" s="74"/>
    </row>
    <row r="770" spans="1:24" ht="37.5" hidden="1" customHeight="1" x14ac:dyDescent="0.25">
      <c r="A770" s="74"/>
      <c r="B770" s="132"/>
      <c r="C770" s="391"/>
      <c r="D770" s="425"/>
      <c r="E770" s="395"/>
      <c r="F770" s="395"/>
      <c r="G770" s="132"/>
      <c r="H770" s="71" t="s">
        <v>90</v>
      </c>
      <c r="I770" s="83"/>
      <c r="J770" s="396"/>
      <c r="K770" s="397"/>
      <c r="L770" s="132"/>
      <c r="M770" s="73" t="s">
        <v>90</v>
      </c>
      <c r="N770" s="69"/>
      <c r="O770" s="396"/>
      <c r="P770" s="398"/>
      <c r="Q770" s="132"/>
      <c r="R770" s="73" t="s">
        <v>90</v>
      </c>
      <c r="S770" s="83"/>
      <c r="T770" s="396"/>
      <c r="U770" s="398"/>
      <c r="V770" s="132"/>
      <c r="W770" s="132"/>
      <c r="X770" s="74"/>
    </row>
    <row r="771" spans="1:24" ht="37.5" hidden="1" customHeight="1" x14ac:dyDescent="0.25">
      <c r="A771" s="74"/>
      <c r="B771" s="132"/>
      <c r="C771" s="390"/>
      <c r="D771" s="424"/>
      <c r="E771" s="394"/>
      <c r="F771" s="394"/>
      <c r="G771" s="134"/>
      <c r="H771" s="108" t="s">
        <v>89</v>
      </c>
      <c r="I771" s="67"/>
      <c r="J771" s="396" t="str">
        <f>IF(ISERROR(IF(I772="","",IF((I772/I771)&gt;1,1,I772/I771))),"",IF(I772="","",IF((I772/I771)&gt;1,1,I772/I771)))</f>
        <v/>
      </c>
      <c r="K771" s="397" t="str">
        <f>IF(J771="","",(IF(J771&lt;'BD1'!$E$76,'BD1'!$G$75,IF(J771&lt;'BD1'!$E$77,'BD1'!$G$76,'BD1'!$G$77))))</f>
        <v/>
      </c>
      <c r="L771" s="134"/>
      <c r="M771" s="109" t="s">
        <v>89</v>
      </c>
      <c r="N771" s="68"/>
      <c r="O771" s="396" t="str">
        <f>IF(ISERROR(IF(N772="","",IF((N772/N771)&gt;1,1,N772/N771))),"",IF(N772="","",IF((N772/N771)&gt;1,1,N772/N771)))</f>
        <v/>
      </c>
      <c r="P771" s="398" t="str">
        <f>IF(O771="","",(IF(O771&lt;'BD1'!$E$76,'BD1'!$G$75,IF(O771&lt;'BD1'!$E$77,'BD1'!$G$76,'BD1'!$G$77))))</f>
        <v/>
      </c>
      <c r="Q771" s="134"/>
      <c r="R771" s="109" t="s">
        <v>89</v>
      </c>
      <c r="S771" s="67"/>
      <c r="T771" s="396" t="str">
        <f>IF(ISERROR(IF(S772="","",IF((S772/S771)&gt;1,1,S772/S771))),"",IF(S772="","",IF((S772/S771)&gt;1,1,S772/S771)))</f>
        <v/>
      </c>
      <c r="U771" s="398" t="str">
        <f>IF(T771="","",(IF(T771&lt;'BD1'!$E$76,'BD1'!$G$75,IF(T771&lt;'BD1'!$E$77,'BD1'!$G$76,'BD1'!$G$77))))</f>
        <v/>
      </c>
      <c r="V771" s="132"/>
      <c r="W771" s="132"/>
      <c r="X771" s="74"/>
    </row>
    <row r="772" spans="1:24" ht="37.5" hidden="1" customHeight="1" x14ac:dyDescent="0.25">
      <c r="A772" s="74"/>
      <c r="B772" s="132"/>
      <c r="C772" s="391"/>
      <c r="D772" s="425"/>
      <c r="E772" s="395"/>
      <c r="F772" s="395"/>
      <c r="G772" s="132"/>
      <c r="H772" s="71" t="s">
        <v>90</v>
      </c>
      <c r="I772" s="83"/>
      <c r="J772" s="396"/>
      <c r="K772" s="397"/>
      <c r="L772" s="132"/>
      <c r="M772" s="73" t="s">
        <v>90</v>
      </c>
      <c r="N772" s="69"/>
      <c r="O772" s="396"/>
      <c r="P772" s="398"/>
      <c r="Q772" s="132"/>
      <c r="R772" s="73" t="s">
        <v>90</v>
      </c>
      <c r="S772" s="83"/>
      <c r="T772" s="396"/>
      <c r="U772" s="398"/>
      <c r="V772" s="132"/>
      <c r="W772" s="132"/>
      <c r="X772" s="74"/>
    </row>
    <row r="773" spans="1:24" ht="37.5" hidden="1" customHeight="1" x14ac:dyDescent="0.25">
      <c r="A773" s="74"/>
      <c r="B773" s="132"/>
      <c r="C773" s="390"/>
      <c r="D773" s="424"/>
      <c r="E773" s="394" t="s">
        <v>233</v>
      </c>
      <c r="F773" s="394"/>
      <c r="G773" s="134"/>
      <c r="H773" s="108" t="s">
        <v>89</v>
      </c>
      <c r="I773" s="67"/>
      <c r="J773" s="396" t="str">
        <f>IF(ISERROR(IF(I774="","",IF((I774/I773)&gt;1,1,I774/I773))),"",IF(I774="","",IF((I774/I773)&gt;1,1,I774/I773)))</f>
        <v/>
      </c>
      <c r="K773" s="397" t="str">
        <f>IF(J773="","",(IF(J773&lt;'BD1'!$E$76,'BD1'!$G$75,IF(J773&lt;'BD1'!$E$77,'BD1'!$G$76,'BD1'!$G$77))))</f>
        <v/>
      </c>
      <c r="L773" s="134"/>
      <c r="M773" s="109" t="s">
        <v>89</v>
      </c>
      <c r="N773" s="68"/>
      <c r="O773" s="396" t="str">
        <f>IF(ISERROR(IF(N774="","",IF((N774/N773)&gt;1,1,N774/N773))),"",IF(N774="","",IF((N774/N773)&gt;1,1,N774/N773)))</f>
        <v/>
      </c>
      <c r="P773" s="398" t="str">
        <f>IF(O773="","",(IF(O773&lt;'BD1'!$E$76,'BD1'!$G$75,IF(O773&lt;'BD1'!$E$77,'BD1'!$G$76,'BD1'!$G$77))))</f>
        <v/>
      </c>
      <c r="Q773" s="134"/>
      <c r="R773" s="109" t="s">
        <v>89</v>
      </c>
      <c r="S773" s="67"/>
      <c r="T773" s="396" t="str">
        <f>IF(ISERROR(IF(S774="","",IF((S774/S773)&gt;1,1,S774/S773))),"",IF(S774="","",IF((S774/S773)&gt;1,1,S774/S773)))</f>
        <v/>
      </c>
      <c r="U773" s="398" t="str">
        <f>IF(T773="","",(IF(T773&lt;'BD1'!$E$76,'BD1'!$G$75,IF(T773&lt;'BD1'!$E$77,'BD1'!$G$76,'BD1'!$G$77))))</f>
        <v/>
      </c>
      <c r="V773" s="132"/>
      <c r="W773" s="132"/>
      <c r="X773" s="74"/>
    </row>
    <row r="774" spans="1:24" ht="37.5" hidden="1" customHeight="1" x14ac:dyDescent="0.25">
      <c r="A774" s="74"/>
      <c r="B774" s="132"/>
      <c r="C774" s="391"/>
      <c r="D774" s="425"/>
      <c r="E774" s="395"/>
      <c r="F774" s="395"/>
      <c r="G774" s="132"/>
      <c r="H774" s="71" t="s">
        <v>90</v>
      </c>
      <c r="I774" s="83"/>
      <c r="J774" s="396"/>
      <c r="K774" s="397"/>
      <c r="L774" s="132"/>
      <c r="M774" s="73" t="s">
        <v>90</v>
      </c>
      <c r="N774" s="69"/>
      <c r="O774" s="396"/>
      <c r="P774" s="398"/>
      <c r="Q774" s="132"/>
      <c r="R774" s="73" t="s">
        <v>90</v>
      </c>
      <c r="S774" s="83"/>
      <c r="T774" s="396"/>
      <c r="U774" s="398"/>
      <c r="V774" s="132"/>
      <c r="W774" s="132"/>
      <c r="X774" s="74"/>
    </row>
    <row r="775" spans="1:24" ht="37.5" hidden="1" customHeight="1" x14ac:dyDescent="0.25">
      <c r="A775" s="74"/>
      <c r="B775" s="132"/>
      <c r="C775" s="390"/>
      <c r="D775" s="424"/>
      <c r="E775" s="394" t="s">
        <v>233</v>
      </c>
      <c r="F775" s="394"/>
      <c r="G775" s="134"/>
      <c r="H775" s="108" t="s">
        <v>89</v>
      </c>
      <c r="I775" s="67"/>
      <c r="J775" s="396" t="str">
        <f>IF(ISERROR(IF(I776="","",IF((I776/I775)&gt;1,1,I776/I775))),"",IF(I776="","",IF((I776/I775)&gt;1,1,I776/I775)))</f>
        <v/>
      </c>
      <c r="K775" s="397" t="str">
        <f>IF(J775="","",(IF(J775&lt;'BD1'!$E$76,'BD1'!$G$75,IF(J775&lt;'BD1'!$E$77,'BD1'!$G$76,'BD1'!$G$77))))</f>
        <v/>
      </c>
      <c r="L775" s="134"/>
      <c r="M775" s="109" t="s">
        <v>89</v>
      </c>
      <c r="N775" s="68"/>
      <c r="O775" s="396" t="str">
        <f>IF(ISERROR(IF(N776="","",IF((N776/N775)&gt;1,1,N776/N775))),"",IF(N776="","",IF((N776/N775)&gt;1,1,N776/N775)))</f>
        <v/>
      </c>
      <c r="P775" s="398" t="str">
        <f>IF(O775="","",(IF(O775&lt;'BD1'!$E$76,'BD1'!$G$75,IF(O775&lt;'BD1'!$E$77,'BD1'!$G$76,'BD1'!$G$77))))</f>
        <v/>
      </c>
      <c r="Q775" s="134"/>
      <c r="R775" s="109" t="s">
        <v>89</v>
      </c>
      <c r="S775" s="67"/>
      <c r="T775" s="396" t="str">
        <f>IF(ISERROR(IF(S776="","",IF((S776/S775)&gt;1,1,S776/S775))),"",IF(S776="","",IF((S776/S775)&gt;1,1,S776/S775)))</f>
        <v/>
      </c>
      <c r="U775" s="398" t="str">
        <f>IF(T775="","",(IF(T775&lt;'BD1'!$E$76,'BD1'!$G$75,IF(T775&lt;'BD1'!$E$77,'BD1'!$G$76,'BD1'!$G$77))))</f>
        <v/>
      </c>
      <c r="V775" s="132"/>
      <c r="W775" s="132"/>
      <c r="X775" s="74"/>
    </row>
    <row r="776" spans="1:24" ht="37.5" hidden="1" customHeight="1" x14ac:dyDescent="0.25">
      <c r="A776" s="74"/>
      <c r="B776" s="132"/>
      <c r="C776" s="391"/>
      <c r="D776" s="425"/>
      <c r="E776" s="395"/>
      <c r="F776" s="395"/>
      <c r="G776" s="132"/>
      <c r="H776" s="71" t="s">
        <v>90</v>
      </c>
      <c r="I776" s="83"/>
      <c r="J776" s="396"/>
      <c r="K776" s="397"/>
      <c r="L776" s="132"/>
      <c r="M776" s="73" t="s">
        <v>90</v>
      </c>
      <c r="N776" s="69"/>
      <c r="O776" s="396"/>
      <c r="P776" s="398"/>
      <c r="Q776" s="132"/>
      <c r="R776" s="73" t="s">
        <v>90</v>
      </c>
      <c r="S776" s="83"/>
      <c r="T776" s="396"/>
      <c r="U776" s="398"/>
      <c r="V776" s="132"/>
      <c r="W776" s="132"/>
      <c r="X776" s="74"/>
    </row>
    <row r="777" spans="1:24" ht="37.5" hidden="1" customHeight="1" x14ac:dyDescent="0.25">
      <c r="A777" s="74"/>
      <c r="B777" s="132"/>
      <c r="C777" s="390"/>
      <c r="D777" s="424"/>
      <c r="E777" s="394"/>
      <c r="F777" s="394"/>
      <c r="G777" s="134"/>
      <c r="H777" s="108" t="s">
        <v>89</v>
      </c>
      <c r="I777" s="67"/>
      <c r="J777" s="396" t="str">
        <f>IF(ISERROR(IF(I778="","",IF((I778/I777)&gt;1,1,I778/I777))),"",IF(I778="","",IF((I778/I777)&gt;1,1,I778/I777)))</f>
        <v/>
      </c>
      <c r="K777" s="397" t="str">
        <f>IF(J777="","",(IF(J777&lt;'BD1'!$E$76,'BD1'!$G$75,IF(J777&lt;'BD1'!$E$77,'BD1'!$G$76,'BD1'!$G$77))))</f>
        <v/>
      </c>
      <c r="L777" s="134"/>
      <c r="M777" s="109" t="s">
        <v>89</v>
      </c>
      <c r="N777" s="68"/>
      <c r="O777" s="396" t="str">
        <f>IF(ISERROR(IF(N778="","",IF((N778/N777)&gt;1,1,N778/N777))),"",IF(N778="","",IF((N778/N777)&gt;1,1,N778/N777)))</f>
        <v/>
      </c>
      <c r="P777" s="398" t="str">
        <f>IF(O777="","",(IF(O777&lt;'BD1'!$E$76,'BD1'!$G$75,IF(O777&lt;'BD1'!$E$77,'BD1'!$G$76,'BD1'!$G$77))))</f>
        <v/>
      </c>
      <c r="Q777" s="134"/>
      <c r="R777" s="109" t="s">
        <v>89</v>
      </c>
      <c r="S777" s="67"/>
      <c r="T777" s="396" t="str">
        <f>IF(ISERROR(IF(S778="","",IF((S778/S777)&gt;1,1,S778/S777))),"",IF(S778="","",IF((S778/S777)&gt;1,1,S778/S777)))</f>
        <v/>
      </c>
      <c r="U777" s="398" t="str">
        <f>IF(T777="","",(IF(T777&lt;'BD1'!$E$76,'BD1'!$G$75,IF(T777&lt;'BD1'!$E$77,'BD1'!$G$76,'BD1'!$G$77))))</f>
        <v/>
      </c>
      <c r="V777" s="132"/>
      <c r="W777" s="132"/>
      <c r="X777" s="74"/>
    </row>
    <row r="778" spans="1:24" ht="37.5" hidden="1" customHeight="1" x14ac:dyDescent="0.25">
      <c r="A778" s="74"/>
      <c r="B778" s="132"/>
      <c r="C778" s="391"/>
      <c r="D778" s="425"/>
      <c r="E778" s="395"/>
      <c r="F778" s="395"/>
      <c r="G778" s="132"/>
      <c r="H778" s="71" t="s">
        <v>90</v>
      </c>
      <c r="I778" s="83"/>
      <c r="J778" s="396"/>
      <c r="K778" s="397"/>
      <c r="L778" s="132"/>
      <c r="M778" s="73" t="s">
        <v>90</v>
      </c>
      <c r="N778" s="69"/>
      <c r="O778" s="396"/>
      <c r="P778" s="398"/>
      <c r="Q778" s="132"/>
      <c r="R778" s="73" t="s">
        <v>90</v>
      </c>
      <c r="S778" s="83"/>
      <c r="T778" s="396"/>
      <c r="U778" s="398"/>
      <c r="V778" s="132"/>
      <c r="W778" s="132"/>
      <c r="X778" s="74"/>
    </row>
    <row r="779" spans="1:24" ht="37.5" hidden="1" customHeight="1" x14ac:dyDescent="0.25">
      <c r="A779" s="74"/>
      <c r="B779" s="132"/>
      <c r="C779" s="390"/>
      <c r="D779" s="424"/>
      <c r="E779" s="394"/>
      <c r="F779" s="394"/>
      <c r="G779" s="134"/>
      <c r="H779" s="108" t="s">
        <v>89</v>
      </c>
      <c r="I779" s="67"/>
      <c r="J779" s="396" t="str">
        <f>IF(ISERROR(IF(I780="","",IF((I780/I779)&gt;1,1,I780/I779))),"",IF(I780="","",IF((I780/I779)&gt;1,1,I780/I779)))</f>
        <v/>
      </c>
      <c r="K779" s="397" t="str">
        <f>IF(J779="","",(IF(J779&lt;'BD1'!$E$76,'BD1'!$G$75,IF(J779&lt;'BD1'!$E$77,'BD1'!$G$76,'BD1'!$G$77))))</f>
        <v/>
      </c>
      <c r="L779" s="134"/>
      <c r="M779" s="109" t="s">
        <v>89</v>
      </c>
      <c r="N779" s="68"/>
      <c r="O779" s="396" t="str">
        <f>IF(ISERROR(IF(N780="","",IF((N780/N779)&gt;1,1,N780/N779))),"",IF(N780="","",IF((N780/N779)&gt;1,1,N780/N779)))</f>
        <v/>
      </c>
      <c r="P779" s="398" t="str">
        <f>IF(O779="","",(IF(O779&lt;'BD1'!$E$76,'BD1'!$G$75,IF(O779&lt;'BD1'!$E$77,'BD1'!$G$76,'BD1'!$G$77))))</f>
        <v/>
      </c>
      <c r="Q779" s="134"/>
      <c r="R779" s="109" t="s">
        <v>89</v>
      </c>
      <c r="S779" s="67"/>
      <c r="T779" s="396" t="str">
        <f>IF(ISERROR(IF(S780="","",IF((S780/S779)&gt;1,1,S780/S779))),"",IF(S780="","",IF((S780/S779)&gt;1,1,S780/S779)))</f>
        <v/>
      </c>
      <c r="U779" s="398" t="str">
        <f>IF(T779="","",(IF(T779&lt;'BD1'!$E$76,'BD1'!$G$75,IF(T779&lt;'BD1'!$E$77,'BD1'!$G$76,'BD1'!$G$77))))</f>
        <v/>
      </c>
      <c r="V779" s="132"/>
      <c r="W779" s="132"/>
      <c r="X779" s="74"/>
    </row>
    <row r="780" spans="1:24" ht="37.5" hidden="1" customHeight="1" x14ac:dyDescent="0.25">
      <c r="A780" s="74"/>
      <c r="B780" s="132"/>
      <c r="C780" s="391"/>
      <c r="D780" s="425"/>
      <c r="E780" s="395"/>
      <c r="F780" s="395"/>
      <c r="G780" s="132"/>
      <c r="H780" s="71" t="s">
        <v>90</v>
      </c>
      <c r="I780" s="83"/>
      <c r="J780" s="396"/>
      <c r="K780" s="397"/>
      <c r="L780" s="132"/>
      <c r="M780" s="73" t="s">
        <v>90</v>
      </c>
      <c r="N780" s="69"/>
      <c r="O780" s="396"/>
      <c r="P780" s="398"/>
      <c r="Q780" s="132"/>
      <c r="R780" s="73" t="s">
        <v>90</v>
      </c>
      <c r="S780" s="83"/>
      <c r="T780" s="396"/>
      <c r="U780" s="398"/>
      <c r="V780" s="132"/>
      <c r="W780" s="132"/>
      <c r="X780" s="74"/>
    </row>
    <row r="781" spans="1:24" ht="37.5" hidden="1" customHeight="1" x14ac:dyDescent="0.25">
      <c r="A781" s="74"/>
      <c r="B781" s="132"/>
      <c r="C781" s="390"/>
      <c r="D781" s="424"/>
      <c r="E781" s="394" t="s">
        <v>233</v>
      </c>
      <c r="F781" s="394"/>
      <c r="G781" s="134"/>
      <c r="H781" s="108" t="s">
        <v>89</v>
      </c>
      <c r="I781" s="67"/>
      <c r="J781" s="396" t="str">
        <f>IF(ISERROR(IF(I782="","",IF((I782/I781)&gt;1,1,I782/I781))),"",IF(I782="","",IF((I782/I781)&gt;1,1,I782/I781)))</f>
        <v/>
      </c>
      <c r="K781" s="397" t="str">
        <f>IF(J781="","",(IF(J781&lt;'BD1'!$E$76,'BD1'!$G$75,IF(J781&lt;'BD1'!$E$77,'BD1'!$G$76,'BD1'!$G$77))))</f>
        <v/>
      </c>
      <c r="L781" s="134"/>
      <c r="M781" s="109" t="s">
        <v>89</v>
      </c>
      <c r="N781" s="68"/>
      <c r="O781" s="396" t="str">
        <f>IF(ISERROR(IF(N782="","",IF((N782/N781)&gt;1,1,N782/N781))),"",IF(N782="","",IF((N782/N781)&gt;1,1,N782/N781)))</f>
        <v/>
      </c>
      <c r="P781" s="398" t="str">
        <f>IF(O781="","",(IF(O781&lt;'BD1'!$E$76,'BD1'!$G$75,IF(O781&lt;'BD1'!$E$77,'BD1'!$G$76,'BD1'!$G$77))))</f>
        <v/>
      </c>
      <c r="Q781" s="134"/>
      <c r="R781" s="109" t="s">
        <v>89</v>
      </c>
      <c r="S781" s="67"/>
      <c r="T781" s="396" t="str">
        <f>IF(ISERROR(IF(S782="","",IF((S782/S781)&gt;1,1,S782/S781))),"",IF(S782="","",IF((S782/S781)&gt;1,1,S782/S781)))</f>
        <v/>
      </c>
      <c r="U781" s="398" t="str">
        <f>IF(T781="","",(IF(T781&lt;'BD1'!$E$76,'BD1'!$G$75,IF(T781&lt;'BD1'!$E$77,'BD1'!$G$76,'BD1'!$G$77))))</f>
        <v/>
      </c>
      <c r="V781" s="132"/>
      <c r="W781" s="132"/>
      <c r="X781" s="74"/>
    </row>
    <row r="782" spans="1:24" ht="37.5" hidden="1" customHeight="1" x14ac:dyDescent="0.25">
      <c r="A782" s="74"/>
      <c r="B782" s="132"/>
      <c r="C782" s="391"/>
      <c r="D782" s="425"/>
      <c r="E782" s="395"/>
      <c r="F782" s="395"/>
      <c r="G782" s="132"/>
      <c r="H782" s="71" t="s">
        <v>90</v>
      </c>
      <c r="I782" s="83"/>
      <c r="J782" s="396"/>
      <c r="K782" s="397"/>
      <c r="L782" s="132"/>
      <c r="M782" s="73" t="s">
        <v>90</v>
      </c>
      <c r="N782" s="69"/>
      <c r="O782" s="396"/>
      <c r="P782" s="398"/>
      <c r="Q782" s="132"/>
      <c r="R782" s="73" t="s">
        <v>90</v>
      </c>
      <c r="S782" s="83"/>
      <c r="T782" s="396"/>
      <c r="U782" s="398"/>
      <c r="V782" s="132"/>
      <c r="W782" s="132"/>
      <c r="X782" s="74"/>
    </row>
    <row r="783" spans="1:24" ht="37.5" hidden="1" customHeight="1" x14ac:dyDescent="0.25">
      <c r="A783" s="74"/>
      <c r="B783" s="132"/>
      <c r="C783" s="390"/>
      <c r="D783" s="424"/>
      <c r="E783" s="394"/>
      <c r="F783" s="394"/>
      <c r="G783" s="134"/>
      <c r="H783" s="108" t="s">
        <v>89</v>
      </c>
      <c r="I783" s="67"/>
      <c r="J783" s="396" t="str">
        <f>IF(ISERROR(IF(I784="","",IF((I784/I783)&gt;1,1,I784/I783))),"",IF(I784="","",IF((I784/I783)&gt;1,1,I784/I783)))</f>
        <v/>
      </c>
      <c r="K783" s="397" t="str">
        <f>IF(J783="","",(IF(J783&lt;'BD1'!$E$76,'BD1'!$G$75,IF(J783&lt;'BD1'!$E$77,'BD1'!$G$76,'BD1'!$G$77))))</f>
        <v/>
      </c>
      <c r="L783" s="134"/>
      <c r="M783" s="109" t="s">
        <v>89</v>
      </c>
      <c r="N783" s="68"/>
      <c r="O783" s="396" t="str">
        <f>IF(ISERROR(IF(N784="","",IF((N784/N783)&gt;1,1,N784/N783))),"",IF(N784="","",IF((N784/N783)&gt;1,1,N784/N783)))</f>
        <v/>
      </c>
      <c r="P783" s="398" t="str">
        <f>IF(O783="","",(IF(O783&lt;'BD1'!$E$76,'BD1'!$G$75,IF(O783&lt;'BD1'!$E$77,'BD1'!$G$76,'BD1'!$G$77))))</f>
        <v/>
      </c>
      <c r="Q783" s="134"/>
      <c r="R783" s="109" t="s">
        <v>89</v>
      </c>
      <c r="S783" s="67"/>
      <c r="T783" s="396" t="str">
        <f>IF(ISERROR(IF(S784="","",IF((S784/S783)&gt;1,1,S784/S783))),"",IF(S784="","",IF((S784/S783)&gt;1,1,S784/S783)))</f>
        <v/>
      </c>
      <c r="U783" s="398" t="str">
        <f>IF(T783="","",(IF(T783&lt;'BD1'!$E$76,'BD1'!$G$75,IF(T783&lt;'BD1'!$E$77,'BD1'!$G$76,'BD1'!$G$77))))</f>
        <v/>
      </c>
      <c r="V783" s="132"/>
      <c r="W783" s="132"/>
      <c r="X783" s="74"/>
    </row>
    <row r="784" spans="1:24" ht="37.5" hidden="1" customHeight="1" x14ac:dyDescent="0.25">
      <c r="A784" s="74"/>
      <c r="B784" s="132"/>
      <c r="C784" s="391"/>
      <c r="D784" s="425"/>
      <c r="E784" s="395"/>
      <c r="F784" s="395"/>
      <c r="G784" s="132"/>
      <c r="H784" s="71" t="s">
        <v>90</v>
      </c>
      <c r="I784" s="83"/>
      <c r="J784" s="396"/>
      <c r="K784" s="397"/>
      <c r="L784" s="132"/>
      <c r="M784" s="73" t="s">
        <v>90</v>
      </c>
      <c r="N784" s="69"/>
      <c r="O784" s="396"/>
      <c r="P784" s="398"/>
      <c r="Q784" s="132"/>
      <c r="R784" s="73" t="s">
        <v>90</v>
      </c>
      <c r="S784" s="83"/>
      <c r="T784" s="396"/>
      <c r="U784" s="398"/>
      <c r="V784" s="132"/>
      <c r="W784" s="132"/>
      <c r="X784" s="74"/>
    </row>
    <row r="785" spans="1:24" ht="37.5" hidden="1" customHeight="1" x14ac:dyDescent="0.25">
      <c r="A785" s="74"/>
      <c r="B785" s="132"/>
      <c r="C785" s="390"/>
      <c r="D785" s="424"/>
      <c r="E785" s="394" t="s">
        <v>233</v>
      </c>
      <c r="F785" s="394"/>
      <c r="G785" s="134"/>
      <c r="H785" s="108" t="s">
        <v>89</v>
      </c>
      <c r="I785" s="67"/>
      <c r="J785" s="396" t="str">
        <f>IF(ISERROR(IF(I786="","",IF((I786/I785)&gt;1,1,I786/I785))),"",IF(I786="","",IF((I786/I785)&gt;1,1,I786/I785)))</f>
        <v/>
      </c>
      <c r="K785" s="397" t="str">
        <f>IF(J785="","",(IF(J785&lt;'BD1'!$E$76,'BD1'!$G$75,IF(J785&lt;'BD1'!$E$77,'BD1'!$G$76,'BD1'!$G$77))))</f>
        <v/>
      </c>
      <c r="L785" s="134"/>
      <c r="M785" s="109" t="s">
        <v>89</v>
      </c>
      <c r="N785" s="68"/>
      <c r="O785" s="396" t="str">
        <f>IF(ISERROR(IF(N786="","",IF((N786/N785)&gt;1,1,N786/N785))),"",IF(N786="","",IF((N786/N785)&gt;1,1,N786/N785)))</f>
        <v/>
      </c>
      <c r="P785" s="398" t="str">
        <f>IF(O785="","",(IF(O785&lt;'BD1'!$E$76,'BD1'!$G$75,IF(O785&lt;'BD1'!$E$77,'BD1'!$G$76,'BD1'!$G$77))))</f>
        <v/>
      </c>
      <c r="Q785" s="134"/>
      <c r="R785" s="109" t="s">
        <v>89</v>
      </c>
      <c r="S785" s="67"/>
      <c r="T785" s="396" t="str">
        <f>IF(ISERROR(IF(S786="","",IF((S786/S785)&gt;1,1,S786/S785))),"",IF(S786="","",IF((S786/S785)&gt;1,1,S786/S785)))</f>
        <v/>
      </c>
      <c r="U785" s="398" t="str">
        <f>IF(T785="","",(IF(T785&lt;'BD1'!$E$76,'BD1'!$G$75,IF(T785&lt;'BD1'!$E$77,'BD1'!$G$76,'BD1'!$G$77))))</f>
        <v/>
      </c>
      <c r="V785" s="132"/>
      <c r="W785" s="132"/>
      <c r="X785" s="74"/>
    </row>
    <row r="786" spans="1:24" ht="37.5" hidden="1" customHeight="1" x14ac:dyDescent="0.25">
      <c r="A786" s="74"/>
      <c r="B786" s="132"/>
      <c r="C786" s="391"/>
      <c r="D786" s="425"/>
      <c r="E786" s="395"/>
      <c r="F786" s="395"/>
      <c r="G786" s="132"/>
      <c r="H786" s="71" t="s">
        <v>90</v>
      </c>
      <c r="I786" s="83"/>
      <c r="J786" s="396"/>
      <c r="K786" s="397"/>
      <c r="L786" s="132"/>
      <c r="M786" s="73" t="s">
        <v>90</v>
      </c>
      <c r="N786" s="69"/>
      <c r="O786" s="396"/>
      <c r="P786" s="398"/>
      <c r="Q786" s="132"/>
      <c r="R786" s="73" t="s">
        <v>90</v>
      </c>
      <c r="S786" s="83"/>
      <c r="T786" s="396"/>
      <c r="U786" s="398"/>
      <c r="V786" s="132"/>
      <c r="W786" s="132"/>
      <c r="X786" s="74"/>
    </row>
    <row r="787" spans="1:24" ht="37.5" hidden="1" customHeight="1" x14ac:dyDescent="0.25">
      <c r="A787" s="74"/>
      <c r="B787" s="132"/>
      <c r="C787" s="390"/>
      <c r="D787" s="424"/>
      <c r="E787" s="394" t="s">
        <v>233</v>
      </c>
      <c r="F787" s="394"/>
      <c r="G787" s="134"/>
      <c r="H787" s="108" t="s">
        <v>89</v>
      </c>
      <c r="I787" s="67"/>
      <c r="J787" s="396" t="str">
        <f>IF(ISERROR(IF(I788="","",IF((I788/I787)&gt;1,1,I788/I787))),"",IF(I788="","",IF((I788/I787)&gt;1,1,I788/I787)))</f>
        <v/>
      </c>
      <c r="K787" s="397" t="str">
        <f>IF(J787="","",(IF(J787&lt;'BD1'!$E$76,'BD1'!$G$75,IF(J787&lt;'BD1'!$E$77,'BD1'!$G$76,'BD1'!$G$77))))</f>
        <v/>
      </c>
      <c r="L787" s="134"/>
      <c r="M787" s="109" t="s">
        <v>89</v>
      </c>
      <c r="N787" s="68"/>
      <c r="O787" s="396" t="str">
        <f>IF(ISERROR(IF(N788="","",IF((N788/N787)&gt;1,1,N788/N787))),"",IF(N788="","",IF((N788/N787)&gt;1,1,N788/N787)))</f>
        <v/>
      </c>
      <c r="P787" s="398" t="str">
        <f>IF(O787="","",(IF(O787&lt;'BD1'!$E$76,'BD1'!$G$75,IF(O787&lt;'BD1'!$E$77,'BD1'!$G$76,'BD1'!$G$77))))</f>
        <v/>
      </c>
      <c r="Q787" s="134"/>
      <c r="R787" s="109" t="s">
        <v>89</v>
      </c>
      <c r="S787" s="67"/>
      <c r="T787" s="396" t="str">
        <f>IF(ISERROR(IF(S788="","",IF((S788/S787)&gt;1,1,S788/S787))),"",IF(S788="","",IF((S788/S787)&gt;1,1,S788/S787)))</f>
        <v/>
      </c>
      <c r="U787" s="398" t="str">
        <f>IF(T787="","",(IF(T787&lt;'BD1'!$E$76,'BD1'!$G$75,IF(T787&lt;'BD1'!$E$77,'BD1'!$G$76,'BD1'!$G$77))))</f>
        <v/>
      </c>
      <c r="V787" s="132"/>
      <c r="W787" s="132"/>
      <c r="X787" s="74"/>
    </row>
    <row r="788" spans="1:24" ht="37.5" hidden="1" customHeight="1" x14ac:dyDescent="0.25">
      <c r="A788" s="74"/>
      <c r="B788" s="132"/>
      <c r="C788" s="391"/>
      <c r="D788" s="425"/>
      <c r="E788" s="395"/>
      <c r="F788" s="395"/>
      <c r="G788" s="132"/>
      <c r="H788" s="71" t="s">
        <v>90</v>
      </c>
      <c r="I788" s="83"/>
      <c r="J788" s="396"/>
      <c r="K788" s="397"/>
      <c r="L788" s="132"/>
      <c r="M788" s="73" t="s">
        <v>90</v>
      </c>
      <c r="N788" s="69"/>
      <c r="O788" s="396"/>
      <c r="P788" s="398"/>
      <c r="Q788" s="132"/>
      <c r="R788" s="73" t="s">
        <v>90</v>
      </c>
      <c r="S788" s="83"/>
      <c r="T788" s="396"/>
      <c r="U788" s="398"/>
      <c r="V788" s="132"/>
      <c r="W788" s="132"/>
      <c r="X788" s="74"/>
    </row>
    <row r="789" spans="1:24" ht="37.5" hidden="1" customHeight="1" x14ac:dyDescent="0.25">
      <c r="A789" s="74"/>
      <c r="B789" s="132"/>
      <c r="C789" s="390"/>
      <c r="D789" s="424"/>
      <c r="E789" s="394"/>
      <c r="F789" s="394"/>
      <c r="G789" s="134"/>
      <c r="H789" s="108" t="s">
        <v>89</v>
      </c>
      <c r="I789" s="67"/>
      <c r="J789" s="396" t="str">
        <f>IF(ISERROR(IF(I790="","",IF((I790/I789)&gt;1,1,I790/I789))),"",IF(I790="","",IF((I790/I789)&gt;1,1,I790/I789)))</f>
        <v/>
      </c>
      <c r="K789" s="397" t="str">
        <f>IF(J789="","",(IF(J789&lt;'BD1'!$E$76,'BD1'!$G$75,IF(J789&lt;'BD1'!$E$77,'BD1'!$G$76,'BD1'!$G$77))))</f>
        <v/>
      </c>
      <c r="L789" s="134"/>
      <c r="M789" s="109" t="s">
        <v>89</v>
      </c>
      <c r="N789" s="68"/>
      <c r="O789" s="396" t="str">
        <f>IF(ISERROR(IF(N790="","",IF((N790/N789)&gt;1,1,N790/N789))),"",IF(N790="","",IF((N790/N789)&gt;1,1,N790/N789)))</f>
        <v/>
      </c>
      <c r="P789" s="398" t="str">
        <f>IF(O789="","",(IF(O789&lt;'BD1'!$E$76,'BD1'!$G$75,IF(O789&lt;'BD1'!$E$77,'BD1'!$G$76,'BD1'!$G$77))))</f>
        <v/>
      </c>
      <c r="Q789" s="134"/>
      <c r="R789" s="109" t="s">
        <v>89</v>
      </c>
      <c r="S789" s="67"/>
      <c r="T789" s="396" t="str">
        <f>IF(ISERROR(IF(S790="","",IF((S790/S789)&gt;1,1,S790/S789))),"",IF(S790="","",IF((S790/S789)&gt;1,1,S790/S789)))</f>
        <v/>
      </c>
      <c r="U789" s="398" t="str">
        <f>IF(T789="","",(IF(T789&lt;'BD1'!$E$76,'BD1'!$G$75,IF(T789&lt;'BD1'!$E$77,'BD1'!$G$76,'BD1'!$G$77))))</f>
        <v/>
      </c>
      <c r="V789" s="132"/>
      <c r="W789" s="132"/>
      <c r="X789" s="74"/>
    </row>
    <row r="790" spans="1:24" ht="37.5" hidden="1" customHeight="1" x14ac:dyDescent="0.25">
      <c r="A790" s="74"/>
      <c r="B790" s="132"/>
      <c r="C790" s="391"/>
      <c r="D790" s="425"/>
      <c r="E790" s="395"/>
      <c r="F790" s="395"/>
      <c r="G790" s="132"/>
      <c r="H790" s="71" t="s">
        <v>90</v>
      </c>
      <c r="I790" s="83"/>
      <c r="J790" s="396"/>
      <c r="K790" s="397"/>
      <c r="L790" s="132"/>
      <c r="M790" s="73" t="s">
        <v>90</v>
      </c>
      <c r="N790" s="69"/>
      <c r="O790" s="396"/>
      <c r="P790" s="398"/>
      <c r="Q790" s="132"/>
      <c r="R790" s="73" t="s">
        <v>90</v>
      </c>
      <c r="S790" s="83"/>
      <c r="T790" s="396"/>
      <c r="U790" s="398"/>
      <c r="V790" s="132"/>
      <c r="W790" s="132"/>
      <c r="X790" s="74"/>
    </row>
    <row r="791" spans="1:24" ht="15" hidden="1" customHeight="1" x14ac:dyDescent="0.25">
      <c r="A791" s="74"/>
      <c r="B791" s="145"/>
      <c r="C791" s="145"/>
      <c r="D791" s="145"/>
      <c r="E791" s="145"/>
      <c r="F791" s="145"/>
      <c r="G791" s="145"/>
      <c r="H791" s="145"/>
      <c r="I791" s="145"/>
      <c r="J791" s="145"/>
      <c r="K791" s="145"/>
      <c r="L791" s="145"/>
      <c r="M791" s="145"/>
      <c r="N791" s="145"/>
      <c r="O791" s="145"/>
      <c r="P791" s="145"/>
      <c r="Q791" s="145"/>
      <c r="R791" s="145"/>
      <c r="S791" s="145"/>
      <c r="T791" s="145"/>
      <c r="U791" s="145"/>
      <c r="V791" s="145"/>
      <c r="W791" s="145"/>
      <c r="X791" s="74"/>
    </row>
    <row r="792" spans="1:24" ht="15" hidden="1" customHeight="1" x14ac:dyDescent="0.25">
      <c r="A792" s="74"/>
      <c r="B792" s="145"/>
      <c r="C792" s="145"/>
      <c r="D792" s="145"/>
      <c r="E792" s="145"/>
      <c r="F792" s="145"/>
      <c r="G792" s="145"/>
      <c r="H792" s="145"/>
      <c r="I792" s="145"/>
      <c r="J792" s="145"/>
      <c r="K792" s="145"/>
      <c r="L792" s="145"/>
      <c r="M792" s="145"/>
      <c r="N792" s="145"/>
      <c r="O792" s="145"/>
      <c r="P792" s="145"/>
      <c r="Q792" s="145"/>
      <c r="R792" s="145"/>
      <c r="S792" s="145"/>
      <c r="T792" s="145"/>
      <c r="U792" s="145"/>
      <c r="V792" s="145"/>
      <c r="W792" s="145"/>
      <c r="X792" s="74"/>
    </row>
    <row r="793" spans="1:24" ht="15" hidden="1" customHeight="1" x14ac:dyDescent="0.25">
      <c r="A793" s="74"/>
      <c r="B793" s="145"/>
      <c r="C793" s="145"/>
      <c r="D793" s="145"/>
      <c r="E793" s="145"/>
      <c r="F793" s="145"/>
      <c r="G793" s="145"/>
      <c r="H793" s="145"/>
      <c r="I793" s="145"/>
      <c r="J793" s="145"/>
      <c r="K793" s="145"/>
      <c r="L793" s="145"/>
      <c r="M793" s="145"/>
      <c r="N793" s="145"/>
      <c r="O793" s="145"/>
      <c r="P793" s="145"/>
      <c r="Q793" s="145"/>
      <c r="R793" s="145"/>
      <c r="S793" s="145"/>
      <c r="T793" s="145"/>
      <c r="U793" s="145"/>
      <c r="V793" s="145"/>
      <c r="W793" s="145"/>
      <c r="X793" s="74"/>
    </row>
    <row r="794" spans="1:24" ht="54" hidden="1" customHeight="1" x14ac:dyDescent="0.25">
      <c r="A794" s="74"/>
      <c r="B794" s="132"/>
      <c r="C794" s="399" t="s">
        <v>99</v>
      </c>
      <c r="D794" s="399"/>
      <c r="E794" s="399"/>
      <c r="F794" s="399"/>
      <c r="G794" s="399"/>
      <c r="H794" s="399"/>
      <c r="I794" s="399"/>
      <c r="J794" s="399"/>
      <c r="K794" s="399"/>
      <c r="L794" s="399"/>
      <c r="M794" s="399"/>
      <c r="N794" s="399"/>
      <c r="O794" s="399"/>
      <c r="P794" s="399"/>
      <c r="Q794" s="399"/>
      <c r="R794" s="399"/>
      <c r="S794" s="399"/>
      <c r="T794" s="399"/>
      <c r="U794" s="399"/>
      <c r="V794" s="399"/>
      <c r="W794" s="132"/>
      <c r="X794" s="74"/>
    </row>
    <row r="795" spans="1:24" ht="39.950000000000003" hidden="1" customHeight="1" x14ac:dyDescent="0.25">
      <c r="A795" s="74"/>
      <c r="B795" s="132"/>
      <c r="C795" s="365" t="s">
        <v>356</v>
      </c>
      <c r="D795" s="387">
        <v>1</v>
      </c>
      <c r="E795" s="138" t="s">
        <v>114</v>
      </c>
      <c r="F795" s="367"/>
      <c r="G795" s="368"/>
      <c r="H795" s="369"/>
      <c r="I795" s="139" t="s">
        <v>100</v>
      </c>
      <c r="J795" s="370"/>
      <c r="K795" s="371"/>
      <c r="L795" s="371"/>
      <c r="M795" s="371"/>
      <c r="N795" s="371"/>
      <c r="O795" s="371"/>
      <c r="P795" s="371"/>
      <c r="Q795" s="372"/>
      <c r="R795" s="373" t="s">
        <v>140</v>
      </c>
      <c r="S795" s="374"/>
      <c r="T795" s="375" t="str">
        <f ca="1">IF(ISERROR(INDEX('BD1'!$N$56:$P$70,MATCH(J795,INDIRECT(F795),0),MATCH(F795,'BD1'!$N$55:$P$55,0))),"",(INDEX('BD1'!$N$56:$P$70,MATCH(J795,INDIRECT(F795),0),MATCH(F795,'BD1'!$N$55:$P$55,0))))</f>
        <v/>
      </c>
      <c r="U795" s="376"/>
      <c r="V795" s="132"/>
      <c r="W795" s="132"/>
      <c r="X795" s="74"/>
    </row>
    <row r="796" spans="1:24" ht="15" hidden="1" customHeight="1" x14ac:dyDescent="0.25">
      <c r="A796" s="74"/>
      <c r="B796" s="132"/>
      <c r="C796" s="365"/>
      <c r="D796" s="388"/>
      <c r="E796" s="140"/>
      <c r="F796" s="140"/>
      <c r="G796" s="140"/>
      <c r="H796" s="141" t="s">
        <v>163</v>
      </c>
      <c r="I796" s="140"/>
      <c r="J796" s="140"/>
      <c r="K796" s="140"/>
      <c r="L796" s="140"/>
      <c r="M796" s="140"/>
      <c r="N796" s="140"/>
      <c r="O796" s="140"/>
      <c r="P796" s="140"/>
      <c r="Q796" s="141" t="s">
        <v>163</v>
      </c>
      <c r="R796" s="140"/>
      <c r="S796" s="140"/>
      <c r="T796" s="140"/>
      <c r="U796" s="142"/>
      <c r="V796" s="132"/>
      <c r="W796" s="132"/>
      <c r="X796" s="74"/>
    </row>
    <row r="797" spans="1:24" ht="21.75" hidden="1" customHeight="1" x14ac:dyDescent="0.25">
      <c r="A797" s="74"/>
      <c r="B797" s="132"/>
      <c r="C797" s="365"/>
      <c r="D797" s="388"/>
      <c r="E797" s="377" t="s">
        <v>234</v>
      </c>
      <c r="F797" s="378"/>
      <c r="G797" s="378"/>
      <c r="H797" s="378"/>
      <c r="I797" s="378"/>
      <c r="J797" s="378"/>
      <c r="K797" s="378"/>
      <c r="L797" s="379" t="s">
        <v>235</v>
      </c>
      <c r="M797" s="378"/>
      <c r="N797" s="378"/>
      <c r="O797" s="378"/>
      <c r="P797" s="378"/>
      <c r="Q797" s="378"/>
      <c r="R797" s="378"/>
      <c r="S797" s="378"/>
      <c r="T797" s="378"/>
      <c r="U797" s="380"/>
      <c r="V797" s="132"/>
      <c r="W797" s="132"/>
      <c r="X797" s="74"/>
    </row>
    <row r="798" spans="1:24" ht="39.950000000000003" hidden="1" customHeight="1" x14ac:dyDescent="0.25">
      <c r="A798" s="74"/>
      <c r="B798" s="132"/>
      <c r="C798" s="366"/>
      <c r="D798" s="389"/>
      <c r="E798" s="381"/>
      <c r="F798" s="381"/>
      <c r="G798" s="381"/>
      <c r="H798" s="381"/>
      <c r="I798" s="381"/>
      <c r="J798" s="381"/>
      <c r="K798" s="382"/>
      <c r="L798" s="383"/>
      <c r="M798" s="384"/>
      <c r="N798" s="384"/>
      <c r="O798" s="384"/>
      <c r="P798" s="384"/>
      <c r="Q798" s="384"/>
      <c r="R798" s="384"/>
      <c r="S798" s="384"/>
      <c r="T798" s="384"/>
      <c r="U798" s="385"/>
      <c r="V798" s="132"/>
      <c r="W798" s="132"/>
      <c r="X798" s="74"/>
    </row>
    <row r="799" spans="1:24" ht="12" hidden="1" customHeight="1" x14ac:dyDescent="0.25">
      <c r="A799" s="74"/>
      <c r="B799" s="132"/>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74"/>
    </row>
    <row r="800" spans="1:24" ht="9" hidden="1" customHeight="1" x14ac:dyDescent="0.25">
      <c r="A800" s="74"/>
      <c r="B800" s="132"/>
      <c r="C800" s="137"/>
      <c r="D800" s="132"/>
      <c r="E800" s="132"/>
      <c r="F800" s="132"/>
      <c r="G800" s="132"/>
      <c r="H800" s="132"/>
      <c r="I800" s="132"/>
      <c r="J800" s="132"/>
      <c r="K800" s="132"/>
      <c r="L800" s="132"/>
      <c r="M800" s="132"/>
      <c r="N800" s="132"/>
      <c r="O800" s="132"/>
      <c r="P800" s="132"/>
      <c r="Q800" s="132"/>
      <c r="R800" s="132"/>
      <c r="S800" s="132"/>
      <c r="T800" s="132"/>
      <c r="U800" s="132"/>
      <c r="V800" s="132"/>
      <c r="W800" s="132"/>
      <c r="X800" s="74"/>
    </row>
    <row r="801" spans="1:24" ht="39.950000000000003" hidden="1" customHeight="1" x14ac:dyDescent="0.25">
      <c r="A801" s="74"/>
      <c r="B801" s="132"/>
      <c r="C801" s="365" t="s">
        <v>356</v>
      </c>
      <c r="D801" s="387">
        <v>2</v>
      </c>
      <c r="E801" s="138" t="s">
        <v>114</v>
      </c>
      <c r="F801" s="367"/>
      <c r="G801" s="368"/>
      <c r="H801" s="369"/>
      <c r="I801" s="139" t="s">
        <v>100</v>
      </c>
      <c r="J801" s="370"/>
      <c r="K801" s="371"/>
      <c r="L801" s="371"/>
      <c r="M801" s="371"/>
      <c r="N801" s="371"/>
      <c r="O801" s="371"/>
      <c r="P801" s="371"/>
      <c r="Q801" s="372"/>
      <c r="R801" s="373" t="s">
        <v>140</v>
      </c>
      <c r="S801" s="374"/>
      <c r="T801" s="375" t="str">
        <f ca="1">IF(ISERROR(INDEX('BD1'!$N$56:$P$70,MATCH(J801,INDIRECT(F801),0),MATCH(F801,'BD1'!$N$55:$P$55,0))),"",(INDEX('BD1'!$N$56:$P$70,MATCH(J801,INDIRECT(F801),0),MATCH(F801,'BD1'!$N$55:$P$55,0))))</f>
        <v/>
      </c>
      <c r="U801" s="376"/>
      <c r="V801" s="132"/>
      <c r="W801" s="132"/>
      <c r="X801" s="74"/>
    </row>
    <row r="802" spans="1:24" ht="15" hidden="1" customHeight="1" x14ac:dyDescent="0.25">
      <c r="A802" s="74"/>
      <c r="B802" s="132"/>
      <c r="C802" s="365"/>
      <c r="D802" s="388"/>
      <c r="E802" s="140"/>
      <c r="F802" s="140"/>
      <c r="G802" s="140"/>
      <c r="H802" s="141" t="s">
        <v>163</v>
      </c>
      <c r="I802" s="140"/>
      <c r="J802" s="140"/>
      <c r="K802" s="140"/>
      <c r="L802" s="140"/>
      <c r="M802" s="140"/>
      <c r="N802" s="140"/>
      <c r="O802" s="140"/>
      <c r="P802" s="140"/>
      <c r="Q802" s="141" t="s">
        <v>163</v>
      </c>
      <c r="R802" s="140"/>
      <c r="S802" s="140"/>
      <c r="T802" s="140"/>
      <c r="U802" s="142"/>
      <c r="V802" s="132"/>
      <c r="W802" s="132"/>
      <c r="X802" s="74"/>
    </row>
    <row r="803" spans="1:24" ht="21.75" hidden="1" customHeight="1" x14ac:dyDescent="0.25">
      <c r="A803" s="74"/>
      <c r="B803" s="132"/>
      <c r="C803" s="365"/>
      <c r="D803" s="388"/>
      <c r="E803" s="377" t="s">
        <v>234</v>
      </c>
      <c r="F803" s="378"/>
      <c r="G803" s="378"/>
      <c r="H803" s="378"/>
      <c r="I803" s="378"/>
      <c r="J803" s="378"/>
      <c r="K803" s="378"/>
      <c r="L803" s="379" t="s">
        <v>235</v>
      </c>
      <c r="M803" s="378"/>
      <c r="N803" s="378"/>
      <c r="O803" s="378"/>
      <c r="P803" s="378"/>
      <c r="Q803" s="378"/>
      <c r="R803" s="378"/>
      <c r="S803" s="378"/>
      <c r="T803" s="378"/>
      <c r="U803" s="380"/>
      <c r="V803" s="132"/>
      <c r="W803" s="132"/>
      <c r="X803" s="74"/>
    </row>
    <row r="804" spans="1:24" ht="39.950000000000003" hidden="1" customHeight="1" x14ac:dyDescent="0.25">
      <c r="A804" s="74"/>
      <c r="B804" s="132"/>
      <c r="C804" s="366"/>
      <c r="D804" s="389"/>
      <c r="E804" s="381"/>
      <c r="F804" s="381"/>
      <c r="G804" s="381"/>
      <c r="H804" s="381"/>
      <c r="I804" s="381"/>
      <c r="J804" s="381"/>
      <c r="K804" s="382"/>
      <c r="L804" s="383"/>
      <c r="M804" s="384"/>
      <c r="N804" s="384"/>
      <c r="O804" s="384"/>
      <c r="P804" s="384"/>
      <c r="Q804" s="384"/>
      <c r="R804" s="384"/>
      <c r="S804" s="384"/>
      <c r="T804" s="384"/>
      <c r="U804" s="385"/>
      <c r="V804" s="132"/>
      <c r="W804" s="132"/>
      <c r="X804" s="74"/>
    </row>
    <row r="805" spans="1:24" ht="9" hidden="1" customHeight="1" x14ac:dyDescent="0.25">
      <c r="A805" s="74"/>
      <c r="B805" s="132"/>
      <c r="C805" s="137"/>
      <c r="D805" s="132"/>
      <c r="E805" s="132"/>
      <c r="F805" s="132"/>
      <c r="G805" s="132"/>
      <c r="H805" s="132"/>
      <c r="I805" s="132"/>
      <c r="J805" s="132"/>
      <c r="K805" s="132"/>
      <c r="L805" s="132"/>
      <c r="M805" s="132"/>
      <c r="N805" s="132"/>
      <c r="O805" s="132"/>
      <c r="P805" s="132"/>
      <c r="Q805" s="132"/>
      <c r="R805" s="132"/>
      <c r="S805" s="132"/>
      <c r="T805" s="132"/>
      <c r="U805" s="132"/>
      <c r="V805" s="132"/>
      <c r="W805" s="132"/>
      <c r="X805" s="74"/>
    </row>
    <row r="806" spans="1:24" ht="9" hidden="1" customHeight="1" x14ac:dyDescent="0.25">
      <c r="A806" s="74"/>
      <c r="B806" s="132"/>
      <c r="C806" s="137"/>
      <c r="D806" s="132"/>
      <c r="E806" s="132"/>
      <c r="F806" s="132"/>
      <c r="G806" s="132"/>
      <c r="H806" s="132"/>
      <c r="I806" s="132"/>
      <c r="J806" s="132"/>
      <c r="K806" s="132"/>
      <c r="L806" s="132"/>
      <c r="M806" s="132"/>
      <c r="N806" s="132"/>
      <c r="O806" s="132"/>
      <c r="P806" s="132"/>
      <c r="Q806" s="132"/>
      <c r="R806" s="132"/>
      <c r="S806" s="132"/>
      <c r="T806" s="132"/>
      <c r="U806" s="132"/>
      <c r="V806" s="132"/>
      <c r="W806" s="132"/>
      <c r="X806" s="74"/>
    </row>
    <row r="807" spans="1:24" ht="39.950000000000003" hidden="1" customHeight="1" x14ac:dyDescent="0.25">
      <c r="A807" s="74"/>
      <c r="B807" s="132"/>
      <c r="C807" s="365" t="s">
        <v>356</v>
      </c>
      <c r="D807" s="387">
        <v>3</v>
      </c>
      <c r="E807" s="138" t="s">
        <v>114</v>
      </c>
      <c r="F807" s="367"/>
      <c r="G807" s="368"/>
      <c r="H807" s="369"/>
      <c r="I807" s="139" t="s">
        <v>100</v>
      </c>
      <c r="J807" s="370"/>
      <c r="K807" s="371"/>
      <c r="L807" s="371"/>
      <c r="M807" s="371"/>
      <c r="N807" s="371"/>
      <c r="O807" s="371"/>
      <c r="P807" s="371"/>
      <c r="Q807" s="372"/>
      <c r="R807" s="373" t="s">
        <v>140</v>
      </c>
      <c r="S807" s="374"/>
      <c r="T807" s="375" t="str">
        <f ca="1">IF(ISERROR(INDEX('BD1'!$N$56:$P$70,MATCH(J807,INDIRECT(F807),0),MATCH(F807,'BD1'!$N$55:$P$55,0))),"",(INDEX('BD1'!$N$56:$P$70,MATCH(J807,INDIRECT(F807),0),MATCH(F807,'BD1'!$N$55:$P$55,0))))</f>
        <v/>
      </c>
      <c r="U807" s="376"/>
      <c r="V807" s="132"/>
      <c r="W807" s="132"/>
      <c r="X807" s="74"/>
    </row>
    <row r="808" spans="1:24" ht="15" hidden="1" customHeight="1" x14ac:dyDescent="0.25">
      <c r="A808" s="74"/>
      <c r="B808" s="132"/>
      <c r="C808" s="365"/>
      <c r="D808" s="388"/>
      <c r="E808" s="140"/>
      <c r="F808" s="140"/>
      <c r="G808" s="140"/>
      <c r="H808" s="141" t="s">
        <v>163</v>
      </c>
      <c r="I808" s="140"/>
      <c r="J808" s="140"/>
      <c r="K808" s="140"/>
      <c r="L808" s="140"/>
      <c r="M808" s="140"/>
      <c r="N808" s="140"/>
      <c r="O808" s="140"/>
      <c r="P808" s="140"/>
      <c r="Q808" s="141" t="s">
        <v>163</v>
      </c>
      <c r="R808" s="140"/>
      <c r="S808" s="140"/>
      <c r="T808" s="140"/>
      <c r="U808" s="142"/>
      <c r="V808" s="132"/>
      <c r="W808" s="132"/>
      <c r="X808" s="74"/>
    </row>
    <row r="809" spans="1:24" ht="21.75" hidden="1" customHeight="1" x14ac:dyDescent="0.25">
      <c r="A809" s="74"/>
      <c r="B809" s="132"/>
      <c r="C809" s="365"/>
      <c r="D809" s="388"/>
      <c r="E809" s="377" t="s">
        <v>234</v>
      </c>
      <c r="F809" s="378"/>
      <c r="G809" s="378"/>
      <c r="H809" s="378"/>
      <c r="I809" s="378"/>
      <c r="J809" s="378"/>
      <c r="K809" s="378"/>
      <c r="L809" s="379" t="s">
        <v>235</v>
      </c>
      <c r="M809" s="378"/>
      <c r="N809" s="378"/>
      <c r="O809" s="378"/>
      <c r="P809" s="378"/>
      <c r="Q809" s="378"/>
      <c r="R809" s="378"/>
      <c r="S809" s="378"/>
      <c r="T809" s="378"/>
      <c r="U809" s="380"/>
      <c r="V809" s="132"/>
      <c r="W809" s="132"/>
      <c r="X809" s="74"/>
    </row>
    <row r="810" spans="1:24" ht="39.950000000000003" hidden="1" customHeight="1" x14ac:dyDescent="0.25">
      <c r="A810" s="74"/>
      <c r="B810" s="132"/>
      <c r="C810" s="366"/>
      <c r="D810" s="389"/>
      <c r="E810" s="381"/>
      <c r="F810" s="381"/>
      <c r="G810" s="381"/>
      <c r="H810" s="381"/>
      <c r="I810" s="381"/>
      <c r="J810" s="381"/>
      <c r="K810" s="382"/>
      <c r="L810" s="383"/>
      <c r="M810" s="384"/>
      <c r="N810" s="384"/>
      <c r="O810" s="384"/>
      <c r="P810" s="384"/>
      <c r="Q810" s="384"/>
      <c r="R810" s="384"/>
      <c r="S810" s="384"/>
      <c r="T810" s="384"/>
      <c r="U810" s="385"/>
      <c r="V810" s="132"/>
      <c r="W810" s="132"/>
      <c r="X810" s="74"/>
    </row>
    <row r="811" spans="1:24" ht="9" hidden="1" customHeight="1" x14ac:dyDescent="0.25">
      <c r="A811" s="74"/>
      <c r="B811" s="132"/>
      <c r="C811" s="137"/>
      <c r="D811" s="132"/>
      <c r="E811" s="132"/>
      <c r="F811" s="132"/>
      <c r="G811" s="132"/>
      <c r="H811" s="132"/>
      <c r="I811" s="132"/>
      <c r="J811" s="132"/>
      <c r="K811" s="132"/>
      <c r="L811" s="132"/>
      <c r="M811" s="132"/>
      <c r="N811" s="132"/>
      <c r="O811" s="132"/>
      <c r="P811" s="132"/>
      <c r="Q811" s="132"/>
      <c r="R811" s="132"/>
      <c r="S811" s="132"/>
      <c r="T811" s="132"/>
      <c r="U811" s="132"/>
      <c r="V811" s="132"/>
      <c r="W811" s="132"/>
      <c r="X811" s="74"/>
    </row>
    <row r="812" spans="1:24" ht="9" hidden="1" customHeight="1" x14ac:dyDescent="0.25">
      <c r="A812" s="74"/>
      <c r="B812" s="132"/>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74"/>
    </row>
    <row r="813" spans="1:24" ht="39.950000000000003" hidden="1" customHeight="1" x14ac:dyDescent="0.25">
      <c r="A813" s="74"/>
      <c r="B813" s="132"/>
      <c r="C813" s="365" t="s">
        <v>356</v>
      </c>
      <c r="D813" s="387">
        <v>4</v>
      </c>
      <c r="E813" s="138" t="s">
        <v>114</v>
      </c>
      <c r="F813" s="367"/>
      <c r="G813" s="368"/>
      <c r="H813" s="369"/>
      <c r="I813" s="139" t="s">
        <v>100</v>
      </c>
      <c r="J813" s="370"/>
      <c r="K813" s="371"/>
      <c r="L813" s="371"/>
      <c r="M813" s="371"/>
      <c r="N813" s="371"/>
      <c r="O813" s="371"/>
      <c r="P813" s="371"/>
      <c r="Q813" s="372"/>
      <c r="R813" s="373" t="s">
        <v>140</v>
      </c>
      <c r="S813" s="374"/>
      <c r="T813" s="375" t="str">
        <f ca="1">IF(ISERROR(INDEX('BD1'!$N$56:$P$70,MATCH(J813,INDIRECT(F813),0),MATCH(F813,'BD1'!$N$55:$P$55,0))),"",(INDEX('BD1'!$N$56:$P$70,MATCH(J813,INDIRECT(F813),0),MATCH(F813,'BD1'!$N$55:$P$55,0))))</f>
        <v/>
      </c>
      <c r="U813" s="376"/>
      <c r="V813" s="132"/>
      <c r="W813" s="132"/>
      <c r="X813" s="74"/>
    </row>
    <row r="814" spans="1:24" ht="15" hidden="1" customHeight="1" x14ac:dyDescent="0.25">
      <c r="A814" s="74"/>
      <c r="B814" s="132"/>
      <c r="C814" s="365"/>
      <c r="D814" s="388"/>
      <c r="E814" s="140"/>
      <c r="F814" s="140"/>
      <c r="G814" s="140"/>
      <c r="H814" s="141" t="s">
        <v>163</v>
      </c>
      <c r="I814" s="140"/>
      <c r="J814" s="140"/>
      <c r="K814" s="140"/>
      <c r="L814" s="140"/>
      <c r="M814" s="140"/>
      <c r="N814" s="140"/>
      <c r="O814" s="140"/>
      <c r="P814" s="140"/>
      <c r="Q814" s="141" t="s">
        <v>163</v>
      </c>
      <c r="R814" s="140"/>
      <c r="S814" s="140"/>
      <c r="T814" s="140"/>
      <c r="U814" s="142"/>
      <c r="V814" s="132"/>
      <c r="W814" s="132"/>
      <c r="X814" s="74"/>
    </row>
    <row r="815" spans="1:24" ht="21.75" hidden="1" customHeight="1" x14ac:dyDescent="0.25">
      <c r="A815" s="74"/>
      <c r="B815" s="132"/>
      <c r="C815" s="365"/>
      <c r="D815" s="388"/>
      <c r="E815" s="377" t="s">
        <v>234</v>
      </c>
      <c r="F815" s="378"/>
      <c r="G815" s="378"/>
      <c r="H815" s="378"/>
      <c r="I815" s="378"/>
      <c r="J815" s="378"/>
      <c r="K815" s="378"/>
      <c r="L815" s="379" t="s">
        <v>235</v>
      </c>
      <c r="M815" s="378"/>
      <c r="N815" s="378"/>
      <c r="O815" s="378"/>
      <c r="P815" s="378"/>
      <c r="Q815" s="378"/>
      <c r="R815" s="378"/>
      <c r="S815" s="378"/>
      <c r="T815" s="378"/>
      <c r="U815" s="380"/>
      <c r="V815" s="132"/>
      <c r="W815" s="132"/>
      <c r="X815" s="74"/>
    </row>
    <row r="816" spans="1:24" ht="39.950000000000003" hidden="1" customHeight="1" x14ac:dyDescent="0.25">
      <c r="A816" s="74"/>
      <c r="B816" s="132"/>
      <c r="C816" s="366"/>
      <c r="D816" s="389"/>
      <c r="E816" s="381"/>
      <c r="F816" s="381"/>
      <c r="G816" s="381"/>
      <c r="H816" s="381"/>
      <c r="I816" s="381"/>
      <c r="J816" s="381"/>
      <c r="K816" s="382"/>
      <c r="L816" s="383"/>
      <c r="M816" s="384"/>
      <c r="N816" s="384"/>
      <c r="O816" s="384"/>
      <c r="P816" s="384"/>
      <c r="Q816" s="384"/>
      <c r="R816" s="384"/>
      <c r="S816" s="384"/>
      <c r="T816" s="384"/>
      <c r="U816" s="385"/>
      <c r="V816" s="132"/>
      <c r="W816" s="132"/>
      <c r="X816" s="74"/>
    </row>
    <row r="817" spans="1:24" ht="12" hidden="1" customHeight="1" x14ac:dyDescent="0.25">
      <c r="A817" s="74"/>
      <c r="B817" s="132"/>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74"/>
    </row>
    <row r="818" spans="1:24" ht="9" hidden="1" customHeight="1" x14ac:dyDescent="0.25">
      <c r="A818" s="74"/>
      <c r="B818" s="132"/>
      <c r="C818" s="137"/>
      <c r="D818" s="132"/>
      <c r="E818" s="132"/>
      <c r="F818" s="132"/>
      <c r="G818" s="132"/>
      <c r="H818" s="132"/>
      <c r="I818" s="132"/>
      <c r="J818" s="132"/>
      <c r="K818" s="132"/>
      <c r="L818" s="132"/>
      <c r="M818" s="132"/>
      <c r="N818" s="132"/>
      <c r="O818" s="132"/>
      <c r="P818" s="132"/>
      <c r="Q818" s="132"/>
      <c r="R818" s="132"/>
      <c r="S818" s="132"/>
      <c r="T818" s="132"/>
      <c r="U818" s="132"/>
      <c r="V818" s="132"/>
      <c r="W818" s="132"/>
      <c r="X818" s="74"/>
    </row>
    <row r="819" spans="1:24" ht="39.950000000000003" hidden="1" customHeight="1" x14ac:dyDescent="0.25">
      <c r="A819" s="74"/>
      <c r="B819" s="132"/>
      <c r="C819" s="365" t="s">
        <v>356</v>
      </c>
      <c r="D819" s="387">
        <v>5</v>
      </c>
      <c r="E819" s="138" t="s">
        <v>114</v>
      </c>
      <c r="F819" s="367"/>
      <c r="G819" s="368"/>
      <c r="H819" s="369"/>
      <c r="I819" s="139" t="s">
        <v>100</v>
      </c>
      <c r="J819" s="370"/>
      <c r="K819" s="371"/>
      <c r="L819" s="371"/>
      <c r="M819" s="371"/>
      <c r="N819" s="371"/>
      <c r="O819" s="371"/>
      <c r="P819" s="371"/>
      <c r="Q819" s="372"/>
      <c r="R819" s="373" t="s">
        <v>140</v>
      </c>
      <c r="S819" s="374"/>
      <c r="T819" s="375" t="str">
        <f ca="1">IF(ISERROR(INDEX('BD1'!$N$56:$P$70,MATCH(J819,INDIRECT(F819),0),MATCH(F819,'BD1'!$N$55:$P$55,0))),"",(INDEX('BD1'!$N$56:$P$70,MATCH(J819,INDIRECT(F819),0),MATCH(F819,'BD1'!$N$55:$P$55,0))))</f>
        <v/>
      </c>
      <c r="U819" s="376"/>
      <c r="V819" s="132"/>
      <c r="W819" s="132"/>
      <c r="X819" s="74"/>
    </row>
    <row r="820" spans="1:24" ht="15" hidden="1" customHeight="1" x14ac:dyDescent="0.25">
      <c r="A820" s="74"/>
      <c r="B820" s="132"/>
      <c r="C820" s="365"/>
      <c r="D820" s="388"/>
      <c r="E820" s="140"/>
      <c r="F820" s="140"/>
      <c r="G820" s="140"/>
      <c r="H820" s="141" t="s">
        <v>163</v>
      </c>
      <c r="I820" s="140"/>
      <c r="J820" s="140"/>
      <c r="K820" s="140"/>
      <c r="L820" s="140"/>
      <c r="M820" s="140"/>
      <c r="N820" s="140"/>
      <c r="O820" s="140"/>
      <c r="P820" s="140"/>
      <c r="Q820" s="141" t="s">
        <v>163</v>
      </c>
      <c r="R820" s="140"/>
      <c r="S820" s="140"/>
      <c r="T820" s="140"/>
      <c r="U820" s="142"/>
      <c r="V820" s="132"/>
      <c r="W820" s="132"/>
      <c r="X820" s="74"/>
    </row>
    <row r="821" spans="1:24" ht="21.75" hidden="1" customHeight="1" x14ac:dyDescent="0.25">
      <c r="A821" s="74"/>
      <c r="B821" s="132"/>
      <c r="C821" s="365"/>
      <c r="D821" s="388"/>
      <c r="E821" s="377" t="s">
        <v>234</v>
      </c>
      <c r="F821" s="378"/>
      <c r="G821" s="378"/>
      <c r="H821" s="378"/>
      <c r="I821" s="378"/>
      <c r="J821" s="378"/>
      <c r="K821" s="378"/>
      <c r="L821" s="379" t="s">
        <v>235</v>
      </c>
      <c r="M821" s="378"/>
      <c r="N821" s="378"/>
      <c r="O821" s="378"/>
      <c r="P821" s="378"/>
      <c r="Q821" s="378"/>
      <c r="R821" s="378"/>
      <c r="S821" s="378"/>
      <c r="T821" s="378"/>
      <c r="U821" s="380"/>
      <c r="V821" s="132"/>
      <c r="W821" s="132"/>
      <c r="X821" s="74"/>
    </row>
    <row r="822" spans="1:24" ht="39.950000000000003" hidden="1" customHeight="1" x14ac:dyDescent="0.25">
      <c r="A822" s="74"/>
      <c r="B822" s="132"/>
      <c r="C822" s="366"/>
      <c r="D822" s="389"/>
      <c r="E822" s="381"/>
      <c r="F822" s="381"/>
      <c r="G822" s="381"/>
      <c r="H822" s="381"/>
      <c r="I822" s="381"/>
      <c r="J822" s="381"/>
      <c r="K822" s="382"/>
      <c r="L822" s="383"/>
      <c r="M822" s="384"/>
      <c r="N822" s="384"/>
      <c r="O822" s="384"/>
      <c r="P822" s="384"/>
      <c r="Q822" s="384"/>
      <c r="R822" s="384"/>
      <c r="S822" s="384"/>
      <c r="T822" s="384"/>
      <c r="U822" s="385"/>
      <c r="V822" s="132"/>
      <c r="W822" s="132"/>
      <c r="X822" s="74"/>
    </row>
    <row r="823" spans="1:24" ht="9" hidden="1" customHeight="1" x14ac:dyDescent="0.25">
      <c r="A823" s="74"/>
      <c r="B823" s="132"/>
      <c r="C823" s="137"/>
      <c r="D823" s="132"/>
      <c r="E823" s="132"/>
      <c r="F823" s="132"/>
      <c r="G823" s="132"/>
      <c r="H823" s="132"/>
      <c r="I823" s="132"/>
      <c r="J823" s="132"/>
      <c r="K823" s="132"/>
      <c r="L823" s="132"/>
      <c r="M823" s="132"/>
      <c r="N823" s="132"/>
      <c r="O823" s="132"/>
      <c r="P823" s="132"/>
      <c r="Q823" s="132"/>
      <c r="R823" s="132"/>
      <c r="S823" s="132"/>
      <c r="T823" s="132"/>
      <c r="U823" s="132"/>
      <c r="V823" s="132"/>
      <c r="W823" s="132"/>
      <c r="X823" s="74"/>
    </row>
    <row r="824" spans="1:24" ht="9" hidden="1" customHeight="1" x14ac:dyDescent="0.25">
      <c r="A824" s="74"/>
      <c r="B824" s="132"/>
      <c r="C824" s="137"/>
      <c r="D824" s="132"/>
      <c r="E824" s="132"/>
      <c r="F824" s="132"/>
      <c r="G824" s="132"/>
      <c r="H824" s="132"/>
      <c r="I824" s="132"/>
      <c r="J824" s="132"/>
      <c r="K824" s="132"/>
      <c r="L824" s="132"/>
      <c r="M824" s="132"/>
      <c r="N824" s="132"/>
      <c r="O824" s="132"/>
      <c r="P824" s="132"/>
      <c r="Q824" s="132"/>
      <c r="R824" s="132"/>
      <c r="S824" s="132"/>
      <c r="T824" s="132"/>
      <c r="U824" s="132"/>
      <c r="V824" s="132"/>
      <c r="W824" s="132"/>
      <c r="X824" s="74"/>
    </row>
    <row r="825" spans="1:24" ht="39.950000000000003" hidden="1" customHeight="1" x14ac:dyDescent="0.25">
      <c r="A825" s="74"/>
      <c r="B825" s="132"/>
      <c r="C825" s="365" t="s">
        <v>356</v>
      </c>
      <c r="D825" s="387">
        <v>6</v>
      </c>
      <c r="E825" s="138" t="s">
        <v>114</v>
      </c>
      <c r="F825" s="367"/>
      <c r="G825" s="368"/>
      <c r="H825" s="369"/>
      <c r="I825" s="139" t="s">
        <v>100</v>
      </c>
      <c r="J825" s="370"/>
      <c r="K825" s="371"/>
      <c r="L825" s="371"/>
      <c r="M825" s="371"/>
      <c r="N825" s="371"/>
      <c r="O825" s="371"/>
      <c r="P825" s="371"/>
      <c r="Q825" s="372"/>
      <c r="R825" s="373" t="s">
        <v>140</v>
      </c>
      <c r="S825" s="374"/>
      <c r="T825" s="375" t="str">
        <f ca="1">IF(ISERROR(INDEX('BD1'!$N$56:$P$70,MATCH(J825,INDIRECT(F825),0),MATCH(F825,'BD1'!$N$55:$P$55,0))),"",(INDEX('BD1'!$N$56:$P$70,MATCH(J825,INDIRECT(F825),0),MATCH(F825,'BD1'!$N$55:$P$55,0))))</f>
        <v/>
      </c>
      <c r="U825" s="376"/>
      <c r="V825" s="132"/>
      <c r="W825" s="132"/>
      <c r="X825" s="74"/>
    </row>
    <row r="826" spans="1:24" ht="15" hidden="1" customHeight="1" x14ac:dyDescent="0.25">
      <c r="A826" s="74"/>
      <c r="B826" s="132"/>
      <c r="C826" s="365"/>
      <c r="D826" s="388"/>
      <c r="E826" s="140"/>
      <c r="F826" s="140"/>
      <c r="G826" s="140"/>
      <c r="H826" s="141" t="s">
        <v>163</v>
      </c>
      <c r="I826" s="140"/>
      <c r="J826" s="140"/>
      <c r="K826" s="140"/>
      <c r="L826" s="140"/>
      <c r="M826" s="140"/>
      <c r="N826" s="140"/>
      <c r="O826" s="140"/>
      <c r="P826" s="140"/>
      <c r="Q826" s="141" t="s">
        <v>163</v>
      </c>
      <c r="R826" s="140"/>
      <c r="S826" s="140"/>
      <c r="T826" s="140"/>
      <c r="U826" s="142"/>
      <c r="V826" s="132"/>
      <c r="W826" s="132"/>
      <c r="X826" s="74"/>
    </row>
    <row r="827" spans="1:24" ht="21.75" hidden="1" customHeight="1" x14ac:dyDescent="0.25">
      <c r="A827" s="74"/>
      <c r="B827" s="132"/>
      <c r="C827" s="365"/>
      <c r="D827" s="388"/>
      <c r="E827" s="377" t="s">
        <v>234</v>
      </c>
      <c r="F827" s="378"/>
      <c r="G827" s="378"/>
      <c r="H827" s="378"/>
      <c r="I827" s="378"/>
      <c r="J827" s="378"/>
      <c r="K827" s="378"/>
      <c r="L827" s="379" t="s">
        <v>235</v>
      </c>
      <c r="M827" s="378"/>
      <c r="N827" s="378"/>
      <c r="O827" s="378"/>
      <c r="P827" s="378"/>
      <c r="Q827" s="378"/>
      <c r="R827" s="378"/>
      <c r="S827" s="378"/>
      <c r="T827" s="378"/>
      <c r="U827" s="380"/>
      <c r="V827" s="132"/>
      <c r="W827" s="132"/>
      <c r="X827" s="74"/>
    </row>
    <row r="828" spans="1:24" ht="39.950000000000003" hidden="1" customHeight="1" x14ac:dyDescent="0.25">
      <c r="A828" s="74"/>
      <c r="B828" s="132"/>
      <c r="C828" s="366"/>
      <c r="D828" s="389"/>
      <c r="E828" s="381"/>
      <c r="F828" s="381"/>
      <c r="G828" s="381"/>
      <c r="H828" s="381"/>
      <c r="I828" s="381"/>
      <c r="J828" s="381"/>
      <c r="K828" s="382"/>
      <c r="L828" s="383"/>
      <c r="M828" s="384"/>
      <c r="N828" s="384"/>
      <c r="O828" s="384"/>
      <c r="P828" s="384"/>
      <c r="Q828" s="384"/>
      <c r="R828" s="384"/>
      <c r="S828" s="384"/>
      <c r="T828" s="384"/>
      <c r="U828" s="385"/>
      <c r="V828" s="132"/>
      <c r="W828" s="132"/>
      <c r="X828" s="74"/>
    </row>
    <row r="829" spans="1:24" ht="9" hidden="1" customHeight="1" x14ac:dyDescent="0.25">
      <c r="A829" s="74"/>
      <c r="B829" s="132"/>
      <c r="C829" s="137"/>
      <c r="D829" s="132"/>
      <c r="E829" s="132"/>
      <c r="F829" s="132"/>
      <c r="G829" s="132"/>
      <c r="H829" s="132"/>
      <c r="I829" s="132"/>
      <c r="J829" s="132"/>
      <c r="K829" s="132"/>
      <c r="L829" s="132"/>
      <c r="M829" s="132"/>
      <c r="N829" s="132"/>
      <c r="O829" s="132"/>
      <c r="P829" s="132"/>
      <c r="Q829" s="132"/>
      <c r="R829" s="132"/>
      <c r="S829" s="132"/>
      <c r="T829" s="132"/>
      <c r="U829" s="132"/>
      <c r="V829" s="132"/>
      <c r="W829" s="132"/>
      <c r="X829" s="74"/>
    </row>
    <row r="830" spans="1:24" ht="9" hidden="1" customHeight="1" x14ac:dyDescent="0.25">
      <c r="A830" s="74"/>
      <c r="B830" s="132"/>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74"/>
    </row>
    <row r="831" spans="1:24" ht="39.950000000000003" hidden="1" customHeight="1" x14ac:dyDescent="0.25">
      <c r="A831" s="74"/>
      <c r="B831" s="132"/>
      <c r="C831" s="365" t="s">
        <v>356</v>
      </c>
      <c r="D831" s="387">
        <v>7</v>
      </c>
      <c r="E831" s="138" t="s">
        <v>114</v>
      </c>
      <c r="F831" s="367"/>
      <c r="G831" s="368"/>
      <c r="H831" s="369"/>
      <c r="I831" s="139" t="s">
        <v>100</v>
      </c>
      <c r="J831" s="370"/>
      <c r="K831" s="371"/>
      <c r="L831" s="371"/>
      <c r="M831" s="371"/>
      <c r="N831" s="371"/>
      <c r="O831" s="371"/>
      <c r="P831" s="371"/>
      <c r="Q831" s="372"/>
      <c r="R831" s="373" t="s">
        <v>140</v>
      </c>
      <c r="S831" s="374"/>
      <c r="T831" s="375" t="str">
        <f ca="1">IF(ISERROR(INDEX('BD1'!$N$56:$P$70,MATCH(J831,INDIRECT(F831),0),MATCH(F831,'BD1'!$N$55:$P$55,0))),"",(INDEX('BD1'!$N$56:$P$70,MATCH(J831,INDIRECT(F831),0),MATCH(F831,'BD1'!$N$55:$P$55,0))))</f>
        <v/>
      </c>
      <c r="U831" s="376"/>
      <c r="V831" s="132"/>
      <c r="W831" s="132"/>
      <c r="X831" s="74"/>
    </row>
    <row r="832" spans="1:24" ht="15" hidden="1" customHeight="1" x14ac:dyDescent="0.25">
      <c r="A832" s="74"/>
      <c r="B832" s="132"/>
      <c r="C832" s="365"/>
      <c r="D832" s="388"/>
      <c r="E832" s="140"/>
      <c r="F832" s="140"/>
      <c r="G832" s="140"/>
      <c r="H832" s="141" t="s">
        <v>163</v>
      </c>
      <c r="I832" s="140"/>
      <c r="J832" s="140"/>
      <c r="K832" s="140"/>
      <c r="L832" s="140"/>
      <c r="M832" s="140"/>
      <c r="N832" s="140"/>
      <c r="O832" s="140"/>
      <c r="P832" s="140"/>
      <c r="Q832" s="141" t="s">
        <v>163</v>
      </c>
      <c r="R832" s="140"/>
      <c r="S832" s="140"/>
      <c r="T832" s="140"/>
      <c r="U832" s="142"/>
      <c r="V832" s="132"/>
      <c r="W832" s="132"/>
      <c r="X832" s="74"/>
    </row>
    <row r="833" spans="1:24" ht="21.75" hidden="1" customHeight="1" x14ac:dyDescent="0.25">
      <c r="A833" s="74"/>
      <c r="B833" s="132"/>
      <c r="C833" s="365"/>
      <c r="D833" s="388"/>
      <c r="E833" s="377" t="s">
        <v>234</v>
      </c>
      <c r="F833" s="378"/>
      <c r="G833" s="378"/>
      <c r="H833" s="378"/>
      <c r="I833" s="378"/>
      <c r="J833" s="378"/>
      <c r="K833" s="378"/>
      <c r="L833" s="379" t="s">
        <v>235</v>
      </c>
      <c r="M833" s="378"/>
      <c r="N833" s="378"/>
      <c r="O833" s="378"/>
      <c r="P833" s="378"/>
      <c r="Q833" s="378"/>
      <c r="R833" s="378"/>
      <c r="S833" s="378"/>
      <c r="T833" s="378"/>
      <c r="U833" s="380"/>
      <c r="V833" s="132"/>
      <c r="W833" s="132"/>
      <c r="X833" s="74"/>
    </row>
    <row r="834" spans="1:24" ht="39.950000000000003" hidden="1" customHeight="1" x14ac:dyDescent="0.25">
      <c r="A834" s="74"/>
      <c r="B834" s="132"/>
      <c r="C834" s="366"/>
      <c r="D834" s="389"/>
      <c r="E834" s="381"/>
      <c r="F834" s="381"/>
      <c r="G834" s="381"/>
      <c r="H834" s="381"/>
      <c r="I834" s="381"/>
      <c r="J834" s="381"/>
      <c r="K834" s="382"/>
      <c r="L834" s="383"/>
      <c r="M834" s="384"/>
      <c r="N834" s="384"/>
      <c r="O834" s="384"/>
      <c r="P834" s="384"/>
      <c r="Q834" s="384"/>
      <c r="R834" s="384"/>
      <c r="S834" s="384"/>
      <c r="T834" s="384"/>
      <c r="U834" s="385"/>
      <c r="V834" s="132"/>
      <c r="W834" s="132"/>
      <c r="X834" s="74"/>
    </row>
    <row r="835" spans="1:24" ht="12" hidden="1" customHeight="1" x14ac:dyDescent="0.25">
      <c r="A835" s="74"/>
      <c r="B835" s="132"/>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74"/>
    </row>
    <row r="836" spans="1:24" ht="9" hidden="1" customHeight="1" x14ac:dyDescent="0.25">
      <c r="A836" s="74"/>
      <c r="B836" s="132"/>
      <c r="C836" s="137"/>
      <c r="D836" s="132"/>
      <c r="E836" s="132"/>
      <c r="F836" s="132"/>
      <c r="G836" s="132"/>
      <c r="H836" s="132"/>
      <c r="I836" s="132"/>
      <c r="J836" s="132"/>
      <c r="K836" s="132"/>
      <c r="L836" s="132"/>
      <c r="M836" s="132"/>
      <c r="N836" s="132"/>
      <c r="O836" s="132"/>
      <c r="P836" s="132"/>
      <c r="Q836" s="132"/>
      <c r="R836" s="132"/>
      <c r="S836" s="132"/>
      <c r="T836" s="132"/>
      <c r="U836" s="132"/>
      <c r="V836" s="132"/>
      <c r="W836" s="132"/>
      <c r="X836" s="74"/>
    </row>
    <row r="837" spans="1:24" ht="39.950000000000003" hidden="1" customHeight="1" x14ac:dyDescent="0.25">
      <c r="A837" s="74"/>
      <c r="B837" s="132"/>
      <c r="C837" s="365" t="s">
        <v>356</v>
      </c>
      <c r="D837" s="387">
        <v>8</v>
      </c>
      <c r="E837" s="138" t="s">
        <v>114</v>
      </c>
      <c r="F837" s="367"/>
      <c r="G837" s="368"/>
      <c r="H837" s="369"/>
      <c r="I837" s="139" t="s">
        <v>100</v>
      </c>
      <c r="J837" s="370"/>
      <c r="K837" s="371"/>
      <c r="L837" s="371"/>
      <c r="M837" s="371"/>
      <c r="N837" s="371"/>
      <c r="O837" s="371"/>
      <c r="P837" s="371"/>
      <c r="Q837" s="372"/>
      <c r="R837" s="373" t="s">
        <v>140</v>
      </c>
      <c r="S837" s="374"/>
      <c r="T837" s="375" t="str">
        <f ca="1">IF(ISERROR(INDEX('BD1'!$N$56:$P$70,MATCH(J837,INDIRECT(F837),0),MATCH(F837,'BD1'!$N$55:$P$55,0))),"",(INDEX('BD1'!$N$56:$P$70,MATCH(J837,INDIRECT(F837),0),MATCH(F837,'BD1'!$N$55:$P$55,0))))</f>
        <v/>
      </c>
      <c r="U837" s="376"/>
      <c r="V837" s="132"/>
      <c r="W837" s="132"/>
      <c r="X837" s="74"/>
    </row>
    <row r="838" spans="1:24" ht="15" hidden="1" customHeight="1" x14ac:dyDescent="0.25">
      <c r="A838" s="74"/>
      <c r="B838" s="132"/>
      <c r="C838" s="365"/>
      <c r="D838" s="388"/>
      <c r="E838" s="140"/>
      <c r="F838" s="140"/>
      <c r="G838" s="140"/>
      <c r="H838" s="141" t="s">
        <v>163</v>
      </c>
      <c r="I838" s="140"/>
      <c r="J838" s="140"/>
      <c r="K838" s="140"/>
      <c r="L838" s="140"/>
      <c r="M838" s="140"/>
      <c r="N838" s="140"/>
      <c r="O838" s="140"/>
      <c r="P838" s="140"/>
      <c r="Q838" s="141" t="s">
        <v>163</v>
      </c>
      <c r="R838" s="140"/>
      <c r="S838" s="140"/>
      <c r="T838" s="140"/>
      <c r="U838" s="142"/>
      <c r="V838" s="132"/>
      <c r="W838" s="132"/>
      <c r="X838" s="74"/>
    </row>
    <row r="839" spans="1:24" ht="21.75" hidden="1" customHeight="1" x14ac:dyDescent="0.25">
      <c r="A839" s="74"/>
      <c r="B839" s="132"/>
      <c r="C839" s="365"/>
      <c r="D839" s="388"/>
      <c r="E839" s="377" t="s">
        <v>234</v>
      </c>
      <c r="F839" s="378"/>
      <c r="G839" s="378"/>
      <c r="H839" s="378"/>
      <c r="I839" s="378"/>
      <c r="J839" s="378"/>
      <c r="K839" s="378"/>
      <c r="L839" s="379" t="s">
        <v>235</v>
      </c>
      <c r="M839" s="378"/>
      <c r="N839" s="378"/>
      <c r="O839" s="378"/>
      <c r="P839" s="378"/>
      <c r="Q839" s="378"/>
      <c r="R839" s="378"/>
      <c r="S839" s="378"/>
      <c r="T839" s="378"/>
      <c r="U839" s="380"/>
      <c r="V839" s="132"/>
      <c r="W839" s="132"/>
      <c r="X839" s="74"/>
    </row>
    <row r="840" spans="1:24" ht="39.950000000000003" hidden="1" customHeight="1" x14ac:dyDescent="0.25">
      <c r="A840" s="74"/>
      <c r="B840" s="132"/>
      <c r="C840" s="366"/>
      <c r="D840" s="389"/>
      <c r="E840" s="381"/>
      <c r="F840" s="381"/>
      <c r="G840" s="381"/>
      <c r="H840" s="381"/>
      <c r="I840" s="381"/>
      <c r="J840" s="381"/>
      <c r="K840" s="382"/>
      <c r="L840" s="383"/>
      <c r="M840" s="384"/>
      <c r="N840" s="384"/>
      <c r="O840" s="384"/>
      <c r="P840" s="384"/>
      <c r="Q840" s="384"/>
      <c r="R840" s="384"/>
      <c r="S840" s="384"/>
      <c r="T840" s="384"/>
      <c r="U840" s="385"/>
      <c r="V840" s="132"/>
      <c r="W840" s="132"/>
      <c r="X840" s="74"/>
    </row>
    <row r="841" spans="1:24" ht="9" hidden="1" customHeight="1" x14ac:dyDescent="0.25">
      <c r="A841" s="74"/>
      <c r="B841" s="132"/>
      <c r="C841" s="137"/>
      <c r="D841" s="132"/>
      <c r="E841" s="132"/>
      <c r="F841" s="132"/>
      <c r="G841" s="132"/>
      <c r="H841" s="132"/>
      <c r="I841" s="132"/>
      <c r="J841" s="132"/>
      <c r="K841" s="132"/>
      <c r="L841" s="132"/>
      <c r="M841" s="132"/>
      <c r="N841" s="132"/>
      <c r="O841" s="132"/>
      <c r="P841" s="132"/>
      <c r="Q841" s="132"/>
      <c r="R841" s="132"/>
      <c r="S841" s="132"/>
      <c r="T841" s="132"/>
      <c r="U841" s="132"/>
      <c r="V841" s="132"/>
      <c r="W841" s="132"/>
      <c r="X841" s="74"/>
    </row>
    <row r="842" spans="1:24" ht="9" hidden="1" customHeight="1" x14ac:dyDescent="0.25">
      <c r="A842" s="74"/>
      <c r="B842" s="132"/>
      <c r="C842" s="137"/>
      <c r="D842" s="132"/>
      <c r="E842" s="132"/>
      <c r="F842" s="132"/>
      <c r="G842" s="132"/>
      <c r="H842" s="132"/>
      <c r="I842" s="132"/>
      <c r="J842" s="132"/>
      <c r="K842" s="132"/>
      <c r="L842" s="132"/>
      <c r="M842" s="132"/>
      <c r="N842" s="132"/>
      <c r="O842" s="132"/>
      <c r="P842" s="132"/>
      <c r="Q842" s="132"/>
      <c r="R842" s="132"/>
      <c r="S842" s="132"/>
      <c r="T842" s="132"/>
      <c r="U842" s="132"/>
      <c r="V842" s="132"/>
      <c r="W842" s="132"/>
      <c r="X842" s="74"/>
    </row>
    <row r="843" spans="1:24" ht="39.950000000000003" hidden="1" customHeight="1" x14ac:dyDescent="0.25">
      <c r="A843" s="74"/>
      <c r="B843" s="132"/>
      <c r="C843" s="365" t="s">
        <v>356</v>
      </c>
      <c r="D843" s="387">
        <v>9</v>
      </c>
      <c r="E843" s="138" t="s">
        <v>114</v>
      </c>
      <c r="F843" s="367"/>
      <c r="G843" s="368"/>
      <c r="H843" s="369"/>
      <c r="I843" s="139" t="s">
        <v>100</v>
      </c>
      <c r="J843" s="370"/>
      <c r="K843" s="371"/>
      <c r="L843" s="371"/>
      <c r="M843" s="371"/>
      <c r="N843" s="371"/>
      <c r="O843" s="371"/>
      <c r="P843" s="371"/>
      <c r="Q843" s="372"/>
      <c r="R843" s="373" t="s">
        <v>140</v>
      </c>
      <c r="S843" s="374"/>
      <c r="T843" s="375" t="str">
        <f ca="1">IF(ISERROR(INDEX('BD1'!$N$56:$P$70,MATCH(J843,INDIRECT(F843),0),MATCH(F843,'BD1'!$N$55:$P$55,0))),"",(INDEX('BD1'!$N$56:$P$70,MATCH(J843,INDIRECT(F843),0),MATCH(F843,'BD1'!$N$55:$P$55,0))))</f>
        <v/>
      </c>
      <c r="U843" s="376"/>
      <c r="V843" s="132"/>
      <c r="W843" s="132"/>
      <c r="X843" s="74"/>
    </row>
    <row r="844" spans="1:24" ht="15" hidden="1" customHeight="1" x14ac:dyDescent="0.25">
      <c r="A844" s="74"/>
      <c r="B844" s="132"/>
      <c r="C844" s="365"/>
      <c r="D844" s="388"/>
      <c r="E844" s="140"/>
      <c r="F844" s="140"/>
      <c r="G844" s="140"/>
      <c r="H844" s="141" t="s">
        <v>163</v>
      </c>
      <c r="I844" s="140"/>
      <c r="J844" s="140"/>
      <c r="K844" s="140"/>
      <c r="L844" s="140"/>
      <c r="M844" s="140"/>
      <c r="N844" s="140"/>
      <c r="O844" s="140"/>
      <c r="P844" s="140"/>
      <c r="Q844" s="141" t="s">
        <v>163</v>
      </c>
      <c r="R844" s="140"/>
      <c r="S844" s="140"/>
      <c r="T844" s="140"/>
      <c r="U844" s="142"/>
      <c r="V844" s="132"/>
      <c r="W844" s="132"/>
      <c r="X844" s="74"/>
    </row>
    <row r="845" spans="1:24" ht="21.75" hidden="1" customHeight="1" x14ac:dyDescent="0.25">
      <c r="A845" s="74"/>
      <c r="B845" s="132"/>
      <c r="C845" s="365"/>
      <c r="D845" s="388"/>
      <c r="E845" s="377" t="s">
        <v>234</v>
      </c>
      <c r="F845" s="378"/>
      <c r="G845" s="378"/>
      <c r="H845" s="378"/>
      <c r="I845" s="378"/>
      <c r="J845" s="378"/>
      <c r="K845" s="378"/>
      <c r="L845" s="379" t="s">
        <v>235</v>
      </c>
      <c r="M845" s="378"/>
      <c r="N845" s="378"/>
      <c r="O845" s="378"/>
      <c r="P845" s="378"/>
      <c r="Q845" s="378"/>
      <c r="R845" s="378"/>
      <c r="S845" s="378"/>
      <c r="T845" s="378"/>
      <c r="U845" s="380"/>
      <c r="V845" s="132"/>
      <c r="W845" s="132"/>
      <c r="X845" s="74"/>
    </row>
    <row r="846" spans="1:24" ht="39.950000000000003" hidden="1" customHeight="1" x14ac:dyDescent="0.25">
      <c r="A846" s="74"/>
      <c r="B846" s="132"/>
      <c r="C846" s="366"/>
      <c r="D846" s="389"/>
      <c r="E846" s="381"/>
      <c r="F846" s="381"/>
      <c r="G846" s="381"/>
      <c r="H846" s="381"/>
      <c r="I846" s="381"/>
      <c r="J846" s="381"/>
      <c r="K846" s="382"/>
      <c r="L846" s="383"/>
      <c r="M846" s="384"/>
      <c r="N846" s="384"/>
      <c r="O846" s="384"/>
      <c r="P846" s="384"/>
      <c r="Q846" s="384"/>
      <c r="R846" s="384"/>
      <c r="S846" s="384"/>
      <c r="T846" s="384"/>
      <c r="U846" s="385"/>
      <c r="V846" s="132"/>
      <c r="W846" s="132"/>
      <c r="X846" s="74"/>
    </row>
    <row r="847" spans="1:24" ht="9" hidden="1" customHeight="1" x14ac:dyDescent="0.25">
      <c r="A847" s="74"/>
      <c r="B847" s="132"/>
      <c r="C847" s="137"/>
      <c r="D847" s="132"/>
      <c r="E847" s="132"/>
      <c r="F847" s="132"/>
      <c r="G847" s="132"/>
      <c r="H847" s="132"/>
      <c r="I847" s="132"/>
      <c r="J847" s="132"/>
      <c r="K847" s="132"/>
      <c r="L847" s="132"/>
      <c r="M847" s="132"/>
      <c r="N847" s="132"/>
      <c r="O847" s="132"/>
      <c r="P847" s="132"/>
      <c r="Q847" s="132"/>
      <c r="R847" s="132"/>
      <c r="S847" s="132"/>
      <c r="T847" s="132"/>
      <c r="U847" s="132"/>
      <c r="V847" s="132"/>
      <c r="W847" s="132"/>
      <c r="X847" s="74"/>
    </row>
    <row r="848" spans="1:24" ht="9" hidden="1" customHeight="1" x14ac:dyDescent="0.25">
      <c r="A848" s="74"/>
      <c r="B848" s="132"/>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74"/>
    </row>
    <row r="849" spans="1:24" ht="39.950000000000003" hidden="1" customHeight="1" x14ac:dyDescent="0.25">
      <c r="A849" s="74"/>
      <c r="B849" s="132"/>
      <c r="C849" s="365" t="s">
        <v>356</v>
      </c>
      <c r="D849" s="387">
        <v>10</v>
      </c>
      <c r="E849" s="138" t="s">
        <v>114</v>
      </c>
      <c r="F849" s="367"/>
      <c r="G849" s="368"/>
      <c r="H849" s="369"/>
      <c r="I849" s="139" t="s">
        <v>100</v>
      </c>
      <c r="J849" s="370"/>
      <c r="K849" s="371"/>
      <c r="L849" s="371"/>
      <c r="M849" s="371"/>
      <c r="N849" s="371"/>
      <c r="O849" s="371"/>
      <c r="P849" s="371"/>
      <c r="Q849" s="372"/>
      <c r="R849" s="373" t="s">
        <v>140</v>
      </c>
      <c r="S849" s="374"/>
      <c r="T849" s="375" t="str">
        <f ca="1">IF(ISERROR(INDEX('BD1'!$N$56:$P$70,MATCH(J849,INDIRECT(F849),0),MATCH(F849,'BD1'!$N$55:$P$55,0))),"",(INDEX('BD1'!$N$56:$P$70,MATCH(J849,INDIRECT(F849),0),MATCH(F849,'BD1'!$N$55:$P$55,0))))</f>
        <v/>
      </c>
      <c r="U849" s="376"/>
      <c r="V849" s="132"/>
      <c r="W849" s="132"/>
      <c r="X849" s="74"/>
    </row>
    <row r="850" spans="1:24" ht="15" hidden="1" customHeight="1" x14ac:dyDescent="0.25">
      <c r="A850" s="74"/>
      <c r="B850" s="132"/>
      <c r="C850" s="365"/>
      <c r="D850" s="388"/>
      <c r="E850" s="140"/>
      <c r="F850" s="140"/>
      <c r="G850" s="140"/>
      <c r="H850" s="141" t="s">
        <v>163</v>
      </c>
      <c r="I850" s="140"/>
      <c r="J850" s="140"/>
      <c r="K850" s="140"/>
      <c r="L850" s="140"/>
      <c r="M850" s="140"/>
      <c r="N850" s="140"/>
      <c r="O850" s="140"/>
      <c r="P850" s="140"/>
      <c r="Q850" s="141" t="s">
        <v>163</v>
      </c>
      <c r="R850" s="140"/>
      <c r="S850" s="140"/>
      <c r="T850" s="140"/>
      <c r="U850" s="142"/>
      <c r="V850" s="132"/>
      <c r="W850" s="132"/>
      <c r="X850" s="74"/>
    </row>
    <row r="851" spans="1:24" ht="21.75" hidden="1" customHeight="1" x14ac:dyDescent="0.25">
      <c r="A851" s="74"/>
      <c r="B851" s="132"/>
      <c r="C851" s="365"/>
      <c r="D851" s="388"/>
      <c r="E851" s="377" t="s">
        <v>234</v>
      </c>
      <c r="F851" s="378"/>
      <c r="G851" s="378"/>
      <c r="H851" s="378"/>
      <c r="I851" s="378"/>
      <c r="J851" s="378"/>
      <c r="K851" s="378"/>
      <c r="L851" s="379" t="s">
        <v>235</v>
      </c>
      <c r="M851" s="378"/>
      <c r="N851" s="378"/>
      <c r="O851" s="378"/>
      <c r="P851" s="378"/>
      <c r="Q851" s="378"/>
      <c r="R851" s="378"/>
      <c r="S851" s="378"/>
      <c r="T851" s="378"/>
      <c r="U851" s="380"/>
      <c r="V851" s="132"/>
      <c r="W851" s="132"/>
      <c r="X851" s="74"/>
    </row>
    <row r="852" spans="1:24" ht="39.950000000000003" hidden="1" customHeight="1" x14ac:dyDescent="0.25">
      <c r="A852" s="74"/>
      <c r="B852" s="132"/>
      <c r="C852" s="366"/>
      <c r="D852" s="389"/>
      <c r="E852" s="381"/>
      <c r="F852" s="381"/>
      <c r="G852" s="381"/>
      <c r="H852" s="381"/>
      <c r="I852" s="381"/>
      <c r="J852" s="381"/>
      <c r="K852" s="382"/>
      <c r="L852" s="383"/>
      <c r="M852" s="384"/>
      <c r="N852" s="384"/>
      <c r="O852" s="384"/>
      <c r="P852" s="384"/>
      <c r="Q852" s="384"/>
      <c r="R852" s="384"/>
      <c r="S852" s="384"/>
      <c r="T852" s="384"/>
      <c r="U852" s="385"/>
      <c r="V852" s="132"/>
      <c r="W852" s="132"/>
      <c r="X852" s="74"/>
    </row>
    <row r="853" spans="1:24" ht="12" hidden="1" customHeight="1" x14ac:dyDescent="0.25">
      <c r="A853" s="74"/>
      <c r="B853" s="132"/>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74"/>
    </row>
    <row r="854" spans="1:24" ht="9" hidden="1" customHeight="1" x14ac:dyDescent="0.25">
      <c r="A854" s="74"/>
      <c r="B854" s="132"/>
      <c r="C854" s="137"/>
      <c r="D854" s="132"/>
      <c r="E854" s="132"/>
      <c r="F854" s="132"/>
      <c r="G854" s="132"/>
      <c r="H854" s="132"/>
      <c r="I854" s="132"/>
      <c r="J854" s="132"/>
      <c r="K854" s="132"/>
      <c r="L854" s="132"/>
      <c r="M854" s="132"/>
      <c r="N854" s="132"/>
      <c r="O854" s="132"/>
      <c r="P854" s="132"/>
      <c r="Q854" s="132"/>
      <c r="R854" s="132"/>
      <c r="S854" s="132"/>
      <c r="T854" s="132"/>
      <c r="U854" s="132"/>
      <c r="V854" s="132"/>
      <c r="W854" s="132"/>
      <c r="X854" s="74"/>
    </row>
    <row r="855" spans="1:24" ht="39.950000000000003" hidden="1" customHeight="1" x14ac:dyDescent="0.25">
      <c r="A855" s="74"/>
      <c r="B855" s="132"/>
      <c r="C855" s="365" t="s">
        <v>356</v>
      </c>
      <c r="D855" s="387">
        <v>11</v>
      </c>
      <c r="E855" s="138" t="s">
        <v>114</v>
      </c>
      <c r="F855" s="367"/>
      <c r="G855" s="368"/>
      <c r="H855" s="369"/>
      <c r="I855" s="139" t="s">
        <v>100</v>
      </c>
      <c r="J855" s="370"/>
      <c r="K855" s="371"/>
      <c r="L855" s="371"/>
      <c r="M855" s="371"/>
      <c r="N855" s="371"/>
      <c r="O855" s="371"/>
      <c r="P855" s="371"/>
      <c r="Q855" s="372"/>
      <c r="R855" s="373" t="s">
        <v>140</v>
      </c>
      <c r="S855" s="374"/>
      <c r="T855" s="375" t="str">
        <f ca="1">IF(ISERROR(INDEX('BD1'!$N$56:$P$70,MATCH(J855,INDIRECT(F855),0),MATCH(F855,'BD1'!$N$55:$P$55,0))),"",(INDEX('BD1'!$N$56:$P$70,MATCH(J855,INDIRECT(F855),0),MATCH(F855,'BD1'!$N$55:$P$55,0))))</f>
        <v/>
      </c>
      <c r="U855" s="376"/>
      <c r="V855" s="132"/>
      <c r="W855" s="132"/>
      <c r="X855" s="74"/>
    </row>
    <row r="856" spans="1:24" ht="15" hidden="1" customHeight="1" x14ac:dyDescent="0.25">
      <c r="A856" s="74"/>
      <c r="B856" s="132"/>
      <c r="C856" s="365"/>
      <c r="D856" s="388"/>
      <c r="E856" s="140"/>
      <c r="F856" s="140"/>
      <c r="G856" s="140"/>
      <c r="H856" s="141" t="s">
        <v>163</v>
      </c>
      <c r="I856" s="140"/>
      <c r="J856" s="140"/>
      <c r="K856" s="140"/>
      <c r="L856" s="140"/>
      <c r="M856" s="140"/>
      <c r="N856" s="140"/>
      <c r="O856" s="140"/>
      <c r="P856" s="140"/>
      <c r="Q856" s="141" t="s">
        <v>163</v>
      </c>
      <c r="R856" s="140"/>
      <c r="S856" s="140"/>
      <c r="T856" s="140"/>
      <c r="U856" s="142"/>
      <c r="V856" s="132"/>
      <c r="W856" s="132"/>
      <c r="X856" s="74"/>
    </row>
    <row r="857" spans="1:24" ht="21.75" hidden="1" customHeight="1" x14ac:dyDescent="0.25">
      <c r="A857" s="74"/>
      <c r="B857" s="132"/>
      <c r="C857" s="365"/>
      <c r="D857" s="388"/>
      <c r="E857" s="377" t="s">
        <v>234</v>
      </c>
      <c r="F857" s="378"/>
      <c r="G857" s="378"/>
      <c r="H857" s="378"/>
      <c r="I857" s="378"/>
      <c r="J857" s="378"/>
      <c r="K857" s="378"/>
      <c r="L857" s="379" t="s">
        <v>235</v>
      </c>
      <c r="M857" s="378"/>
      <c r="N857" s="378"/>
      <c r="O857" s="378"/>
      <c r="P857" s="378"/>
      <c r="Q857" s="378"/>
      <c r="R857" s="378"/>
      <c r="S857" s="378"/>
      <c r="T857" s="378"/>
      <c r="U857" s="380"/>
      <c r="V857" s="132"/>
      <c r="W857" s="132"/>
      <c r="X857" s="74"/>
    </row>
    <row r="858" spans="1:24" ht="39.950000000000003" hidden="1" customHeight="1" x14ac:dyDescent="0.25">
      <c r="A858" s="74"/>
      <c r="B858" s="132"/>
      <c r="C858" s="366"/>
      <c r="D858" s="389"/>
      <c r="E858" s="381"/>
      <c r="F858" s="381"/>
      <c r="G858" s="381"/>
      <c r="H858" s="381"/>
      <c r="I858" s="381"/>
      <c r="J858" s="381"/>
      <c r="K858" s="382"/>
      <c r="L858" s="383"/>
      <c r="M858" s="384"/>
      <c r="N858" s="384"/>
      <c r="O858" s="384"/>
      <c r="P858" s="384"/>
      <c r="Q858" s="384"/>
      <c r="R858" s="384"/>
      <c r="S858" s="384"/>
      <c r="T858" s="384"/>
      <c r="U858" s="385"/>
      <c r="V858" s="132"/>
      <c r="W858" s="132"/>
      <c r="X858" s="74"/>
    </row>
    <row r="859" spans="1:24" ht="9" hidden="1" customHeight="1" x14ac:dyDescent="0.25">
      <c r="A859" s="74"/>
      <c r="B859" s="132"/>
      <c r="C859" s="137"/>
      <c r="D859" s="132"/>
      <c r="E859" s="132"/>
      <c r="F859" s="132"/>
      <c r="G859" s="132"/>
      <c r="H859" s="132"/>
      <c r="I859" s="132"/>
      <c r="J859" s="132"/>
      <c r="K859" s="132"/>
      <c r="L859" s="132"/>
      <c r="M859" s="132"/>
      <c r="N859" s="132"/>
      <c r="O859" s="132"/>
      <c r="P859" s="132"/>
      <c r="Q859" s="132"/>
      <c r="R859" s="132"/>
      <c r="S859" s="132"/>
      <c r="T859" s="132"/>
      <c r="U859" s="132"/>
      <c r="V859" s="132"/>
      <c r="W859" s="132"/>
      <c r="X859" s="74"/>
    </row>
    <row r="860" spans="1:24" ht="9" hidden="1" customHeight="1" x14ac:dyDescent="0.25">
      <c r="A860" s="74"/>
      <c r="B860" s="132"/>
      <c r="C860" s="137"/>
      <c r="D860" s="132"/>
      <c r="E860" s="132"/>
      <c r="F860" s="132"/>
      <c r="G860" s="132"/>
      <c r="H860" s="132"/>
      <c r="I860" s="132"/>
      <c r="J860" s="132"/>
      <c r="K860" s="132"/>
      <c r="L860" s="132"/>
      <c r="M860" s="132"/>
      <c r="N860" s="132"/>
      <c r="O860" s="132"/>
      <c r="P860" s="132"/>
      <c r="Q860" s="132"/>
      <c r="R860" s="132"/>
      <c r="S860" s="132"/>
      <c r="T860" s="132"/>
      <c r="U860" s="132"/>
      <c r="V860" s="132"/>
      <c r="W860" s="132"/>
      <c r="X860" s="74"/>
    </row>
    <row r="861" spans="1:24" ht="39.950000000000003" hidden="1" customHeight="1" x14ac:dyDescent="0.25">
      <c r="A861" s="74"/>
      <c r="B861" s="132"/>
      <c r="C861" s="365" t="s">
        <v>356</v>
      </c>
      <c r="D861" s="387">
        <v>12</v>
      </c>
      <c r="E861" s="138" t="s">
        <v>114</v>
      </c>
      <c r="F861" s="367"/>
      <c r="G861" s="368"/>
      <c r="H861" s="369"/>
      <c r="I861" s="139" t="s">
        <v>100</v>
      </c>
      <c r="J861" s="370"/>
      <c r="K861" s="371"/>
      <c r="L861" s="371"/>
      <c r="M861" s="371"/>
      <c r="N861" s="371"/>
      <c r="O861" s="371"/>
      <c r="P861" s="371"/>
      <c r="Q861" s="372"/>
      <c r="R861" s="373" t="s">
        <v>140</v>
      </c>
      <c r="S861" s="374"/>
      <c r="T861" s="375" t="str">
        <f ca="1">IF(ISERROR(INDEX('BD1'!$N$56:$P$70,MATCH(J861,INDIRECT(F861),0),MATCH(F861,'BD1'!$N$55:$P$55,0))),"",(INDEX('BD1'!$N$56:$P$70,MATCH(J861,INDIRECT(F861),0),MATCH(F861,'BD1'!$N$55:$P$55,0))))</f>
        <v/>
      </c>
      <c r="U861" s="376"/>
      <c r="V861" s="132"/>
      <c r="W861" s="132"/>
      <c r="X861" s="74"/>
    </row>
    <row r="862" spans="1:24" ht="15" hidden="1" customHeight="1" x14ac:dyDescent="0.25">
      <c r="A862" s="74"/>
      <c r="B862" s="132"/>
      <c r="C862" s="365"/>
      <c r="D862" s="388"/>
      <c r="E862" s="140"/>
      <c r="F862" s="140"/>
      <c r="G862" s="140"/>
      <c r="H862" s="141" t="s">
        <v>163</v>
      </c>
      <c r="I862" s="140"/>
      <c r="J862" s="140"/>
      <c r="K862" s="140"/>
      <c r="L862" s="140"/>
      <c r="M862" s="140"/>
      <c r="N862" s="140"/>
      <c r="O862" s="140"/>
      <c r="P862" s="140"/>
      <c r="Q862" s="141" t="s">
        <v>163</v>
      </c>
      <c r="R862" s="140"/>
      <c r="S862" s="140"/>
      <c r="T862" s="140"/>
      <c r="U862" s="142"/>
      <c r="V862" s="132"/>
      <c r="W862" s="132"/>
      <c r="X862" s="74"/>
    </row>
    <row r="863" spans="1:24" ht="21.75" hidden="1" customHeight="1" x14ac:dyDescent="0.25">
      <c r="A863" s="74"/>
      <c r="B863" s="132"/>
      <c r="C863" s="365"/>
      <c r="D863" s="388"/>
      <c r="E863" s="377" t="s">
        <v>234</v>
      </c>
      <c r="F863" s="378"/>
      <c r="G863" s="378"/>
      <c r="H863" s="378"/>
      <c r="I863" s="378"/>
      <c r="J863" s="378"/>
      <c r="K863" s="378"/>
      <c r="L863" s="379" t="s">
        <v>235</v>
      </c>
      <c r="M863" s="378"/>
      <c r="N863" s="378"/>
      <c r="O863" s="378"/>
      <c r="P863" s="378"/>
      <c r="Q863" s="378"/>
      <c r="R863" s="378"/>
      <c r="S863" s="378"/>
      <c r="T863" s="378"/>
      <c r="U863" s="380"/>
      <c r="V863" s="132"/>
      <c r="W863" s="132"/>
      <c r="X863" s="74"/>
    </row>
    <row r="864" spans="1:24" ht="39.950000000000003" hidden="1" customHeight="1" x14ac:dyDescent="0.25">
      <c r="A864" s="74"/>
      <c r="B864" s="132"/>
      <c r="C864" s="366"/>
      <c r="D864" s="389"/>
      <c r="E864" s="381"/>
      <c r="F864" s="381"/>
      <c r="G864" s="381"/>
      <c r="H864" s="381"/>
      <c r="I864" s="381"/>
      <c r="J864" s="381"/>
      <c r="K864" s="382"/>
      <c r="L864" s="383"/>
      <c r="M864" s="384"/>
      <c r="N864" s="384"/>
      <c r="O864" s="384"/>
      <c r="P864" s="384"/>
      <c r="Q864" s="384"/>
      <c r="R864" s="384"/>
      <c r="S864" s="384"/>
      <c r="T864" s="384"/>
      <c r="U864" s="385"/>
      <c r="V864" s="132"/>
      <c r="W864" s="132"/>
      <c r="X864" s="74"/>
    </row>
    <row r="865" spans="1:24" ht="9" hidden="1" customHeight="1" x14ac:dyDescent="0.25">
      <c r="A865" s="74"/>
      <c r="B865" s="132"/>
      <c r="C865" s="137"/>
      <c r="D865" s="132"/>
      <c r="E865" s="132"/>
      <c r="F865" s="132"/>
      <c r="G865" s="132"/>
      <c r="H865" s="132"/>
      <c r="I865" s="132"/>
      <c r="J865" s="132"/>
      <c r="K865" s="132"/>
      <c r="L865" s="132"/>
      <c r="M865" s="132"/>
      <c r="N865" s="132"/>
      <c r="O865" s="132"/>
      <c r="P865" s="132"/>
      <c r="Q865" s="132"/>
      <c r="R865" s="132"/>
      <c r="S865" s="132"/>
      <c r="T865" s="132"/>
      <c r="U865" s="132"/>
      <c r="V865" s="132"/>
      <c r="W865" s="132"/>
      <c r="X865" s="74"/>
    </row>
    <row r="866" spans="1:24" ht="9" hidden="1" customHeight="1" x14ac:dyDescent="0.25">
      <c r="A866" s="74"/>
      <c r="B866" s="132"/>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74"/>
    </row>
    <row r="867" spans="1:24" ht="39.950000000000003" hidden="1" customHeight="1" x14ac:dyDescent="0.25">
      <c r="A867" s="74"/>
      <c r="B867" s="132"/>
      <c r="C867" s="365" t="s">
        <v>356</v>
      </c>
      <c r="D867" s="387">
        <v>13</v>
      </c>
      <c r="E867" s="138" t="s">
        <v>114</v>
      </c>
      <c r="F867" s="367"/>
      <c r="G867" s="368"/>
      <c r="H867" s="369"/>
      <c r="I867" s="139" t="s">
        <v>100</v>
      </c>
      <c r="J867" s="370"/>
      <c r="K867" s="371"/>
      <c r="L867" s="371"/>
      <c r="M867" s="371"/>
      <c r="N867" s="371"/>
      <c r="O867" s="371"/>
      <c r="P867" s="371"/>
      <c r="Q867" s="372"/>
      <c r="R867" s="373" t="s">
        <v>140</v>
      </c>
      <c r="S867" s="374"/>
      <c r="T867" s="375" t="str">
        <f ca="1">IF(ISERROR(INDEX('BD1'!$N$56:$P$70,MATCH(J867,INDIRECT(F867),0),MATCH(F867,'BD1'!$N$55:$P$55,0))),"",(INDEX('BD1'!$N$56:$P$70,MATCH(J867,INDIRECT(F867),0),MATCH(F867,'BD1'!$N$55:$P$55,0))))</f>
        <v/>
      </c>
      <c r="U867" s="376"/>
      <c r="V867" s="132"/>
      <c r="W867" s="132"/>
      <c r="X867" s="74"/>
    </row>
    <row r="868" spans="1:24" ht="15" hidden="1" customHeight="1" x14ac:dyDescent="0.25">
      <c r="A868" s="74"/>
      <c r="B868" s="132"/>
      <c r="C868" s="365"/>
      <c r="D868" s="388"/>
      <c r="E868" s="140"/>
      <c r="F868" s="140"/>
      <c r="G868" s="140"/>
      <c r="H868" s="141" t="s">
        <v>163</v>
      </c>
      <c r="I868" s="140"/>
      <c r="J868" s="140"/>
      <c r="K868" s="140"/>
      <c r="L868" s="140"/>
      <c r="M868" s="140"/>
      <c r="N868" s="140"/>
      <c r="O868" s="140"/>
      <c r="P868" s="140"/>
      <c r="Q868" s="141" t="s">
        <v>163</v>
      </c>
      <c r="R868" s="140"/>
      <c r="S868" s="140"/>
      <c r="T868" s="140"/>
      <c r="U868" s="142"/>
      <c r="V868" s="132"/>
      <c r="W868" s="132"/>
      <c r="X868" s="74"/>
    </row>
    <row r="869" spans="1:24" ht="21.75" hidden="1" customHeight="1" x14ac:dyDescent="0.25">
      <c r="A869" s="74"/>
      <c r="B869" s="132"/>
      <c r="C869" s="365"/>
      <c r="D869" s="388"/>
      <c r="E869" s="377" t="s">
        <v>234</v>
      </c>
      <c r="F869" s="378"/>
      <c r="G869" s="378"/>
      <c r="H869" s="378"/>
      <c r="I869" s="378"/>
      <c r="J869" s="378"/>
      <c r="K869" s="378"/>
      <c r="L869" s="379" t="s">
        <v>235</v>
      </c>
      <c r="M869" s="378"/>
      <c r="N869" s="378"/>
      <c r="O869" s="378"/>
      <c r="P869" s="378"/>
      <c r="Q869" s="378"/>
      <c r="R869" s="378"/>
      <c r="S869" s="378"/>
      <c r="T869" s="378"/>
      <c r="U869" s="380"/>
      <c r="V869" s="132"/>
      <c r="W869" s="132"/>
      <c r="X869" s="74"/>
    </row>
    <row r="870" spans="1:24" ht="39.950000000000003" hidden="1" customHeight="1" x14ac:dyDescent="0.25">
      <c r="A870" s="74"/>
      <c r="B870" s="132"/>
      <c r="C870" s="366"/>
      <c r="D870" s="389"/>
      <c r="E870" s="381"/>
      <c r="F870" s="381"/>
      <c r="G870" s="381"/>
      <c r="H870" s="381"/>
      <c r="I870" s="381"/>
      <c r="J870" s="381"/>
      <c r="K870" s="382"/>
      <c r="L870" s="383"/>
      <c r="M870" s="384"/>
      <c r="N870" s="384"/>
      <c r="O870" s="384"/>
      <c r="P870" s="384"/>
      <c r="Q870" s="384"/>
      <c r="R870" s="384"/>
      <c r="S870" s="384"/>
      <c r="T870" s="384"/>
      <c r="U870" s="385"/>
      <c r="V870" s="132"/>
      <c r="W870" s="132"/>
      <c r="X870" s="74"/>
    </row>
    <row r="871" spans="1:24" ht="12" hidden="1" customHeight="1" x14ac:dyDescent="0.25">
      <c r="A871" s="74"/>
      <c r="B871" s="132"/>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74"/>
    </row>
    <row r="872" spans="1:24" ht="9" hidden="1" customHeight="1" x14ac:dyDescent="0.25">
      <c r="A872" s="74"/>
      <c r="B872" s="132"/>
      <c r="C872" s="137"/>
      <c r="D872" s="132"/>
      <c r="E872" s="132"/>
      <c r="F872" s="132"/>
      <c r="G872" s="132"/>
      <c r="H872" s="132"/>
      <c r="I872" s="132"/>
      <c r="J872" s="132"/>
      <c r="K872" s="132"/>
      <c r="L872" s="132"/>
      <c r="M872" s="132"/>
      <c r="N872" s="132"/>
      <c r="O872" s="132"/>
      <c r="P872" s="132"/>
      <c r="Q872" s="132"/>
      <c r="R872" s="132"/>
      <c r="S872" s="132"/>
      <c r="T872" s="132"/>
      <c r="U872" s="132"/>
      <c r="V872" s="132"/>
      <c r="W872" s="132"/>
      <c r="X872" s="74"/>
    </row>
    <row r="873" spans="1:24" ht="39.950000000000003" hidden="1" customHeight="1" x14ac:dyDescent="0.25">
      <c r="A873" s="74"/>
      <c r="B873" s="132"/>
      <c r="C873" s="365" t="s">
        <v>356</v>
      </c>
      <c r="D873" s="387">
        <v>14</v>
      </c>
      <c r="E873" s="138" t="s">
        <v>114</v>
      </c>
      <c r="F873" s="367"/>
      <c r="G873" s="368"/>
      <c r="H873" s="369"/>
      <c r="I873" s="139" t="s">
        <v>100</v>
      </c>
      <c r="J873" s="370"/>
      <c r="K873" s="371"/>
      <c r="L873" s="371"/>
      <c r="M873" s="371"/>
      <c r="N873" s="371"/>
      <c r="O873" s="371"/>
      <c r="P873" s="371"/>
      <c r="Q873" s="372"/>
      <c r="R873" s="373" t="s">
        <v>140</v>
      </c>
      <c r="S873" s="374"/>
      <c r="T873" s="375" t="str">
        <f ca="1">IF(ISERROR(INDEX('BD1'!$N$56:$P$70,MATCH(J873,INDIRECT(F873),0),MATCH(F873,'BD1'!$N$55:$P$55,0))),"",(INDEX('BD1'!$N$56:$P$70,MATCH(J873,INDIRECT(F873),0),MATCH(F873,'BD1'!$N$55:$P$55,0))))</f>
        <v/>
      </c>
      <c r="U873" s="376"/>
      <c r="V873" s="132"/>
      <c r="W873" s="132"/>
      <c r="X873" s="74"/>
    </row>
    <row r="874" spans="1:24" ht="15" hidden="1" customHeight="1" x14ac:dyDescent="0.25">
      <c r="A874" s="74"/>
      <c r="B874" s="132"/>
      <c r="C874" s="365"/>
      <c r="D874" s="388"/>
      <c r="E874" s="140"/>
      <c r="F874" s="140"/>
      <c r="G874" s="140"/>
      <c r="H874" s="141" t="s">
        <v>163</v>
      </c>
      <c r="I874" s="140"/>
      <c r="J874" s="140"/>
      <c r="K874" s="140"/>
      <c r="L874" s="140"/>
      <c r="M874" s="140"/>
      <c r="N874" s="140"/>
      <c r="O874" s="140"/>
      <c r="P874" s="140"/>
      <c r="Q874" s="141" t="s">
        <v>163</v>
      </c>
      <c r="R874" s="140"/>
      <c r="S874" s="140"/>
      <c r="T874" s="140"/>
      <c r="U874" s="142"/>
      <c r="V874" s="132"/>
      <c r="W874" s="132"/>
      <c r="X874" s="74"/>
    </row>
    <row r="875" spans="1:24" ht="21.75" hidden="1" customHeight="1" x14ac:dyDescent="0.25">
      <c r="A875" s="74"/>
      <c r="B875" s="132"/>
      <c r="C875" s="365"/>
      <c r="D875" s="388"/>
      <c r="E875" s="377" t="s">
        <v>234</v>
      </c>
      <c r="F875" s="378"/>
      <c r="G875" s="378"/>
      <c r="H875" s="378"/>
      <c r="I875" s="378"/>
      <c r="J875" s="378"/>
      <c r="K875" s="378"/>
      <c r="L875" s="379" t="s">
        <v>235</v>
      </c>
      <c r="M875" s="378"/>
      <c r="N875" s="378"/>
      <c r="O875" s="378"/>
      <c r="P875" s="378"/>
      <c r="Q875" s="378"/>
      <c r="R875" s="378"/>
      <c r="S875" s="378"/>
      <c r="T875" s="378"/>
      <c r="U875" s="380"/>
      <c r="V875" s="132"/>
      <c r="W875" s="132"/>
      <c r="X875" s="74"/>
    </row>
    <row r="876" spans="1:24" ht="39.950000000000003" hidden="1" customHeight="1" x14ac:dyDescent="0.25">
      <c r="A876" s="74"/>
      <c r="B876" s="132"/>
      <c r="C876" s="366"/>
      <c r="D876" s="389"/>
      <c r="E876" s="381"/>
      <c r="F876" s="381"/>
      <c r="G876" s="381"/>
      <c r="H876" s="381"/>
      <c r="I876" s="381"/>
      <c r="J876" s="381"/>
      <c r="K876" s="382"/>
      <c r="L876" s="383"/>
      <c r="M876" s="384"/>
      <c r="N876" s="384"/>
      <c r="O876" s="384"/>
      <c r="P876" s="384"/>
      <c r="Q876" s="384"/>
      <c r="R876" s="384"/>
      <c r="S876" s="384"/>
      <c r="T876" s="384"/>
      <c r="U876" s="385"/>
      <c r="V876" s="132"/>
      <c r="W876" s="132"/>
      <c r="X876" s="74"/>
    </row>
    <row r="877" spans="1:24" ht="9" hidden="1" customHeight="1" x14ac:dyDescent="0.25">
      <c r="A877" s="74"/>
      <c r="B877" s="132"/>
      <c r="C877" s="137"/>
      <c r="D877" s="132"/>
      <c r="E877" s="132"/>
      <c r="F877" s="132"/>
      <c r="G877" s="132"/>
      <c r="H877" s="132"/>
      <c r="I877" s="132"/>
      <c r="J877" s="132"/>
      <c r="K877" s="132"/>
      <c r="L877" s="132"/>
      <c r="M877" s="132"/>
      <c r="N877" s="132"/>
      <c r="O877" s="132"/>
      <c r="P877" s="132"/>
      <c r="Q877" s="132"/>
      <c r="R877" s="132"/>
      <c r="S877" s="132"/>
      <c r="T877" s="132"/>
      <c r="U877" s="132"/>
      <c r="V877" s="132"/>
      <c r="W877" s="132"/>
      <c r="X877" s="74"/>
    </row>
    <row r="878" spans="1:24" ht="9" hidden="1" customHeight="1" x14ac:dyDescent="0.25">
      <c r="A878" s="74"/>
      <c r="B878" s="132"/>
      <c r="C878" s="137"/>
      <c r="D878" s="132"/>
      <c r="E878" s="132"/>
      <c r="F878" s="132"/>
      <c r="G878" s="132"/>
      <c r="H878" s="132"/>
      <c r="I878" s="132"/>
      <c r="J878" s="132"/>
      <c r="K878" s="132"/>
      <c r="L878" s="132"/>
      <c r="M878" s="132"/>
      <c r="N878" s="132"/>
      <c r="O878" s="132"/>
      <c r="P878" s="132"/>
      <c r="Q878" s="132"/>
      <c r="R878" s="132"/>
      <c r="S878" s="132"/>
      <c r="T878" s="132"/>
      <c r="U878" s="132"/>
      <c r="V878" s="132"/>
      <c r="W878" s="132"/>
      <c r="X878" s="74"/>
    </row>
    <row r="879" spans="1:24" ht="39.950000000000003" hidden="1" customHeight="1" x14ac:dyDescent="0.25">
      <c r="A879" s="74"/>
      <c r="B879" s="132"/>
      <c r="C879" s="365" t="s">
        <v>356</v>
      </c>
      <c r="D879" s="387">
        <v>15</v>
      </c>
      <c r="E879" s="138" t="s">
        <v>114</v>
      </c>
      <c r="F879" s="367"/>
      <c r="G879" s="368"/>
      <c r="H879" s="369"/>
      <c r="I879" s="139" t="s">
        <v>100</v>
      </c>
      <c r="J879" s="370"/>
      <c r="K879" s="371"/>
      <c r="L879" s="371"/>
      <c r="M879" s="371"/>
      <c r="N879" s="371"/>
      <c r="O879" s="371"/>
      <c r="P879" s="371"/>
      <c r="Q879" s="372"/>
      <c r="R879" s="373" t="s">
        <v>140</v>
      </c>
      <c r="S879" s="374"/>
      <c r="T879" s="375" t="str">
        <f ca="1">IF(ISERROR(INDEX('BD1'!$N$56:$P$70,MATCH(J879,INDIRECT(F879),0),MATCH(F879,'BD1'!$N$55:$P$55,0))),"",(INDEX('BD1'!$N$56:$P$70,MATCH(J879,INDIRECT(F879),0),MATCH(F879,'BD1'!$N$55:$P$55,0))))</f>
        <v/>
      </c>
      <c r="U879" s="376"/>
      <c r="V879" s="132"/>
      <c r="W879" s="132"/>
      <c r="X879" s="74"/>
    </row>
    <row r="880" spans="1:24" ht="15" hidden="1" customHeight="1" x14ac:dyDescent="0.25">
      <c r="A880" s="74"/>
      <c r="B880" s="132"/>
      <c r="C880" s="365"/>
      <c r="D880" s="388"/>
      <c r="E880" s="140"/>
      <c r="F880" s="140"/>
      <c r="G880" s="140"/>
      <c r="H880" s="141" t="s">
        <v>163</v>
      </c>
      <c r="I880" s="140"/>
      <c r="J880" s="140"/>
      <c r="K880" s="140"/>
      <c r="L880" s="140"/>
      <c r="M880" s="140"/>
      <c r="N880" s="140"/>
      <c r="O880" s="140"/>
      <c r="P880" s="140"/>
      <c r="Q880" s="141" t="s">
        <v>163</v>
      </c>
      <c r="R880" s="140"/>
      <c r="S880" s="140"/>
      <c r="T880" s="140"/>
      <c r="U880" s="142"/>
      <c r="V880" s="132"/>
      <c r="W880" s="132"/>
      <c r="X880" s="74"/>
    </row>
    <row r="881" spans="1:24" ht="21.75" hidden="1" customHeight="1" x14ac:dyDescent="0.25">
      <c r="A881" s="74"/>
      <c r="B881" s="132"/>
      <c r="C881" s="365"/>
      <c r="D881" s="388"/>
      <c r="E881" s="377" t="s">
        <v>234</v>
      </c>
      <c r="F881" s="378"/>
      <c r="G881" s="378"/>
      <c r="H881" s="378"/>
      <c r="I881" s="378"/>
      <c r="J881" s="378"/>
      <c r="K881" s="378"/>
      <c r="L881" s="379" t="s">
        <v>235</v>
      </c>
      <c r="M881" s="378"/>
      <c r="N881" s="378"/>
      <c r="O881" s="378"/>
      <c r="P881" s="378"/>
      <c r="Q881" s="378"/>
      <c r="R881" s="378"/>
      <c r="S881" s="378"/>
      <c r="T881" s="378"/>
      <c r="U881" s="380"/>
      <c r="V881" s="132"/>
      <c r="W881" s="132"/>
      <c r="X881" s="74"/>
    </row>
    <row r="882" spans="1:24" ht="39.950000000000003" hidden="1" customHeight="1" x14ac:dyDescent="0.25">
      <c r="A882" s="74"/>
      <c r="B882" s="132"/>
      <c r="C882" s="366"/>
      <c r="D882" s="389"/>
      <c r="E882" s="381"/>
      <c r="F882" s="381"/>
      <c r="G882" s="381"/>
      <c r="H882" s="381"/>
      <c r="I882" s="381"/>
      <c r="J882" s="381"/>
      <c r="K882" s="382"/>
      <c r="L882" s="383"/>
      <c r="M882" s="384"/>
      <c r="N882" s="384"/>
      <c r="O882" s="384"/>
      <c r="P882" s="384"/>
      <c r="Q882" s="384"/>
      <c r="R882" s="384"/>
      <c r="S882" s="384"/>
      <c r="T882" s="384"/>
      <c r="U882" s="385"/>
      <c r="V882" s="132"/>
      <c r="W882" s="132"/>
      <c r="X882" s="74"/>
    </row>
    <row r="883" spans="1:24" ht="9" hidden="1" customHeight="1" x14ac:dyDescent="0.25">
      <c r="A883" s="74"/>
      <c r="B883" s="132"/>
      <c r="C883" s="137"/>
      <c r="D883" s="132"/>
      <c r="E883" s="132"/>
      <c r="F883" s="132"/>
      <c r="G883" s="132"/>
      <c r="H883" s="132"/>
      <c r="I883" s="132"/>
      <c r="J883" s="132"/>
      <c r="K883" s="132"/>
      <c r="L883" s="132"/>
      <c r="M883" s="132"/>
      <c r="N883" s="132"/>
      <c r="O883" s="132"/>
      <c r="P883" s="132"/>
      <c r="Q883" s="132"/>
      <c r="R883" s="132"/>
      <c r="S883" s="132"/>
      <c r="T883" s="132"/>
      <c r="U883" s="132"/>
      <c r="V883" s="132"/>
      <c r="W883" s="132"/>
      <c r="X883" s="74"/>
    </row>
    <row r="884" spans="1:24" ht="9" hidden="1" customHeight="1" x14ac:dyDescent="0.25">
      <c r="A884" s="74"/>
      <c r="B884" s="132"/>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74"/>
    </row>
    <row r="885" spans="1:24" ht="39.950000000000003" hidden="1" customHeight="1" x14ac:dyDescent="0.25">
      <c r="A885" s="74"/>
      <c r="B885" s="132"/>
      <c r="C885" s="365" t="s">
        <v>356</v>
      </c>
      <c r="D885" s="387">
        <v>16</v>
      </c>
      <c r="E885" s="138" t="s">
        <v>114</v>
      </c>
      <c r="F885" s="367"/>
      <c r="G885" s="368"/>
      <c r="H885" s="369"/>
      <c r="I885" s="139" t="s">
        <v>100</v>
      </c>
      <c r="J885" s="370"/>
      <c r="K885" s="371"/>
      <c r="L885" s="371"/>
      <c r="M885" s="371"/>
      <c r="N885" s="371"/>
      <c r="O885" s="371"/>
      <c r="P885" s="371"/>
      <c r="Q885" s="372"/>
      <c r="R885" s="373" t="s">
        <v>140</v>
      </c>
      <c r="S885" s="374"/>
      <c r="T885" s="375" t="str">
        <f ca="1">IF(ISERROR(INDEX('BD1'!$N$56:$P$70,MATCH(J885,INDIRECT(F885),0),MATCH(F885,'BD1'!$N$55:$P$55,0))),"",(INDEX('BD1'!$N$56:$P$70,MATCH(J885,INDIRECT(F885),0),MATCH(F885,'BD1'!$N$55:$P$55,0))))</f>
        <v/>
      </c>
      <c r="U885" s="376"/>
      <c r="V885" s="132"/>
      <c r="W885" s="132"/>
      <c r="X885" s="74"/>
    </row>
    <row r="886" spans="1:24" ht="15" hidden="1" customHeight="1" x14ac:dyDescent="0.25">
      <c r="A886" s="74"/>
      <c r="B886" s="132"/>
      <c r="C886" s="365"/>
      <c r="D886" s="388"/>
      <c r="E886" s="140"/>
      <c r="F886" s="140"/>
      <c r="G886" s="140"/>
      <c r="H886" s="141" t="s">
        <v>163</v>
      </c>
      <c r="I886" s="140"/>
      <c r="J886" s="140"/>
      <c r="K886" s="140"/>
      <c r="L886" s="140"/>
      <c r="M886" s="140"/>
      <c r="N886" s="140"/>
      <c r="O886" s="140"/>
      <c r="P886" s="140"/>
      <c r="Q886" s="141" t="s">
        <v>163</v>
      </c>
      <c r="R886" s="140"/>
      <c r="S886" s="140"/>
      <c r="T886" s="140"/>
      <c r="U886" s="142"/>
      <c r="V886" s="132"/>
      <c r="W886" s="132"/>
      <c r="X886" s="74"/>
    </row>
    <row r="887" spans="1:24" ht="21.75" hidden="1" customHeight="1" x14ac:dyDescent="0.25">
      <c r="A887" s="74"/>
      <c r="B887" s="132"/>
      <c r="C887" s="365"/>
      <c r="D887" s="388"/>
      <c r="E887" s="377" t="s">
        <v>234</v>
      </c>
      <c r="F887" s="378"/>
      <c r="G887" s="378"/>
      <c r="H887" s="378"/>
      <c r="I887" s="378"/>
      <c r="J887" s="378"/>
      <c r="K887" s="378"/>
      <c r="L887" s="379" t="s">
        <v>235</v>
      </c>
      <c r="M887" s="378"/>
      <c r="N887" s="378"/>
      <c r="O887" s="378"/>
      <c r="P887" s="378"/>
      <c r="Q887" s="378"/>
      <c r="R887" s="378"/>
      <c r="S887" s="378"/>
      <c r="T887" s="378"/>
      <c r="U887" s="380"/>
      <c r="V887" s="132"/>
      <c r="W887" s="132"/>
      <c r="X887" s="74"/>
    </row>
    <row r="888" spans="1:24" ht="39.950000000000003" hidden="1" customHeight="1" x14ac:dyDescent="0.25">
      <c r="A888" s="74"/>
      <c r="B888" s="132"/>
      <c r="C888" s="366"/>
      <c r="D888" s="389"/>
      <c r="E888" s="381"/>
      <c r="F888" s="381"/>
      <c r="G888" s="381"/>
      <c r="H888" s="381"/>
      <c r="I888" s="381"/>
      <c r="J888" s="381"/>
      <c r="K888" s="382"/>
      <c r="L888" s="383"/>
      <c r="M888" s="384"/>
      <c r="N888" s="384"/>
      <c r="O888" s="384"/>
      <c r="P888" s="384"/>
      <c r="Q888" s="384"/>
      <c r="R888" s="384"/>
      <c r="S888" s="384"/>
      <c r="T888" s="384"/>
      <c r="U888" s="385"/>
      <c r="V888" s="132"/>
      <c r="W888" s="132"/>
      <c r="X888" s="74"/>
    </row>
    <row r="889" spans="1:24" ht="12" hidden="1" customHeight="1" x14ac:dyDescent="0.25">
      <c r="A889" s="74"/>
      <c r="B889" s="132"/>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74"/>
    </row>
    <row r="890" spans="1:24" ht="9" hidden="1" customHeight="1" x14ac:dyDescent="0.25">
      <c r="A890" s="74"/>
      <c r="B890" s="132"/>
      <c r="C890" s="137"/>
      <c r="D890" s="132"/>
      <c r="E890" s="132"/>
      <c r="F890" s="132"/>
      <c r="G890" s="132"/>
      <c r="H890" s="132"/>
      <c r="I890" s="132"/>
      <c r="J890" s="132"/>
      <c r="K890" s="132"/>
      <c r="L890" s="132"/>
      <c r="M890" s="132"/>
      <c r="N890" s="132"/>
      <c r="O890" s="132"/>
      <c r="P890" s="132"/>
      <c r="Q890" s="132"/>
      <c r="R890" s="132"/>
      <c r="S890" s="132"/>
      <c r="T890" s="132"/>
      <c r="U890" s="132"/>
      <c r="V890" s="132"/>
      <c r="W890" s="132"/>
      <c r="X890" s="74"/>
    </row>
    <row r="891" spans="1:24" ht="39.950000000000003" hidden="1" customHeight="1" x14ac:dyDescent="0.25">
      <c r="A891" s="74"/>
      <c r="B891" s="132"/>
      <c r="C891" s="365" t="s">
        <v>356</v>
      </c>
      <c r="D891" s="387">
        <v>17</v>
      </c>
      <c r="E891" s="138" t="s">
        <v>114</v>
      </c>
      <c r="F891" s="367"/>
      <c r="G891" s="368"/>
      <c r="H891" s="369"/>
      <c r="I891" s="139" t="s">
        <v>100</v>
      </c>
      <c r="J891" s="370"/>
      <c r="K891" s="371"/>
      <c r="L891" s="371"/>
      <c r="M891" s="371"/>
      <c r="N891" s="371"/>
      <c r="O891" s="371"/>
      <c r="P891" s="371"/>
      <c r="Q891" s="372"/>
      <c r="R891" s="373" t="s">
        <v>140</v>
      </c>
      <c r="S891" s="374"/>
      <c r="T891" s="375" t="str">
        <f ca="1">IF(ISERROR(INDEX('BD1'!$N$56:$P$70,MATCH(J891,INDIRECT(F891),0),MATCH(F891,'BD1'!$N$55:$P$55,0))),"",(INDEX('BD1'!$N$56:$P$70,MATCH(J891,INDIRECT(F891),0),MATCH(F891,'BD1'!$N$55:$P$55,0))))</f>
        <v/>
      </c>
      <c r="U891" s="376"/>
      <c r="V891" s="132"/>
      <c r="W891" s="132"/>
      <c r="X891" s="74"/>
    </row>
    <row r="892" spans="1:24" ht="15" hidden="1" customHeight="1" x14ac:dyDescent="0.25">
      <c r="A892" s="74"/>
      <c r="B892" s="132"/>
      <c r="C892" s="365"/>
      <c r="D892" s="388"/>
      <c r="E892" s="140"/>
      <c r="F892" s="140"/>
      <c r="G892" s="140"/>
      <c r="H892" s="141" t="s">
        <v>163</v>
      </c>
      <c r="I892" s="140"/>
      <c r="J892" s="140"/>
      <c r="K892" s="140"/>
      <c r="L892" s="140"/>
      <c r="M892" s="140"/>
      <c r="N892" s="140"/>
      <c r="O892" s="140"/>
      <c r="P892" s="140"/>
      <c r="Q892" s="141" t="s">
        <v>163</v>
      </c>
      <c r="R892" s="140"/>
      <c r="S892" s="140"/>
      <c r="T892" s="140"/>
      <c r="U892" s="142"/>
      <c r="V892" s="132"/>
      <c r="W892" s="132"/>
      <c r="X892" s="74"/>
    </row>
    <row r="893" spans="1:24" ht="21.75" hidden="1" customHeight="1" x14ac:dyDescent="0.25">
      <c r="A893" s="74"/>
      <c r="B893" s="132"/>
      <c r="C893" s="365"/>
      <c r="D893" s="388"/>
      <c r="E893" s="377" t="s">
        <v>234</v>
      </c>
      <c r="F893" s="378"/>
      <c r="G893" s="378"/>
      <c r="H893" s="378"/>
      <c r="I893" s="378"/>
      <c r="J893" s="378"/>
      <c r="K893" s="378"/>
      <c r="L893" s="379" t="s">
        <v>235</v>
      </c>
      <c r="M893" s="378"/>
      <c r="N893" s="378"/>
      <c r="O893" s="378"/>
      <c r="P893" s="378"/>
      <c r="Q893" s="378"/>
      <c r="R893" s="378"/>
      <c r="S893" s="378"/>
      <c r="T893" s="378"/>
      <c r="U893" s="380"/>
      <c r="V893" s="132"/>
      <c r="W893" s="132"/>
      <c r="X893" s="74"/>
    </row>
    <row r="894" spans="1:24" ht="39.950000000000003" hidden="1" customHeight="1" x14ac:dyDescent="0.25">
      <c r="A894" s="74"/>
      <c r="B894" s="132"/>
      <c r="C894" s="366"/>
      <c r="D894" s="389"/>
      <c r="E894" s="381"/>
      <c r="F894" s="381"/>
      <c r="G894" s="381"/>
      <c r="H894" s="381"/>
      <c r="I894" s="381"/>
      <c r="J894" s="381"/>
      <c r="K894" s="382"/>
      <c r="L894" s="383"/>
      <c r="M894" s="384"/>
      <c r="N894" s="384"/>
      <c r="O894" s="384"/>
      <c r="P894" s="384"/>
      <c r="Q894" s="384"/>
      <c r="R894" s="384"/>
      <c r="S894" s="384"/>
      <c r="T894" s="384"/>
      <c r="U894" s="385"/>
      <c r="V894" s="132"/>
      <c r="W894" s="132"/>
      <c r="X894" s="74"/>
    </row>
    <row r="895" spans="1:24" ht="9" hidden="1" customHeight="1" x14ac:dyDescent="0.25">
      <c r="A895" s="74"/>
      <c r="B895" s="132"/>
      <c r="C895" s="137"/>
      <c r="D895" s="132"/>
      <c r="E895" s="132"/>
      <c r="F895" s="132"/>
      <c r="G895" s="132"/>
      <c r="H895" s="132"/>
      <c r="I895" s="132"/>
      <c r="J895" s="132"/>
      <c r="K895" s="132"/>
      <c r="L895" s="132"/>
      <c r="M895" s="132"/>
      <c r="N895" s="132"/>
      <c r="O895" s="132"/>
      <c r="P895" s="132"/>
      <c r="Q895" s="132"/>
      <c r="R895" s="132"/>
      <c r="S895" s="132"/>
      <c r="T895" s="132"/>
      <c r="U895" s="132"/>
      <c r="V895" s="132"/>
      <c r="W895" s="132"/>
      <c r="X895" s="74"/>
    </row>
    <row r="896" spans="1:24" ht="9" hidden="1" customHeight="1" x14ac:dyDescent="0.25">
      <c r="A896" s="74"/>
      <c r="B896" s="132"/>
      <c r="C896" s="137"/>
      <c r="D896" s="132"/>
      <c r="E896" s="132"/>
      <c r="F896" s="132"/>
      <c r="G896" s="132"/>
      <c r="H896" s="132"/>
      <c r="I896" s="132"/>
      <c r="J896" s="132"/>
      <c r="K896" s="132"/>
      <c r="L896" s="132"/>
      <c r="M896" s="132"/>
      <c r="N896" s="132"/>
      <c r="O896" s="132"/>
      <c r="P896" s="132"/>
      <c r="Q896" s="132"/>
      <c r="R896" s="132"/>
      <c r="S896" s="132"/>
      <c r="T896" s="132"/>
      <c r="U896" s="132"/>
      <c r="V896" s="132"/>
      <c r="W896" s="132"/>
      <c r="X896" s="74"/>
    </row>
    <row r="897" spans="1:41" ht="39.950000000000003" hidden="1" customHeight="1" x14ac:dyDescent="0.25">
      <c r="A897" s="74"/>
      <c r="B897" s="132"/>
      <c r="C897" s="365" t="s">
        <v>356</v>
      </c>
      <c r="D897" s="387">
        <v>18</v>
      </c>
      <c r="E897" s="138" t="s">
        <v>114</v>
      </c>
      <c r="F897" s="367"/>
      <c r="G897" s="368"/>
      <c r="H897" s="369"/>
      <c r="I897" s="139" t="s">
        <v>100</v>
      </c>
      <c r="J897" s="370"/>
      <c r="K897" s="371"/>
      <c r="L897" s="371"/>
      <c r="M897" s="371"/>
      <c r="N897" s="371"/>
      <c r="O897" s="371"/>
      <c r="P897" s="371"/>
      <c r="Q897" s="372"/>
      <c r="R897" s="373" t="s">
        <v>140</v>
      </c>
      <c r="S897" s="374"/>
      <c r="T897" s="375" t="str">
        <f ca="1">IF(ISERROR(INDEX('BD1'!$N$56:$P$70,MATCH(J897,INDIRECT(F897),0),MATCH(F897,'BD1'!$N$55:$P$55,0))),"",(INDEX('BD1'!$N$56:$P$70,MATCH(J897,INDIRECT(F897),0),MATCH(F897,'BD1'!$N$55:$P$55,0))))</f>
        <v/>
      </c>
      <c r="U897" s="376"/>
      <c r="V897" s="132"/>
      <c r="W897" s="132"/>
      <c r="X897" s="74"/>
    </row>
    <row r="898" spans="1:41" ht="15" hidden="1" customHeight="1" x14ac:dyDescent="0.25">
      <c r="A898" s="74"/>
      <c r="B898" s="132"/>
      <c r="C898" s="365"/>
      <c r="D898" s="388"/>
      <c r="E898" s="140"/>
      <c r="F898" s="140"/>
      <c r="G898" s="140"/>
      <c r="H898" s="141" t="s">
        <v>163</v>
      </c>
      <c r="I898" s="140"/>
      <c r="J898" s="140"/>
      <c r="K898" s="140"/>
      <c r="L898" s="140"/>
      <c r="M898" s="140"/>
      <c r="N898" s="140"/>
      <c r="O898" s="140"/>
      <c r="P898" s="140"/>
      <c r="Q898" s="141" t="s">
        <v>163</v>
      </c>
      <c r="R898" s="140"/>
      <c r="S898" s="140"/>
      <c r="T898" s="140"/>
      <c r="U898" s="142"/>
      <c r="V898" s="132"/>
      <c r="W898" s="132"/>
      <c r="X898" s="74"/>
    </row>
    <row r="899" spans="1:41" ht="21.75" hidden="1" customHeight="1" x14ac:dyDescent="0.25">
      <c r="A899" s="74"/>
      <c r="B899" s="132"/>
      <c r="C899" s="365"/>
      <c r="D899" s="388"/>
      <c r="E899" s="377" t="s">
        <v>234</v>
      </c>
      <c r="F899" s="378"/>
      <c r="G899" s="378"/>
      <c r="H899" s="378"/>
      <c r="I899" s="378"/>
      <c r="J899" s="378"/>
      <c r="K899" s="378"/>
      <c r="L899" s="379" t="s">
        <v>235</v>
      </c>
      <c r="M899" s="378"/>
      <c r="N899" s="378"/>
      <c r="O899" s="378"/>
      <c r="P899" s="378"/>
      <c r="Q899" s="378"/>
      <c r="R899" s="378"/>
      <c r="S899" s="378"/>
      <c r="T899" s="378"/>
      <c r="U899" s="380"/>
      <c r="V899" s="132"/>
      <c r="W899" s="132"/>
      <c r="X899" s="74"/>
    </row>
    <row r="900" spans="1:41" ht="39.950000000000003" hidden="1" customHeight="1" x14ac:dyDescent="0.25">
      <c r="A900" s="74"/>
      <c r="B900" s="132"/>
      <c r="C900" s="366"/>
      <c r="D900" s="389"/>
      <c r="E900" s="381"/>
      <c r="F900" s="381"/>
      <c r="G900" s="381"/>
      <c r="H900" s="381"/>
      <c r="I900" s="381"/>
      <c r="J900" s="381"/>
      <c r="K900" s="382"/>
      <c r="L900" s="383"/>
      <c r="M900" s="384"/>
      <c r="N900" s="384"/>
      <c r="O900" s="384"/>
      <c r="P900" s="384"/>
      <c r="Q900" s="384"/>
      <c r="R900" s="384"/>
      <c r="S900" s="384"/>
      <c r="T900" s="384"/>
      <c r="U900" s="385"/>
      <c r="V900" s="132"/>
      <c r="W900" s="132"/>
      <c r="X900" s="74"/>
    </row>
    <row r="901" spans="1:41" ht="9" hidden="1" customHeight="1" x14ac:dyDescent="0.25">
      <c r="A901" s="74"/>
      <c r="B901" s="132"/>
      <c r="C901" s="137"/>
      <c r="D901" s="132"/>
      <c r="E901" s="132"/>
      <c r="F901" s="132"/>
      <c r="G901" s="132"/>
      <c r="H901" s="132"/>
      <c r="I901" s="132"/>
      <c r="J901" s="132"/>
      <c r="K901" s="132"/>
      <c r="L901" s="132"/>
      <c r="M901" s="132"/>
      <c r="N901" s="132"/>
      <c r="O901" s="132"/>
      <c r="P901" s="132"/>
      <c r="Q901" s="132"/>
      <c r="R901" s="132"/>
      <c r="S901" s="132"/>
      <c r="T901" s="132"/>
      <c r="U901" s="132"/>
      <c r="V901" s="132"/>
      <c r="W901" s="132"/>
      <c r="X901" s="74"/>
    </row>
    <row r="902" spans="1:41" ht="12" hidden="1" x14ac:dyDescent="0.25">
      <c r="A902" s="74"/>
      <c r="B902" s="132"/>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74"/>
    </row>
    <row r="903" spans="1:41" ht="21.75" hidden="1" customHeight="1" x14ac:dyDescent="0.25">
      <c r="A903" s="74"/>
      <c r="B903" s="74"/>
      <c r="C903" s="74"/>
      <c r="D903" s="74"/>
      <c r="E903" s="74"/>
      <c r="F903" s="74"/>
      <c r="G903" s="74"/>
      <c r="H903" s="74"/>
      <c r="I903" s="74"/>
      <c r="J903" s="74"/>
      <c r="K903" s="74"/>
      <c r="L903" s="74"/>
      <c r="M903" s="74"/>
      <c r="N903" s="74"/>
      <c r="O903" s="74"/>
      <c r="P903" s="74"/>
      <c r="Q903" s="74"/>
      <c r="R903" s="74"/>
      <c r="S903" s="74"/>
      <c r="T903" s="74"/>
      <c r="U903" s="74"/>
      <c r="V903" s="74"/>
      <c r="W903" s="74"/>
      <c r="X903" s="74"/>
    </row>
    <row r="904" spans="1:41" s="6" customFormat="1" ht="66.95" hidden="1" customHeight="1" x14ac:dyDescent="0.25">
      <c r="A904" s="75"/>
      <c r="B904" s="17"/>
      <c r="C904" s="17"/>
      <c r="D904" s="17"/>
      <c r="E904" s="17"/>
      <c r="F904" s="17"/>
      <c r="G904" s="126"/>
      <c r="H904" s="17"/>
      <c r="I904" s="17"/>
      <c r="J904" s="17"/>
      <c r="K904" s="17"/>
      <c r="L904" s="17"/>
      <c r="M904" s="17"/>
      <c r="N904" s="18"/>
      <c r="O904" s="17"/>
      <c r="P904" s="17"/>
      <c r="Q904" s="17"/>
      <c r="R904" s="17"/>
      <c r="S904" s="17"/>
      <c r="T904" s="17"/>
      <c r="U904" s="17"/>
      <c r="V904" s="18"/>
      <c r="W904" s="17"/>
      <c r="X904" s="75"/>
    </row>
    <row r="905" spans="1:41" s="6" customFormat="1" ht="40.5" hidden="1" customHeight="1" x14ac:dyDescent="0.25">
      <c r="A905" s="75"/>
      <c r="B905" s="17"/>
      <c r="C905" s="403" t="s">
        <v>258</v>
      </c>
      <c r="D905" s="404"/>
      <c r="E905" s="405" t="str">
        <f>IF(ISERROR(INDEX('BD1'!$B$56:$H$56,1,MATCH(C905,'BD1'!$B$55:$H$55,0))),"",(INDEX('BD1'!$B$56:$H$56,1,MATCH(C905,'BD1'!$B$55:$H$55,0))))</f>
        <v xml:space="preserve">Sostenibilidad ambiental basada en eficiencia energética
</v>
      </c>
      <c r="F905" s="406"/>
      <c r="G905" s="406"/>
      <c r="H905" s="406"/>
      <c r="I905" s="407"/>
      <c r="J905" s="17"/>
      <c r="K905" s="386"/>
      <c r="L905" s="386"/>
      <c r="M905" s="386"/>
      <c r="N905" s="386"/>
      <c r="O905" s="408"/>
      <c r="P905" s="408"/>
      <c r="Q905" s="408"/>
      <c r="R905" s="408"/>
      <c r="S905" s="408"/>
      <c r="T905" s="408"/>
      <c r="U905" s="408"/>
      <c r="V905" s="408"/>
      <c r="W905" s="17"/>
      <c r="X905" s="75"/>
    </row>
    <row r="906" spans="1:41" s="35" customFormat="1" ht="6.95" hidden="1" customHeight="1" x14ac:dyDescent="0.25">
      <c r="A906" s="76"/>
      <c r="B906" s="143"/>
      <c r="C906" s="128"/>
      <c r="D906" s="143"/>
      <c r="E906" s="143"/>
      <c r="F906" s="143"/>
      <c r="G906" s="143"/>
      <c r="H906" s="143"/>
      <c r="I906" s="143"/>
      <c r="J906" s="143"/>
      <c r="K906" s="143"/>
      <c r="L906" s="143"/>
      <c r="M906" s="143"/>
      <c r="N906" s="143"/>
      <c r="O906" s="143"/>
      <c r="P906" s="143"/>
      <c r="Q906" s="143"/>
      <c r="R906" s="143"/>
      <c r="S906" s="144"/>
      <c r="T906" s="144"/>
      <c r="U906" s="144"/>
      <c r="V906" s="130"/>
      <c r="W906" s="143"/>
      <c r="X906" s="76"/>
    </row>
    <row r="907" spans="1:41" s="14" customFormat="1" ht="43.5" hidden="1" customHeight="1" x14ac:dyDescent="0.25">
      <c r="A907" s="78"/>
      <c r="B907" s="131"/>
      <c r="C907" s="409" t="s">
        <v>189</v>
      </c>
      <c r="D907" s="411" t="s">
        <v>232</v>
      </c>
      <c r="E907" s="411" t="s">
        <v>242</v>
      </c>
      <c r="F907" s="413" t="s">
        <v>243</v>
      </c>
      <c r="G907" s="133"/>
      <c r="H907" s="415" t="s">
        <v>85</v>
      </c>
      <c r="I907" s="416"/>
      <c r="J907" s="416"/>
      <c r="K907" s="417"/>
      <c r="L907" s="135"/>
      <c r="M907" s="418" t="s">
        <v>193</v>
      </c>
      <c r="N907" s="418"/>
      <c r="O907" s="418"/>
      <c r="P907" s="418"/>
      <c r="Q907" s="135"/>
      <c r="R907" s="418" t="s">
        <v>87</v>
      </c>
      <c r="S907" s="418"/>
      <c r="T907" s="418"/>
      <c r="U907" s="418"/>
      <c r="V907" s="131"/>
      <c r="W907" s="131"/>
      <c r="X907" s="78"/>
      <c r="Y907" s="16"/>
      <c r="Z907" s="16"/>
      <c r="AA907" s="16"/>
      <c r="AB907" s="16"/>
      <c r="AC907" s="16"/>
      <c r="AD907" s="16"/>
      <c r="AE907" s="16"/>
      <c r="AF907" s="16"/>
      <c r="AG907" s="16"/>
      <c r="AH907" s="16"/>
      <c r="AI907" s="16"/>
      <c r="AJ907" s="16"/>
      <c r="AK907" s="16"/>
      <c r="AL907" s="16"/>
      <c r="AM907" s="16"/>
      <c r="AN907" s="16"/>
      <c r="AO907" s="16"/>
    </row>
    <row r="908" spans="1:41" ht="33" hidden="1" customHeight="1" x14ac:dyDescent="0.25">
      <c r="A908" s="74"/>
      <c r="B908" s="132"/>
      <c r="C908" s="410"/>
      <c r="D908" s="412"/>
      <c r="E908" s="412"/>
      <c r="F908" s="414"/>
      <c r="G908" s="134"/>
      <c r="H908" s="419" t="s">
        <v>88</v>
      </c>
      <c r="I908" s="420"/>
      <c r="J908" s="421" t="s">
        <v>231</v>
      </c>
      <c r="K908" s="422"/>
      <c r="L908" s="134"/>
      <c r="M908" s="420" t="s">
        <v>88</v>
      </c>
      <c r="N908" s="420"/>
      <c r="O908" s="423" t="s">
        <v>231</v>
      </c>
      <c r="P908" s="423"/>
      <c r="Q908" s="134"/>
      <c r="R908" s="420" t="s">
        <v>88</v>
      </c>
      <c r="S908" s="420"/>
      <c r="T908" s="421" t="s">
        <v>231</v>
      </c>
      <c r="U908" s="421"/>
      <c r="V908" s="132"/>
      <c r="W908" s="132"/>
      <c r="X908" s="74"/>
    </row>
    <row r="909" spans="1:41" ht="37.5" hidden="1" customHeight="1" x14ac:dyDescent="0.25">
      <c r="A909" s="74"/>
      <c r="B909" s="132"/>
      <c r="C909" s="390"/>
      <c r="D909" s="392"/>
      <c r="E909" s="400"/>
      <c r="F909" s="390"/>
      <c r="G909" s="134"/>
      <c r="H909" s="108" t="s">
        <v>89</v>
      </c>
      <c r="I909" s="67"/>
      <c r="J909" s="396" t="str">
        <f>IF(ISERROR(IF(I910="","",IF((I910/I909)&gt;1,1,I910/I909))),"",IF(I910="","",IF((I910/I909)&gt;1,1,I910/I909)))</f>
        <v/>
      </c>
      <c r="K909" s="397" t="str">
        <f>IF(J909="","",(IF(J909&lt;'BD1'!$E$76,'BD1'!$G$75,IF(J909&lt;'BD1'!$E$77,'BD1'!$G$76,'BD1'!$G$77))))</f>
        <v/>
      </c>
      <c r="L909" s="134"/>
      <c r="M909" s="109" t="s">
        <v>89</v>
      </c>
      <c r="N909" s="68"/>
      <c r="O909" s="396" t="str">
        <f>IF(ISERROR(IF(N910="","",IF((N910/N909)&gt;1,1,N910/N909))),"",IF(N910="","",IF((N910/N909)&gt;1,1,N910/N909)))</f>
        <v/>
      </c>
      <c r="P909" s="398" t="str">
        <f>IF(O909="","",(IF(O909&lt;'BD1'!$E$76,'BD1'!$G$75,IF(O909&lt;'BD1'!$E$77,'BD1'!$G$76,'BD1'!$G$77))))</f>
        <v/>
      </c>
      <c r="Q909" s="134"/>
      <c r="R909" s="109" t="s">
        <v>89</v>
      </c>
      <c r="S909" s="67"/>
      <c r="T909" s="396" t="str">
        <f>IF(ISERROR(IF(S910="","",IF((S910/S909)&gt;1,1,S910/S909))),"",IF(S910="","",IF((S910/S909)&gt;1,1,S910/S909)))</f>
        <v/>
      </c>
      <c r="U909" s="398" t="str">
        <f>IF(T909="","",(IF(T909&lt;'BD1'!$E$76,'BD1'!$G$75,IF(T909&lt;'BD1'!$E$77,'BD1'!$G$76,'BD1'!$G$77))))</f>
        <v/>
      </c>
      <c r="V909" s="132"/>
      <c r="W909" s="132"/>
      <c r="X909" s="74"/>
    </row>
    <row r="910" spans="1:41" ht="37.5" hidden="1" customHeight="1" x14ac:dyDescent="0.25">
      <c r="A910" s="74"/>
      <c r="B910" s="132"/>
      <c r="C910" s="391"/>
      <c r="D910" s="393"/>
      <c r="E910" s="400"/>
      <c r="F910" s="391"/>
      <c r="G910" s="132"/>
      <c r="H910" s="71" t="s">
        <v>90</v>
      </c>
      <c r="I910" s="83"/>
      <c r="J910" s="396"/>
      <c r="K910" s="397"/>
      <c r="L910" s="132"/>
      <c r="M910" s="73" t="s">
        <v>90</v>
      </c>
      <c r="N910" s="69"/>
      <c r="O910" s="396"/>
      <c r="P910" s="398"/>
      <c r="Q910" s="132"/>
      <c r="R910" s="73" t="s">
        <v>90</v>
      </c>
      <c r="S910" s="83"/>
      <c r="T910" s="396"/>
      <c r="U910" s="398"/>
      <c r="V910" s="132"/>
      <c r="W910" s="132"/>
      <c r="X910" s="74"/>
    </row>
    <row r="911" spans="1:41" ht="37.5" hidden="1" customHeight="1" x14ac:dyDescent="0.25">
      <c r="A911" s="74"/>
      <c r="B911" s="132"/>
      <c r="C911" s="390"/>
      <c r="D911" s="392"/>
      <c r="E911" s="400"/>
      <c r="F911" s="401"/>
      <c r="G911" s="134"/>
      <c r="H911" s="108" t="s">
        <v>89</v>
      </c>
      <c r="I911" s="67"/>
      <c r="J911" s="396" t="str">
        <f>IF(ISERROR(IF(I912="","",IF((I912/I911)&gt;1,1,I912/I911))),"",IF(I912="","",IF((I912/I911)&gt;1,1,I912/I911)))</f>
        <v/>
      </c>
      <c r="K911" s="397" t="str">
        <f>IF(J911="","",(IF(J911&lt;'BD1'!$E$76,'BD1'!$G$75,IF(J911&lt;'BD1'!$E$77,'BD1'!$G$76,'BD1'!$G$77))))</f>
        <v/>
      </c>
      <c r="L911" s="134"/>
      <c r="M911" s="109" t="s">
        <v>89</v>
      </c>
      <c r="N911" s="68"/>
      <c r="O911" s="396" t="str">
        <f>IF(ISERROR(IF(N912="","",IF((N912/N911)&gt;1,1,N912/N911))),"",IF(N912="","",IF((N912/N911)&gt;1,1,N912/N911)))</f>
        <v/>
      </c>
      <c r="P911" s="398" t="str">
        <f>IF(O911="","",(IF(O911&lt;'BD1'!$E$76,'BD1'!$G$75,IF(O911&lt;'BD1'!$E$77,'BD1'!$G$76,'BD1'!$G$77))))</f>
        <v/>
      </c>
      <c r="Q911" s="134"/>
      <c r="R911" s="109" t="s">
        <v>89</v>
      </c>
      <c r="S911" s="67"/>
      <c r="T911" s="396" t="str">
        <f>IF(ISERROR(IF(S912="","",IF((S912/S911)&gt;1,1,S912/S911))),"",IF(S912="","",IF((S912/S911)&gt;1,1,S912/S911)))</f>
        <v/>
      </c>
      <c r="U911" s="398" t="str">
        <f>IF(T911="","",(IF(T911&lt;'BD1'!$E$76,'BD1'!$G$75,IF(T911&lt;'BD1'!$E$77,'BD1'!$G$76,'BD1'!$G$77))))</f>
        <v/>
      </c>
      <c r="V911" s="132"/>
      <c r="W911" s="132"/>
      <c r="X911" s="74"/>
    </row>
    <row r="912" spans="1:41" ht="37.5" hidden="1" customHeight="1" x14ac:dyDescent="0.25">
      <c r="A912" s="74"/>
      <c r="B912" s="132"/>
      <c r="C912" s="391"/>
      <c r="D912" s="393"/>
      <c r="E912" s="400"/>
      <c r="F912" s="402"/>
      <c r="G912" s="132"/>
      <c r="H912" s="71" t="s">
        <v>90</v>
      </c>
      <c r="I912" s="83"/>
      <c r="J912" s="396"/>
      <c r="K912" s="397"/>
      <c r="L912" s="132"/>
      <c r="M912" s="73" t="s">
        <v>90</v>
      </c>
      <c r="N912" s="69"/>
      <c r="O912" s="396"/>
      <c r="P912" s="398"/>
      <c r="Q912" s="132"/>
      <c r="R912" s="73" t="s">
        <v>90</v>
      </c>
      <c r="S912" s="83"/>
      <c r="T912" s="396"/>
      <c r="U912" s="398"/>
      <c r="V912" s="132"/>
      <c r="W912" s="132"/>
      <c r="X912" s="74"/>
    </row>
    <row r="913" spans="1:24" ht="37.5" hidden="1" customHeight="1" x14ac:dyDescent="0.25">
      <c r="A913" s="74"/>
      <c r="B913" s="132"/>
      <c r="C913" s="390"/>
      <c r="D913" s="392"/>
      <c r="E913" s="394"/>
      <c r="F913" s="394"/>
      <c r="G913" s="134"/>
      <c r="H913" s="108" t="s">
        <v>89</v>
      </c>
      <c r="I913" s="67"/>
      <c r="J913" s="396" t="str">
        <f>IF(ISERROR(IF(I914="","",IF((I914/I913)&gt;1,1,I914/I913))),"",IF(I914="","",IF((I914/I913)&gt;1,1,I914/I913)))</f>
        <v/>
      </c>
      <c r="K913" s="397" t="str">
        <f>IF(J913="","",(IF(J913&lt;'BD1'!$E$76,'BD1'!$G$75,IF(J913&lt;'BD1'!$E$77,'BD1'!$G$76,'BD1'!$G$77))))</f>
        <v/>
      </c>
      <c r="L913" s="134"/>
      <c r="M913" s="109" t="s">
        <v>89</v>
      </c>
      <c r="N913" s="68"/>
      <c r="O913" s="396" t="str">
        <f>IF(ISERROR(IF(N914="","",IF((N914/N913)&gt;1,1,N914/N913))),"",IF(N914="","",IF((N914/N913)&gt;1,1,N914/N913)))</f>
        <v/>
      </c>
      <c r="P913" s="398" t="str">
        <f>IF(O913="","",(IF(O913&lt;'BD1'!$E$76,'BD1'!$G$75,IF(O913&lt;'BD1'!$E$77,'BD1'!$G$76,'BD1'!$G$77))))</f>
        <v/>
      </c>
      <c r="Q913" s="134"/>
      <c r="R913" s="109" t="s">
        <v>89</v>
      </c>
      <c r="S913" s="67"/>
      <c r="T913" s="396" t="str">
        <f>IF(ISERROR(IF(S914="","",IF((S914/S913)&gt;1,1,S914/S913))),"",IF(S914="","",IF((S914/S913)&gt;1,1,S914/S913)))</f>
        <v/>
      </c>
      <c r="U913" s="398" t="str">
        <f>IF(T913="","",(IF(T913&lt;'BD1'!$E$76,'BD1'!$G$75,IF(T913&lt;'BD1'!$E$77,'BD1'!$G$76,'BD1'!$G$77))))</f>
        <v/>
      </c>
      <c r="V913" s="132"/>
      <c r="W913" s="132"/>
      <c r="X913" s="74"/>
    </row>
    <row r="914" spans="1:24" ht="37.5" hidden="1" customHeight="1" x14ac:dyDescent="0.25">
      <c r="A914" s="74"/>
      <c r="B914" s="132"/>
      <c r="C914" s="391"/>
      <c r="D914" s="393"/>
      <c r="E914" s="395"/>
      <c r="F914" s="395"/>
      <c r="G914" s="132"/>
      <c r="H914" s="71" t="s">
        <v>90</v>
      </c>
      <c r="I914" s="83"/>
      <c r="J914" s="396"/>
      <c r="K914" s="397"/>
      <c r="L914" s="132"/>
      <c r="M914" s="73" t="s">
        <v>90</v>
      </c>
      <c r="N914" s="69"/>
      <c r="O914" s="396"/>
      <c r="P914" s="398"/>
      <c r="Q914" s="132"/>
      <c r="R914" s="73" t="s">
        <v>90</v>
      </c>
      <c r="S914" s="83"/>
      <c r="T914" s="396"/>
      <c r="U914" s="398"/>
      <c r="V914" s="132"/>
      <c r="W914" s="132"/>
      <c r="X914" s="74"/>
    </row>
    <row r="915" spans="1:24" ht="37.5" hidden="1" customHeight="1" x14ac:dyDescent="0.25">
      <c r="A915" s="74"/>
      <c r="B915" s="132"/>
      <c r="C915" s="390"/>
      <c r="D915" s="392"/>
      <c r="E915" s="394"/>
      <c r="F915" s="394"/>
      <c r="G915" s="134"/>
      <c r="H915" s="108" t="s">
        <v>89</v>
      </c>
      <c r="I915" s="67"/>
      <c r="J915" s="396" t="str">
        <f>IF(ISERROR(IF(I916="","",IF((I916/I915)&gt;1,1,I916/I915))),"",IF(I916="","",IF((I916/I915)&gt;1,1,I916/I915)))</f>
        <v/>
      </c>
      <c r="K915" s="397" t="str">
        <f>IF(J915="","",(IF(J915&lt;'BD1'!$E$76,'BD1'!$G$75,IF(J915&lt;'BD1'!$E$77,'BD1'!$G$76,'BD1'!$G$77))))</f>
        <v/>
      </c>
      <c r="L915" s="134"/>
      <c r="M915" s="109" t="s">
        <v>89</v>
      </c>
      <c r="N915" s="68"/>
      <c r="O915" s="396" t="str">
        <f>IF(ISERROR(IF(N916="","",IF((N916/N915)&gt;1,1,N916/N915))),"",IF(N916="","",IF((N916/N915)&gt;1,1,N916/N915)))</f>
        <v/>
      </c>
      <c r="P915" s="398" t="str">
        <f>IF(O915="","",(IF(O915&lt;'BD1'!$E$76,'BD1'!$G$75,IF(O915&lt;'BD1'!$E$77,'BD1'!$G$76,'BD1'!$G$77))))</f>
        <v/>
      </c>
      <c r="Q915" s="134"/>
      <c r="R915" s="109" t="s">
        <v>89</v>
      </c>
      <c r="S915" s="67"/>
      <c r="T915" s="396" t="str">
        <f>IF(ISERROR(IF(S916="","",IF((S916/S915)&gt;1,1,S916/S915))),"",IF(S916="","",IF((S916/S915)&gt;1,1,S916/S915)))</f>
        <v/>
      </c>
      <c r="U915" s="398" t="str">
        <f>IF(T915="","",(IF(T915&lt;'BD1'!$E$76,'BD1'!$G$75,IF(T915&lt;'BD1'!$E$77,'BD1'!$G$76,'BD1'!$G$77))))</f>
        <v/>
      </c>
      <c r="V915" s="132"/>
      <c r="W915" s="132"/>
      <c r="X915" s="74"/>
    </row>
    <row r="916" spans="1:24" ht="37.5" hidden="1" customHeight="1" x14ac:dyDescent="0.25">
      <c r="A916" s="74"/>
      <c r="B916" s="132"/>
      <c r="C916" s="391"/>
      <c r="D916" s="393"/>
      <c r="E916" s="395"/>
      <c r="F916" s="395"/>
      <c r="G916" s="132"/>
      <c r="H916" s="71" t="s">
        <v>90</v>
      </c>
      <c r="I916" s="83"/>
      <c r="J916" s="396"/>
      <c r="K916" s="397"/>
      <c r="L916" s="132"/>
      <c r="M916" s="73" t="s">
        <v>90</v>
      </c>
      <c r="N916" s="69"/>
      <c r="O916" s="396"/>
      <c r="P916" s="398"/>
      <c r="Q916" s="132"/>
      <c r="R916" s="73" t="s">
        <v>90</v>
      </c>
      <c r="S916" s="83"/>
      <c r="T916" s="396"/>
      <c r="U916" s="398"/>
      <c r="V916" s="132"/>
      <c r="W916" s="132"/>
      <c r="X916" s="74"/>
    </row>
    <row r="917" spans="1:24" ht="37.5" hidden="1" customHeight="1" x14ac:dyDescent="0.25">
      <c r="A917" s="74"/>
      <c r="B917" s="132"/>
      <c r="C917" s="390"/>
      <c r="D917" s="392"/>
      <c r="E917" s="394"/>
      <c r="F917" s="394"/>
      <c r="G917" s="134"/>
      <c r="H917" s="108" t="s">
        <v>89</v>
      </c>
      <c r="I917" s="67"/>
      <c r="J917" s="396" t="str">
        <f>IF(ISERROR(IF(I918="","",IF((I918/I917)&gt;1,1,I918/I917))),"",IF(I918="","",IF((I918/I917)&gt;1,1,I918/I917)))</f>
        <v/>
      </c>
      <c r="K917" s="397" t="str">
        <f>IF(J917="","",(IF(J917&lt;'BD1'!$E$76,'BD1'!$G$75,IF(J917&lt;'BD1'!$E$77,'BD1'!$G$76,'BD1'!$G$77))))</f>
        <v/>
      </c>
      <c r="L917" s="134"/>
      <c r="M917" s="109" t="s">
        <v>89</v>
      </c>
      <c r="N917" s="68"/>
      <c r="O917" s="396" t="str">
        <f>IF(ISERROR(IF(N918="","",IF((N918/N917)&gt;1,1,N918/N917))),"",IF(N918="","",IF((N918/N917)&gt;1,1,N918/N917)))</f>
        <v/>
      </c>
      <c r="P917" s="398" t="str">
        <f>IF(O917="","",(IF(O917&lt;'BD1'!$E$76,'BD1'!$G$75,IF(O917&lt;'BD1'!$E$77,'BD1'!$G$76,'BD1'!$G$77))))</f>
        <v/>
      </c>
      <c r="Q917" s="134"/>
      <c r="R917" s="109" t="s">
        <v>89</v>
      </c>
      <c r="S917" s="67"/>
      <c r="T917" s="396" t="str">
        <f>IF(ISERROR(IF(S918="","",IF((S918/S917)&gt;1,1,S918/S917))),"",IF(S918="","",IF((S918/S917)&gt;1,1,S918/S917)))</f>
        <v/>
      </c>
      <c r="U917" s="398" t="str">
        <f>IF(T917="","",(IF(T917&lt;'BD1'!$E$76,'BD1'!$G$75,IF(T917&lt;'BD1'!$E$77,'BD1'!$G$76,'BD1'!$G$77))))</f>
        <v/>
      </c>
      <c r="V917" s="132"/>
      <c r="W917" s="132"/>
      <c r="X917" s="74"/>
    </row>
    <row r="918" spans="1:24" ht="37.5" hidden="1" customHeight="1" x14ac:dyDescent="0.25">
      <c r="A918" s="74"/>
      <c r="B918" s="132"/>
      <c r="C918" s="391"/>
      <c r="D918" s="393"/>
      <c r="E918" s="395"/>
      <c r="F918" s="395"/>
      <c r="G918" s="132"/>
      <c r="H918" s="71" t="s">
        <v>90</v>
      </c>
      <c r="I918" s="83"/>
      <c r="J918" s="396"/>
      <c r="K918" s="397"/>
      <c r="L918" s="132"/>
      <c r="M918" s="73" t="s">
        <v>90</v>
      </c>
      <c r="N918" s="69"/>
      <c r="O918" s="396"/>
      <c r="P918" s="398"/>
      <c r="Q918" s="132"/>
      <c r="R918" s="73" t="s">
        <v>90</v>
      </c>
      <c r="S918" s="83"/>
      <c r="T918" s="396"/>
      <c r="U918" s="398"/>
      <c r="V918" s="132"/>
      <c r="W918" s="132"/>
      <c r="X918" s="74"/>
    </row>
    <row r="919" spans="1:24" ht="37.5" hidden="1" customHeight="1" x14ac:dyDescent="0.25">
      <c r="A919" s="74"/>
      <c r="B919" s="132"/>
      <c r="C919" s="390"/>
      <c r="D919" s="392"/>
      <c r="E919" s="394"/>
      <c r="F919" s="394"/>
      <c r="G919" s="134"/>
      <c r="H919" s="108" t="s">
        <v>89</v>
      </c>
      <c r="I919" s="67"/>
      <c r="J919" s="396" t="str">
        <f>IF(ISERROR(IF(I920="","",IF((I920/I919)&gt;1,1,I920/I919))),"",IF(I920="","",IF((I920/I919)&gt;1,1,I920/I919)))</f>
        <v/>
      </c>
      <c r="K919" s="397" t="str">
        <f>IF(J919="","",(IF(J919&lt;'BD1'!$E$76,'BD1'!$G$75,IF(J919&lt;'BD1'!$E$77,'BD1'!$G$76,'BD1'!$G$77))))</f>
        <v/>
      </c>
      <c r="L919" s="134"/>
      <c r="M919" s="109" t="s">
        <v>89</v>
      </c>
      <c r="N919" s="68"/>
      <c r="O919" s="396" t="str">
        <f>IF(ISERROR(IF(N920="","",IF((N920/N919)&gt;1,1,N920/N919))),"",IF(N920="","",IF((N920/N919)&gt;1,1,N920/N919)))</f>
        <v/>
      </c>
      <c r="P919" s="398" t="str">
        <f>IF(O919="","",(IF(O919&lt;'BD1'!$E$76,'BD1'!$G$75,IF(O919&lt;'BD1'!$E$77,'BD1'!$G$76,'BD1'!$G$77))))</f>
        <v/>
      </c>
      <c r="Q919" s="134"/>
      <c r="R919" s="109" t="s">
        <v>89</v>
      </c>
      <c r="S919" s="67"/>
      <c r="T919" s="396" t="str">
        <f>IF(ISERROR(IF(S920="","",IF((S920/S919)&gt;1,1,S920/S919))),"",IF(S920="","",IF((S920/S919)&gt;1,1,S920/S919)))</f>
        <v/>
      </c>
      <c r="U919" s="398" t="str">
        <f>IF(T919="","",(IF(T919&lt;'BD1'!$E$76,'BD1'!$G$75,IF(T919&lt;'BD1'!$E$77,'BD1'!$G$76,'BD1'!$G$77))))</f>
        <v/>
      </c>
      <c r="V919" s="132"/>
      <c r="W919" s="132"/>
      <c r="X919" s="74"/>
    </row>
    <row r="920" spans="1:24" ht="37.5" hidden="1" customHeight="1" x14ac:dyDescent="0.25">
      <c r="A920" s="74"/>
      <c r="B920" s="132"/>
      <c r="C920" s="391"/>
      <c r="D920" s="393"/>
      <c r="E920" s="395"/>
      <c r="F920" s="395"/>
      <c r="G920" s="132"/>
      <c r="H920" s="71" t="s">
        <v>90</v>
      </c>
      <c r="I920" s="83"/>
      <c r="J920" s="396"/>
      <c r="K920" s="397"/>
      <c r="L920" s="132"/>
      <c r="M920" s="73" t="s">
        <v>90</v>
      </c>
      <c r="N920" s="69"/>
      <c r="O920" s="396"/>
      <c r="P920" s="398"/>
      <c r="Q920" s="132"/>
      <c r="R920" s="73" t="s">
        <v>90</v>
      </c>
      <c r="S920" s="83"/>
      <c r="T920" s="396"/>
      <c r="U920" s="398"/>
      <c r="V920" s="132"/>
      <c r="W920" s="132"/>
      <c r="X920" s="74"/>
    </row>
    <row r="921" spans="1:24" ht="37.5" hidden="1" customHeight="1" x14ac:dyDescent="0.25">
      <c r="A921" s="74"/>
      <c r="B921" s="132"/>
      <c r="C921" s="390"/>
      <c r="D921" s="392"/>
      <c r="E921" s="394"/>
      <c r="F921" s="394"/>
      <c r="G921" s="134"/>
      <c r="H921" s="108" t="s">
        <v>89</v>
      </c>
      <c r="I921" s="67"/>
      <c r="J921" s="396" t="str">
        <f>IF(ISERROR(IF(I922="","",IF((I922/I921)&gt;1,1,I922/I921))),"",IF(I922="","",IF((I922/I921)&gt;1,1,I922/I921)))</f>
        <v/>
      </c>
      <c r="K921" s="397" t="str">
        <f>IF(J921="","",(IF(J921&lt;'BD1'!$E$76,'BD1'!$G$75,IF(J921&lt;'BD1'!$E$77,'BD1'!$G$76,'BD1'!$G$77))))</f>
        <v/>
      </c>
      <c r="L921" s="134"/>
      <c r="M921" s="109" t="s">
        <v>89</v>
      </c>
      <c r="N921" s="68"/>
      <c r="O921" s="396" t="str">
        <f>IF(ISERROR(IF(N922="","",IF((N922/N921)&gt;1,1,N922/N921))),"",IF(N922="","",IF((N922/N921)&gt;1,1,N922/N921)))</f>
        <v/>
      </c>
      <c r="P921" s="398" t="str">
        <f>IF(O921="","",(IF(O921&lt;'BD1'!$E$76,'BD1'!$G$75,IF(O921&lt;'BD1'!$E$77,'BD1'!$G$76,'BD1'!$G$77))))</f>
        <v/>
      </c>
      <c r="Q921" s="134"/>
      <c r="R921" s="109" t="s">
        <v>89</v>
      </c>
      <c r="S921" s="67"/>
      <c r="T921" s="396" t="str">
        <f>IF(ISERROR(IF(S922="","",IF((S922/S921)&gt;1,1,S922/S921))),"",IF(S922="","",IF((S922/S921)&gt;1,1,S922/S921)))</f>
        <v/>
      </c>
      <c r="U921" s="398" t="str">
        <f>IF(T921="","",(IF(T921&lt;'BD1'!$E$76,'BD1'!$G$75,IF(T921&lt;'BD1'!$E$77,'BD1'!$G$76,'BD1'!$G$77))))</f>
        <v/>
      </c>
      <c r="V921" s="132"/>
      <c r="W921" s="132"/>
      <c r="X921" s="74"/>
    </row>
    <row r="922" spans="1:24" ht="37.5" hidden="1" customHeight="1" x14ac:dyDescent="0.25">
      <c r="A922" s="74"/>
      <c r="B922" s="132"/>
      <c r="C922" s="391"/>
      <c r="D922" s="393"/>
      <c r="E922" s="395"/>
      <c r="F922" s="395"/>
      <c r="G922" s="132"/>
      <c r="H922" s="71" t="s">
        <v>90</v>
      </c>
      <c r="I922" s="83"/>
      <c r="J922" s="396"/>
      <c r="K922" s="397"/>
      <c r="L922" s="132"/>
      <c r="M922" s="73" t="s">
        <v>90</v>
      </c>
      <c r="N922" s="69"/>
      <c r="O922" s="396"/>
      <c r="P922" s="398"/>
      <c r="Q922" s="132"/>
      <c r="R922" s="73" t="s">
        <v>90</v>
      </c>
      <c r="S922" s="83"/>
      <c r="T922" s="396"/>
      <c r="U922" s="398"/>
      <c r="V922" s="132"/>
      <c r="W922" s="132"/>
      <c r="X922" s="74"/>
    </row>
    <row r="923" spans="1:24" ht="37.5" hidden="1" customHeight="1" x14ac:dyDescent="0.25">
      <c r="A923" s="74"/>
      <c r="B923" s="132"/>
      <c r="C923" s="390"/>
      <c r="D923" s="392"/>
      <c r="E923" s="394"/>
      <c r="F923" s="394"/>
      <c r="G923" s="134"/>
      <c r="H923" s="108" t="s">
        <v>89</v>
      </c>
      <c r="I923" s="67"/>
      <c r="J923" s="396" t="str">
        <f>IF(ISERROR(IF(I924="","",IF((I924/I923)&gt;1,1,I924/I923))),"",IF(I924="","",IF((I924/I923)&gt;1,1,I924/I923)))</f>
        <v/>
      </c>
      <c r="K923" s="397" t="str">
        <f>IF(J923="","",(IF(J923&lt;'BD1'!$E$76,'BD1'!$G$75,IF(J923&lt;'BD1'!$E$77,'BD1'!$G$76,'BD1'!$G$77))))</f>
        <v/>
      </c>
      <c r="L923" s="134"/>
      <c r="M923" s="109" t="s">
        <v>89</v>
      </c>
      <c r="N923" s="68"/>
      <c r="O923" s="396" t="str">
        <f>IF(ISERROR(IF(N924="","",IF((N924/N923)&gt;1,1,N924/N923))),"",IF(N924="","",IF((N924/N923)&gt;1,1,N924/N923)))</f>
        <v/>
      </c>
      <c r="P923" s="398" t="str">
        <f>IF(O923="","",(IF(O923&lt;'BD1'!$E$76,'BD1'!$G$75,IF(O923&lt;'BD1'!$E$77,'BD1'!$G$76,'BD1'!$G$77))))</f>
        <v/>
      </c>
      <c r="Q923" s="134"/>
      <c r="R923" s="109" t="s">
        <v>89</v>
      </c>
      <c r="S923" s="67"/>
      <c r="T923" s="396" t="str">
        <f>IF(ISERROR(IF(S924="","",IF((S924/S923)&gt;1,1,S924/S923))),"",IF(S924="","",IF((S924/S923)&gt;1,1,S924/S923)))</f>
        <v/>
      </c>
      <c r="U923" s="398" t="str">
        <f>IF(T923="","",(IF(T923&lt;'BD1'!$E$76,'BD1'!$G$75,IF(T923&lt;'BD1'!$E$77,'BD1'!$G$76,'BD1'!$G$77))))</f>
        <v/>
      </c>
      <c r="V923" s="132"/>
      <c r="W923" s="132"/>
      <c r="X923" s="74"/>
    </row>
    <row r="924" spans="1:24" ht="37.5" hidden="1" customHeight="1" x14ac:dyDescent="0.25">
      <c r="A924" s="74"/>
      <c r="B924" s="132"/>
      <c r="C924" s="391"/>
      <c r="D924" s="393"/>
      <c r="E924" s="395"/>
      <c r="F924" s="395"/>
      <c r="G924" s="132"/>
      <c r="H924" s="71" t="s">
        <v>90</v>
      </c>
      <c r="I924" s="83"/>
      <c r="J924" s="396"/>
      <c r="K924" s="397"/>
      <c r="L924" s="132"/>
      <c r="M924" s="73" t="s">
        <v>90</v>
      </c>
      <c r="N924" s="69"/>
      <c r="O924" s="396"/>
      <c r="P924" s="398"/>
      <c r="Q924" s="132"/>
      <c r="R924" s="73" t="s">
        <v>90</v>
      </c>
      <c r="S924" s="83"/>
      <c r="T924" s="396"/>
      <c r="U924" s="398"/>
      <c r="V924" s="132"/>
      <c r="W924" s="132"/>
      <c r="X924" s="74"/>
    </row>
    <row r="925" spans="1:24" ht="37.5" hidden="1" customHeight="1" x14ac:dyDescent="0.25">
      <c r="A925" s="74"/>
      <c r="B925" s="132"/>
      <c r="C925" s="390"/>
      <c r="D925" s="392"/>
      <c r="E925" s="394"/>
      <c r="F925" s="394"/>
      <c r="G925" s="134"/>
      <c r="H925" s="108" t="s">
        <v>89</v>
      </c>
      <c r="I925" s="67"/>
      <c r="J925" s="396" t="str">
        <f>IF(ISERROR(IF(I926="","",IF((I926/I925)&gt;1,1,I926/I925))),"",IF(I926="","",IF((I926/I925)&gt;1,1,I926/I925)))</f>
        <v/>
      </c>
      <c r="K925" s="397" t="str">
        <f>IF(J925="","",(IF(J925&lt;'BD1'!$E$76,'BD1'!$G$75,IF(J925&lt;'BD1'!$E$77,'BD1'!$G$76,'BD1'!$G$77))))</f>
        <v/>
      </c>
      <c r="L925" s="134"/>
      <c r="M925" s="109" t="s">
        <v>89</v>
      </c>
      <c r="N925" s="68"/>
      <c r="O925" s="396" t="str">
        <f>IF(ISERROR(IF(N926="","",IF((N926/N925)&gt;1,1,N926/N925))),"",IF(N926="","",IF((N926/N925)&gt;1,1,N926/N925)))</f>
        <v/>
      </c>
      <c r="P925" s="398" t="str">
        <f>IF(O925="","",(IF(O925&lt;'BD1'!$E$76,'BD1'!$G$75,IF(O925&lt;'BD1'!$E$77,'BD1'!$G$76,'BD1'!$G$77))))</f>
        <v/>
      </c>
      <c r="Q925" s="134"/>
      <c r="R925" s="109" t="s">
        <v>89</v>
      </c>
      <c r="S925" s="67"/>
      <c r="T925" s="396" t="str">
        <f>IF(ISERROR(IF(S926="","",IF((S926/S925)&gt;1,1,S926/S925))),"",IF(S926="","",IF((S926/S925)&gt;1,1,S926/S925)))</f>
        <v/>
      </c>
      <c r="U925" s="398" t="str">
        <f>IF(T925="","",(IF(T925&lt;'BD1'!$E$76,'BD1'!$G$75,IF(T925&lt;'BD1'!$E$77,'BD1'!$G$76,'BD1'!$G$77))))</f>
        <v/>
      </c>
      <c r="V925" s="132"/>
      <c r="W925" s="132"/>
      <c r="X925" s="74"/>
    </row>
    <row r="926" spans="1:24" ht="37.5" hidden="1" customHeight="1" x14ac:dyDescent="0.25">
      <c r="A926" s="74"/>
      <c r="B926" s="132"/>
      <c r="C926" s="391"/>
      <c r="D926" s="393"/>
      <c r="E926" s="395"/>
      <c r="F926" s="395"/>
      <c r="G926" s="132"/>
      <c r="H926" s="71" t="s">
        <v>90</v>
      </c>
      <c r="I926" s="83"/>
      <c r="J926" s="396"/>
      <c r="K926" s="397"/>
      <c r="L926" s="132"/>
      <c r="M926" s="73" t="s">
        <v>90</v>
      </c>
      <c r="N926" s="69"/>
      <c r="O926" s="396"/>
      <c r="P926" s="398"/>
      <c r="Q926" s="132"/>
      <c r="R926" s="73" t="s">
        <v>90</v>
      </c>
      <c r="S926" s="83"/>
      <c r="T926" s="396"/>
      <c r="U926" s="398"/>
      <c r="V926" s="132"/>
      <c r="W926" s="132"/>
      <c r="X926" s="74"/>
    </row>
    <row r="927" spans="1:24" ht="37.5" hidden="1" customHeight="1" x14ac:dyDescent="0.25">
      <c r="A927" s="74"/>
      <c r="B927" s="132"/>
      <c r="C927" s="390"/>
      <c r="D927" s="392"/>
      <c r="E927" s="394"/>
      <c r="F927" s="394"/>
      <c r="G927" s="134"/>
      <c r="H927" s="108" t="s">
        <v>89</v>
      </c>
      <c r="I927" s="67"/>
      <c r="J927" s="396" t="str">
        <f>IF(ISERROR(IF(I928="","",IF((I928/I927)&gt;1,1,I928/I927))),"",IF(I928="","",IF((I928/I927)&gt;1,1,I928/I927)))</f>
        <v/>
      </c>
      <c r="K927" s="397" t="str">
        <f>IF(J927="","",(IF(J927&lt;'BD1'!$E$76,'BD1'!$G$75,IF(J927&lt;'BD1'!$E$77,'BD1'!$G$76,'BD1'!$G$77))))</f>
        <v/>
      </c>
      <c r="L927" s="134"/>
      <c r="M927" s="109" t="s">
        <v>89</v>
      </c>
      <c r="N927" s="68"/>
      <c r="O927" s="396" t="str">
        <f>IF(ISERROR(IF(N928="","",IF((N928/N927)&gt;1,1,N928/N927))),"",IF(N928="","",IF((N928/N927)&gt;1,1,N928/N927)))</f>
        <v/>
      </c>
      <c r="P927" s="398" t="str">
        <f>IF(O927="","",(IF(O927&lt;'BD1'!$E$76,'BD1'!$G$75,IF(O927&lt;'BD1'!$E$77,'BD1'!$G$76,'BD1'!$G$77))))</f>
        <v/>
      </c>
      <c r="Q927" s="134"/>
      <c r="R927" s="109" t="s">
        <v>89</v>
      </c>
      <c r="S927" s="67"/>
      <c r="T927" s="396" t="str">
        <f>IF(ISERROR(IF(S928="","",IF((S928/S927)&gt;1,1,S928/S927))),"",IF(S928="","",IF((S928/S927)&gt;1,1,S928/S927)))</f>
        <v/>
      </c>
      <c r="U927" s="398" t="str">
        <f>IF(T927="","",(IF(T927&lt;'BD1'!$E$76,'BD1'!$G$75,IF(T927&lt;'BD1'!$E$77,'BD1'!$G$76,'BD1'!$G$77))))</f>
        <v/>
      </c>
      <c r="V927" s="132"/>
      <c r="W927" s="132"/>
      <c r="X927" s="74"/>
    </row>
    <row r="928" spans="1:24" ht="37.5" hidden="1" customHeight="1" x14ac:dyDescent="0.25">
      <c r="A928" s="74"/>
      <c r="B928" s="132"/>
      <c r="C928" s="391"/>
      <c r="D928" s="393"/>
      <c r="E928" s="395"/>
      <c r="F928" s="395"/>
      <c r="G928" s="132"/>
      <c r="H928" s="71" t="s">
        <v>90</v>
      </c>
      <c r="I928" s="83"/>
      <c r="J928" s="396"/>
      <c r="K928" s="397"/>
      <c r="L928" s="132"/>
      <c r="M928" s="73" t="s">
        <v>90</v>
      </c>
      <c r="N928" s="69"/>
      <c r="O928" s="396"/>
      <c r="P928" s="398"/>
      <c r="Q928" s="132"/>
      <c r="R928" s="73" t="s">
        <v>90</v>
      </c>
      <c r="S928" s="83"/>
      <c r="T928" s="396"/>
      <c r="U928" s="398"/>
      <c r="V928" s="132"/>
      <c r="W928" s="132"/>
      <c r="X928" s="74"/>
    </row>
    <row r="929" spans="1:24" ht="37.5" hidden="1" customHeight="1" x14ac:dyDescent="0.25">
      <c r="A929" s="74"/>
      <c r="B929" s="132"/>
      <c r="C929" s="390"/>
      <c r="D929" s="392"/>
      <c r="E929" s="394"/>
      <c r="F929" s="394"/>
      <c r="G929" s="134"/>
      <c r="H929" s="108" t="s">
        <v>89</v>
      </c>
      <c r="I929" s="67"/>
      <c r="J929" s="396" t="str">
        <f>IF(ISERROR(IF(I930="","",IF((I930/I929)&gt;1,1,I930/I929))),"",IF(I930="","",IF((I930/I929)&gt;1,1,I930/I929)))</f>
        <v/>
      </c>
      <c r="K929" s="397" t="str">
        <f>IF(J929="","",(IF(J929&lt;'BD1'!$E$76,'BD1'!$G$75,IF(J929&lt;'BD1'!$E$77,'BD1'!$G$76,'BD1'!$G$77))))</f>
        <v/>
      </c>
      <c r="L929" s="134"/>
      <c r="M929" s="109" t="s">
        <v>89</v>
      </c>
      <c r="N929" s="68"/>
      <c r="O929" s="396" t="str">
        <f>IF(ISERROR(IF(N930="","",IF((N930/N929)&gt;1,1,N930/N929))),"",IF(N930="","",IF((N930/N929)&gt;1,1,N930/N929)))</f>
        <v/>
      </c>
      <c r="P929" s="398" t="str">
        <f>IF(O929="","",(IF(O929&lt;'BD1'!$E$76,'BD1'!$G$75,IF(O929&lt;'BD1'!$E$77,'BD1'!$G$76,'BD1'!$G$77))))</f>
        <v/>
      </c>
      <c r="Q929" s="134"/>
      <c r="R929" s="109" t="s">
        <v>89</v>
      </c>
      <c r="S929" s="67"/>
      <c r="T929" s="396" t="str">
        <f>IF(ISERROR(IF(S930="","",IF((S930/S929)&gt;1,1,S930/S929))),"",IF(S930="","",IF((S930/S929)&gt;1,1,S930/S929)))</f>
        <v/>
      </c>
      <c r="U929" s="398" t="str">
        <f>IF(T929="","",(IF(T929&lt;'BD1'!$E$76,'BD1'!$G$75,IF(T929&lt;'BD1'!$E$77,'BD1'!$G$76,'BD1'!$G$77))))</f>
        <v/>
      </c>
      <c r="V929" s="132"/>
      <c r="W929" s="132"/>
      <c r="X929" s="74"/>
    </row>
    <row r="930" spans="1:24" ht="37.5" hidden="1" customHeight="1" x14ac:dyDescent="0.25">
      <c r="A930" s="74"/>
      <c r="B930" s="132"/>
      <c r="C930" s="391"/>
      <c r="D930" s="393"/>
      <c r="E930" s="395"/>
      <c r="F930" s="395"/>
      <c r="G930" s="132"/>
      <c r="H930" s="71" t="s">
        <v>90</v>
      </c>
      <c r="I930" s="83"/>
      <c r="J930" s="396"/>
      <c r="K930" s="397"/>
      <c r="L930" s="132"/>
      <c r="M930" s="73" t="s">
        <v>90</v>
      </c>
      <c r="N930" s="69"/>
      <c r="O930" s="396"/>
      <c r="P930" s="398"/>
      <c r="Q930" s="132"/>
      <c r="R930" s="73" t="s">
        <v>90</v>
      </c>
      <c r="S930" s="83"/>
      <c r="T930" s="396"/>
      <c r="U930" s="398"/>
      <c r="V930" s="132"/>
      <c r="W930" s="132"/>
      <c r="X930" s="74"/>
    </row>
    <row r="931" spans="1:24" ht="37.5" hidden="1" customHeight="1" x14ac:dyDescent="0.25">
      <c r="A931" s="74"/>
      <c r="B931" s="132"/>
      <c r="C931" s="390"/>
      <c r="D931" s="392"/>
      <c r="E931" s="394"/>
      <c r="F931" s="394"/>
      <c r="G931" s="134"/>
      <c r="H931" s="108" t="s">
        <v>89</v>
      </c>
      <c r="I931" s="67"/>
      <c r="J931" s="396" t="str">
        <f>IF(ISERROR(IF(I932="","",IF((I932/I931)&gt;1,1,I932/I931))),"",IF(I932="","",IF((I932/I931)&gt;1,1,I932/I931)))</f>
        <v/>
      </c>
      <c r="K931" s="397" t="str">
        <f>IF(J931="","",(IF(J931&lt;'BD1'!$E$76,'BD1'!$G$75,IF(J931&lt;'BD1'!$E$77,'BD1'!$G$76,'BD1'!$G$77))))</f>
        <v/>
      </c>
      <c r="L931" s="134"/>
      <c r="M931" s="109" t="s">
        <v>89</v>
      </c>
      <c r="N931" s="68"/>
      <c r="O931" s="396" t="str">
        <f>IF(ISERROR(IF(N932="","",IF((N932/N931)&gt;1,1,N932/N931))),"",IF(N932="","",IF((N932/N931)&gt;1,1,N932/N931)))</f>
        <v/>
      </c>
      <c r="P931" s="398" t="str">
        <f>IF(O931="","",(IF(O931&lt;'BD1'!$E$76,'BD1'!$G$75,IF(O931&lt;'BD1'!$E$77,'BD1'!$G$76,'BD1'!$G$77))))</f>
        <v/>
      </c>
      <c r="Q931" s="134"/>
      <c r="R931" s="109" t="s">
        <v>89</v>
      </c>
      <c r="S931" s="67"/>
      <c r="T931" s="396" t="str">
        <f>IF(ISERROR(IF(S932="","",IF((S932/S931)&gt;1,1,S932/S931))),"",IF(S932="","",IF((S932/S931)&gt;1,1,S932/S931)))</f>
        <v/>
      </c>
      <c r="U931" s="398" t="str">
        <f>IF(T931="","",(IF(T931&lt;'BD1'!$E$76,'BD1'!$G$75,IF(T931&lt;'BD1'!$E$77,'BD1'!$G$76,'BD1'!$G$77))))</f>
        <v/>
      </c>
      <c r="V931" s="132"/>
      <c r="W931" s="132"/>
      <c r="X931" s="74"/>
    </row>
    <row r="932" spans="1:24" ht="37.5" hidden="1" customHeight="1" x14ac:dyDescent="0.25">
      <c r="A932" s="74"/>
      <c r="B932" s="132"/>
      <c r="C932" s="391"/>
      <c r="D932" s="393"/>
      <c r="E932" s="395"/>
      <c r="F932" s="395"/>
      <c r="G932" s="132"/>
      <c r="H932" s="71" t="s">
        <v>90</v>
      </c>
      <c r="I932" s="83"/>
      <c r="J932" s="396"/>
      <c r="K932" s="397"/>
      <c r="L932" s="132"/>
      <c r="M932" s="73" t="s">
        <v>90</v>
      </c>
      <c r="N932" s="69"/>
      <c r="O932" s="396"/>
      <c r="P932" s="398"/>
      <c r="Q932" s="132"/>
      <c r="R932" s="73" t="s">
        <v>90</v>
      </c>
      <c r="S932" s="83"/>
      <c r="T932" s="396"/>
      <c r="U932" s="398"/>
      <c r="V932" s="132"/>
      <c r="W932" s="132"/>
      <c r="X932" s="74"/>
    </row>
    <row r="933" spans="1:24" ht="37.5" hidden="1" customHeight="1" x14ac:dyDescent="0.25">
      <c r="A933" s="74"/>
      <c r="B933" s="132"/>
      <c r="C933" s="390"/>
      <c r="D933" s="392"/>
      <c r="E933" s="394"/>
      <c r="F933" s="394"/>
      <c r="G933" s="134"/>
      <c r="H933" s="108" t="s">
        <v>89</v>
      </c>
      <c r="I933" s="67"/>
      <c r="J933" s="396" t="str">
        <f>IF(ISERROR(IF(I934="","",IF((I934/I933)&gt;1,1,I934/I933))),"",IF(I934="","",IF((I934/I933)&gt;1,1,I934/I933)))</f>
        <v/>
      </c>
      <c r="K933" s="397" t="str">
        <f>IF(J933="","",(IF(J933&lt;'BD1'!$E$76,'BD1'!$G$75,IF(J933&lt;'BD1'!$E$77,'BD1'!$G$76,'BD1'!$G$77))))</f>
        <v/>
      </c>
      <c r="L933" s="134"/>
      <c r="M933" s="109" t="s">
        <v>89</v>
      </c>
      <c r="N933" s="68"/>
      <c r="O933" s="396" t="str">
        <f>IF(ISERROR(IF(N934="","",IF((N934/N933)&gt;1,1,N934/N933))),"",IF(N934="","",IF((N934/N933)&gt;1,1,N934/N933)))</f>
        <v/>
      </c>
      <c r="P933" s="398" t="str">
        <f>IF(O933="","",(IF(O933&lt;'BD1'!$E$76,'BD1'!$G$75,IF(O933&lt;'BD1'!$E$77,'BD1'!$G$76,'BD1'!$G$77))))</f>
        <v/>
      </c>
      <c r="Q933" s="134"/>
      <c r="R933" s="109" t="s">
        <v>89</v>
      </c>
      <c r="S933" s="67"/>
      <c r="T933" s="396" t="str">
        <f>IF(ISERROR(IF(S934="","",IF((S934/S933)&gt;1,1,S934/S933))),"",IF(S934="","",IF((S934/S933)&gt;1,1,S934/S933)))</f>
        <v/>
      </c>
      <c r="U933" s="398" t="str">
        <f>IF(T933="","",(IF(T933&lt;'BD1'!$E$76,'BD1'!$G$75,IF(T933&lt;'BD1'!$E$77,'BD1'!$G$76,'BD1'!$G$77))))</f>
        <v/>
      </c>
      <c r="V933" s="132"/>
      <c r="W933" s="132"/>
      <c r="X933" s="74"/>
    </row>
    <row r="934" spans="1:24" ht="37.5" hidden="1" customHeight="1" x14ac:dyDescent="0.25">
      <c r="A934" s="74"/>
      <c r="B934" s="132"/>
      <c r="C934" s="391"/>
      <c r="D934" s="393"/>
      <c r="E934" s="395"/>
      <c r="F934" s="395"/>
      <c r="G934" s="132"/>
      <c r="H934" s="71" t="s">
        <v>90</v>
      </c>
      <c r="I934" s="83"/>
      <c r="J934" s="396"/>
      <c r="K934" s="397"/>
      <c r="L934" s="132"/>
      <c r="M934" s="73" t="s">
        <v>90</v>
      </c>
      <c r="N934" s="69"/>
      <c r="O934" s="396"/>
      <c r="P934" s="398"/>
      <c r="Q934" s="132"/>
      <c r="R934" s="73" t="s">
        <v>90</v>
      </c>
      <c r="S934" s="83"/>
      <c r="T934" s="396"/>
      <c r="U934" s="398"/>
      <c r="V934" s="132"/>
      <c r="W934" s="132"/>
      <c r="X934" s="74"/>
    </row>
    <row r="935" spans="1:24" ht="37.5" hidden="1" customHeight="1" x14ac:dyDescent="0.25">
      <c r="A935" s="74"/>
      <c r="B935" s="132"/>
      <c r="C935" s="390"/>
      <c r="D935" s="392"/>
      <c r="E935" s="394"/>
      <c r="F935" s="394"/>
      <c r="G935" s="134"/>
      <c r="H935" s="108" t="s">
        <v>89</v>
      </c>
      <c r="I935" s="67"/>
      <c r="J935" s="396" t="str">
        <f>IF(ISERROR(IF(I936="","",IF((I936/I935)&gt;1,1,I936/I935))),"",IF(I936="","",IF((I936/I935)&gt;1,1,I936/I935)))</f>
        <v/>
      </c>
      <c r="K935" s="397" t="str">
        <f>IF(J935="","",(IF(J935&lt;'BD1'!$E$76,'BD1'!$G$75,IF(J935&lt;'BD1'!$E$77,'BD1'!$G$76,'BD1'!$G$77))))</f>
        <v/>
      </c>
      <c r="L935" s="134"/>
      <c r="M935" s="109" t="s">
        <v>89</v>
      </c>
      <c r="N935" s="68"/>
      <c r="O935" s="396" t="str">
        <f>IF(ISERROR(IF(N936="","",IF((N936/N935)&gt;1,1,N936/N935))),"",IF(N936="","",IF((N936/N935)&gt;1,1,N936/N935)))</f>
        <v/>
      </c>
      <c r="P935" s="398" t="str">
        <f>IF(O935="","",(IF(O935&lt;'BD1'!$E$76,'BD1'!$G$75,IF(O935&lt;'BD1'!$E$77,'BD1'!$G$76,'BD1'!$G$77))))</f>
        <v/>
      </c>
      <c r="Q935" s="134"/>
      <c r="R935" s="109" t="s">
        <v>89</v>
      </c>
      <c r="S935" s="67"/>
      <c r="T935" s="396" t="str">
        <f>IF(ISERROR(IF(S936="","",IF((S936/S935)&gt;1,1,S936/S935))),"",IF(S936="","",IF((S936/S935)&gt;1,1,S936/S935)))</f>
        <v/>
      </c>
      <c r="U935" s="398" t="str">
        <f>IF(T935="","",(IF(T935&lt;'BD1'!$E$76,'BD1'!$G$75,IF(T935&lt;'BD1'!$E$77,'BD1'!$G$76,'BD1'!$G$77))))</f>
        <v/>
      </c>
      <c r="V935" s="132"/>
      <c r="W935" s="132"/>
      <c r="X935" s="74"/>
    </row>
    <row r="936" spans="1:24" ht="37.5" hidden="1" customHeight="1" x14ac:dyDescent="0.25">
      <c r="A936" s="74"/>
      <c r="B936" s="132"/>
      <c r="C936" s="391"/>
      <c r="D936" s="393"/>
      <c r="E936" s="395"/>
      <c r="F936" s="395"/>
      <c r="G936" s="132"/>
      <c r="H936" s="71" t="s">
        <v>90</v>
      </c>
      <c r="I936" s="83"/>
      <c r="J936" s="396"/>
      <c r="K936" s="397"/>
      <c r="L936" s="132"/>
      <c r="M936" s="73" t="s">
        <v>90</v>
      </c>
      <c r="N936" s="69"/>
      <c r="O936" s="396"/>
      <c r="P936" s="398"/>
      <c r="Q936" s="132"/>
      <c r="R936" s="73" t="s">
        <v>90</v>
      </c>
      <c r="S936" s="83"/>
      <c r="T936" s="396"/>
      <c r="U936" s="398"/>
      <c r="V936" s="132"/>
      <c r="W936" s="132"/>
      <c r="X936" s="74"/>
    </row>
    <row r="937" spans="1:24" ht="37.5" hidden="1" customHeight="1" x14ac:dyDescent="0.25">
      <c r="A937" s="74"/>
      <c r="B937" s="132"/>
      <c r="C937" s="390"/>
      <c r="D937" s="392"/>
      <c r="E937" s="394" t="s">
        <v>233</v>
      </c>
      <c r="F937" s="394"/>
      <c r="G937" s="134"/>
      <c r="H937" s="108" t="s">
        <v>89</v>
      </c>
      <c r="I937" s="67"/>
      <c r="J937" s="396" t="str">
        <f>IF(ISERROR(IF(I938="","",IF((I938/I937)&gt;1,1,I938/I937))),"",IF(I938="","",IF((I938/I937)&gt;1,1,I938/I937)))</f>
        <v/>
      </c>
      <c r="K937" s="397" t="str">
        <f>IF(J937="","",(IF(J937&lt;'BD1'!$E$76,'BD1'!$G$75,IF(J937&lt;'BD1'!$E$77,'BD1'!$G$76,'BD1'!$G$77))))</f>
        <v/>
      </c>
      <c r="L937" s="134"/>
      <c r="M937" s="109" t="s">
        <v>89</v>
      </c>
      <c r="N937" s="68"/>
      <c r="O937" s="396" t="str">
        <f>IF(ISERROR(IF(N938="","",IF((N938/N937)&gt;1,1,N938/N937))),"",IF(N938="","",IF((N938/N937)&gt;1,1,N938/N937)))</f>
        <v/>
      </c>
      <c r="P937" s="398" t="str">
        <f>IF(O937="","",(IF(O937&lt;'BD1'!$E$76,'BD1'!$G$75,IF(O937&lt;'BD1'!$E$77,'BD1'!$G$76,'BD1'!$G$77))))</f>
        <v/>
      </c>
      <c r="Q937" s="134"/>
      <c r="R937" s="109" t="s">
        <v>89</v>
      </c>
      <c r="S937" s="67"/>
      <c r="T937" s="396" t="str">
        <f>IF(ISERROR(IF(S938="","",IF((S938/S937)&gt;1,1,S938/S937))),"",IF(S938="","",IF((S938/S937)&gt;1,1,S938/S937)))</f>
        <v/>
      </c>
      <c r="U937" s="398" t="str">
        <f>IF(T937="","",(IF(T937&lt;'BD1'!$E$76,'BD1'!$G$75,IF(T937&lt;'BD1'!$E$77,'BD1'!$G$76,'BD1'!$G$77))))</f>
        <v/>
      </c>
      <c r="V937" s="132"/>
      <c r="W937" s="132"/>
      <c r="X937" s="74"/>
    </row>
    <row r="938" spans="1:24" ht="37.5" hidden="1" customHeight="1" x14ac:dyDescent="0.25">
      <c r="A938" s="74"/>
      <c r="B938" s="132"/>
      <c r="C938" s="391"/>
      <c r="D938" s="393"/>
      <c r="E938" s="395"/>
      <c r="F938" s="395"/>
      <c r="G938" s="132"/>
      <c r="H938" s="71" t="s">
        <v>90</v>
      </c>
      <c r="I938" s="83"/>
      <c r="J938" s="396"/>
      <c r="K938" s="397"/>
      <c r="L938" s="132"/>
      <c r="M938" s="73" t="s">
        <v>90</v>
      </c>
      <c r="N938" s="69"/>
      <c r="O938" s="396"/>
      <c r="P938" s="398"/>
      <c r="Q938" s="132"/>
      <c r="R938" s="73" t="s">
        <v>90</v>
      </c>
      <c r="S938" s="83"/>
      <c r="T938" s="396"/>
      <c r="U938" s="398"/>
      <c r="V938" s="132"/>
      <c r="W938" s="132"/>
      <c r="X938" s="74"/>
    </row>
    <row r="939" spans="1:24" ht="37.5" hidden="1" customHeight="1" x14ac:dyDescent="0.25">
      <c r="A939" s="74"/>
      <c r="B939" s="132"/>
      <c r="C939" s="390"/>
      <c r="D939" s="392"/>
      <c r="E939" s="394" t="s">
        <v>233</v>
      </c>
      <c r="F939" s="394"/>
      <c r="G939" s="134"/>
      <c r="H939" s="108" t="s">
        <v>89</v>
      </c>
      <c r="I939" s="67"/>
      <c r="J939" s="396" t="str">
        <f>IF(ISERROR(IF(I940="","",IF((I940/I939)&gt;1,1,I940/I939))),"",IF(I940="","",IF((I940/I939)&gt;1,1,I940/I939)))</f>
        <v/>
      </c>
      <c r="K939" s="397" t="str">
        <f>IF(J939="","",(IF(J939&lt;'BD1'!$E$76,'BD1'!$G$75,IF(J939&lt;'BD1'!$E$77,'BD1'!$G$76,'BD1'!$G$77))))</f>
        <v/>
      </c>
      <c r="L939" s="134"/>
      <c r="M939" s="109" t="s">
        <v>89</v>
      </c>
      <c r="N939" s="68"/>
      <c r="O939" s="396" t="str">
        <f>IF(ISERROR(IF(N940="","",IF((N940/N939)&gt;1,1,N940/N939))),"",IF(N940="","",IF((N940/N939)&gt;1,1,N940/N939)))</f>
        <v/>
      </c>
      <c r="P939" s="398" t="str">
        <f>IF(O939="","",(IF(O939&lt;'BD1'!$E$76,'BD1'!$G$75,IF(O939&lt;'BD1'!$E$77,'BD1'!$G$76,'BD1'!$G$77))))</f>
        <v/>
      </c>
      <c r="Q939" s="134"/>
      <c r="R939" s="109" t="s">
        <v>89</v>
      </c>
      <c r="S939" s="67"/>
      <c r="T939" s="396" t="str">
        <f>IF(ISERROR(IF(S940="","",IF((S940/S939)&gt;1,1,S940/S939))),"",IF(S940="","",IF((S940/S939)&gt;1,1,S940/S939)))</f>
        <v/>
      </c>
      <c r="U939" s="398" t="str">
        <f>IF(T939="","",(IF(T939&lt;'BD1'!$E$76,'BD1'!$G$75,IF(T939&lt;'BD1'!$E$77,'BD1'!$G$76,'BD1'!$G$77))))</f>
        <v/>
      </c>
      <c r="V939" s="132"/>
      <c r="W939" s="132"/>
      <c r="X939" s="74"/>
    </row>
    <row r="940" spans="1:24" ht="37.5" hidden="1" customHeight="1" x14ac:dyDescent="0.25">
      <c r="A940" s="74"/>
      <c r="B940" s="132"/>
      <c r="C940" s="391"/>
      <c r="D940" s="393"/>
      <c r="E940" s="395"/>
      <c r="F940" s="395"/>
      <c r="G940" s="132"/>
      <c r="H940" s="71" t="s">
        <v>90</v>
      </c>
      <c r="I940" s="83"/>
      <c r="J940" s="396"/>
      <c r="K940" s="397"/>
      <c r="L940" s="132"/>
      <c r="M940" s="73" t="s">
        <v>90</v>
      </c>
      <c r="N940" s="69"/>
      <c r="O940" s="396"/>
      <c r="P940" s="398"/>
      <c r="Q940" s="132"/>
      <c r="R940" s="73" t="s">
        <v>90</v>
      </c>
      <c r="S940" s="83"/>
      <c r="T940" s="396"/>
      <c r="U940" s="398"/>
      <c r="V940" s="132"/>
      <c r="W940" s="132"/>
      <c r="X940" s="74"/>
    </row>
    <row r="941" spans="1:24" ht="37.5" hidden="1" customHeight="1" x14ac:dyDescent="0.25">
      <c r="A941" s="74"/>
      <c r="B941" s="132"/>
      <c r="C941" s="390"/>
      <c r="D941" s="392"/>
      <c r="E941" s="394" t="s">
        <v>233</v>
      </c>
      <c r="F941" s="394"/>
      <c r="G941" s="134"/>
      <c r="H941" s="108" t="s">
        <v>89</v>
      </c>
      <c r="I941" s="67"/>
      <c r="J941" s="396" t="str">
        <f>IF(ISERROR(IF(I942="","",IF((I942/I941)&gt;1,1,I942/I941))),"",IF(I942="","",IF((I942/I941)&gt;1,1,I942/I941)))</f>
        <v/>
      </c>
      <c r="K941" s="397" t="str">
        <f>IF(J941="","",(IF(J941&lt;'BD1'!$E$76,'BD1'!$G$75,IF(J941&lt;'BD1'!$E$77,'BD1'!$G$76,'BD1'!$G$77))))</f>
        <v/>
      </c>
      <c r="L941" s="134"/>
      <c r="M941" s="109" t="s">
        <v>89</v>
      </c>
      <c r="N941" s="68"/>
      <c r="O941" s="396" t="str">
        <f>IF(ISERROR(IF(N942="","",IF((N942/N941)&gt;1,1,N942/N941))),"",IF(N942="","",IF((N942/N941)&gt;1,1,N942/N941)))</f>
        <v/>
      </c>
      <c r="P941" s="398" t="str">
        <f>IF(O941="","",(IF(O941&lt;'BD1'!$E$76,'BD1'!$G$75,IF(O941&lt;'BD1'!$E$77,'BD1'!$G$76,'BD1'!$G$77))))</f>
        <v/>
      </c>
      <c r="Q941" s="134"/>
      <c r="R941" s="109" t="s">
        <v>89</v>
      </c>
      <c r="S941" s="67"/>
      <c r="T941" s="396" t="str">
        <f>IF(ISERROR(IF(S942="","",IF((S942/S941)&gt;1,1,S942/S941))),"",IF(S942="","",IF((S942/S941)&gt;1,1,S942/S941)))</f>
        <v/>
      </c>
      <c r="U941" s="398" t="str">
        <f>IF(T941="","",(IF(T941&lt;'BD1'!$E$76,'BD1'!$G$75,IF(T941&lt;'BD1'!$E$77,'BD1'!$G$76,'BD1'!$G$77))))</f>
        <v/>
      </c>
      <c r="V941" s="132"/>
      <c r="W941" s="132"/>
      <c r="X941" s="74"/>
    </row>
    <row r="942" spans="1:24" ht="37.5" hidden="1" customHeight="1" x14ac:dyDescent="0.25">
      <c r="A942" s="74"/>
      <c r="B942" s="132"/>
      <c r="C942" s="391"/>
      <c r="D942" s="393"/>
      <c r="E942" s="395"/>
      <c r="F942" s="395"/>
      <c r="G942" s="132"/>
      <c r="H942" s="71" t="s">
        <v>90</v>
      </c>
      <c r="I942" s="83"/>
      <c r="J942" s="396"/>
      <c r="K942" s="397"/>
      <c r="L942" s="132"/>
      <c r="M942" s="73" t="s">
        <v>90</v>
      </c>
      <c r="N942" s="69"/>
      <c r="O942" s="396"/>
      <c r="P942" s="398"/>
      <c r="Q942" s="132"/>
      <c r="R942" s="73" t="s">
        <v>90</v>
      </c>
      <c r="S942" s="83"/>
      <c r="T942" s="396"/>
      <c r="U942" s="398"/>
      <c r="V942" s="132"/>
      <c r="W942" s="132"/>
      <c r="X942" s="74"/>
    </row>
    <row r="943" spans="1:24" ht="37.5" hidden="1" customHeight="1" x14ac:dyDescent="0.25">
      <c r="A943" s="74"/>
      <c r="B943" s="132"/>
      <c r="C943" s="390"/>
      <c r="D943" s="392"/>
      <c r="E943" s="394" t="s">
        <v>233</v>
      </c>
      <c r="F943" s="394"/>
      <c r="G943" s="134"/>
      <c r="H943" s="108" t="s">
        <v>89</v>
      </c>
      <c r="I943" s="67"/>
      <c r="J943" s="396" t="str">
        <f>IF(ISERROR(IF(I944="","",IF((I944/I943)&gt;1,1,I944/I943))),"",IF(I944="","",IF((I944/I943)&gt;1,1,I944/I943)))</f>
        <v/>
      </c>
      <c r="K943" s="397" t="str">
        <f>IF(J943="","",(IF(J943&lt;'BD1'!$E$76,'BD1'!$G$75,IF(J943&lt;'BD1'!$E$77,'BD1'!$G$76,'BD1'!$G$77))))</f>
        <v/>
      </c>
      <c r="L943" s="134"/>
      <c r="M943" s="109" t="s">
        <v>89</v>
      </c>
      <c r="N943" s="68"/>
      <c r="O943" s="396" t="str">
        <f>IF(ISERROR(IF(N944="","",IF((N944/N943)&gt;1,1,N944/N943))),"",IF(N944="","",IF((N944/N943)&gt;1,1,N944/N943)))</f>
        <v/>
      </c>
      <c r="P943" s="398" t="str">
        <f>IF(O943="","",(IF(O943&lt;'BD1'!$E$76,'BD1'!$G$75,IF(O943&lt;'BD1'!$E$77,'BD1'!$G$76,'BD1'!$G$77))))</f>
        <v/>
      </c>
      <c r="Q943" s="134"/>
      <c r="R943" s="109" t="s">
        <v>89</v>
      </c>
      <c r="S943" s="67"/>
      <c r="T943" s="396" t="str">
        <f>IF(ISERROR(IF(S944="","",IF((S944/S943)&gt;1,1,S944/S943))),"",IF(S944="","",IF((S944/S943)&gt;1,1,S944/S943)))</f>
        <v/>
      </c>
      <c r="U943" s="398" t="str">
        <f>IF(T943="","",(IF(T943&lt;'BD1'!$E$76,'BD1'!$G$75,IF(T943&lt;'BD1'!$E$77,'BD1'!$G$76,'BD1'!$G$77))))</f>
        <v/>
      </c>
      <c r="V943" s="132"/>
      <c r="W943" s="132"/>
      <c r="X943" s="74"/>
    </row>
    <row r="944" spans="1:24" ht="37.5" hidden="1" customHeight="1" x14ac:dyDescent="0.25">
      <c r="A944" s="74"/>
      <c r="B944" s="132"/>
      <c r="C944" s="391"/>
      <c r="D944" s="393"/>
      <c r="E944" s="395"/>
      <c r="F944" s="395"/>
      <c r="G944" s="132"/>
      <c r="H944" s="71" t="s">
        <v>90</v>
      </c>
      <c r="I944" s="83"/>
      <c r="J944" s="396"/>
      <c r="K944" s="397"/>
      <c r="L944" s="132"/>
      <c r="M944" s="73" t="s">
        <v>90</v>
      </c>
      <c r="N944" s="69"/>
      <c r="O944" s="396"/>
      <c r="P944" s="398"/>
      <c r="Q944" s="132"/>
      <c r="R944" s="73" t="s">
        <v>90</v>
      </c>
      <c r="S944" s="83"/>
      <c r="T944" s="396"/>
      <c r="U944" s="398"/>
      <c r="V944" s="132"/>
      <c r="W944" s="132"/>
      <c r="X944" s="74"/>
    </row>
    <row r="945" spans="1:24" ht="37.5" hidden="1" customHeight="1" x14ac:dyDescent="0.25">
      <c r="A945" s="74"/>
      <c r="B945" s="132"/>
      <c r="C945" s="390"/>
      <c r="D945" s="392"/>
      <c r="E945" s="394" t="s">
        <v>233</v>
      </c>
      <c r="F945" s="394"/>
      <c r="G945" s="134"/>
      <c r="H945" s="108" t="s">
        <v>89</v>
      </c>
      <c r="I945" s="67"/>
      <c r="J945" s="396" t="str">
        <f>IF(ISERROR(IF(I946="","",IF((I946/I945)&gt;1,1,I946/I945))),"",IF(I946="","",IF((I946/I945)&gt;1,1,I946/I945)))</f>
        <v/>
      </c>
      <c r="K945" s="397" t="str">
        <f>IF(J945="","",(IF(J945&lt;'BD1'!$E$76,'BD1'!$G$75,IF(J945&lt;'BD1'!$E$77,'BD1'!$G$76,'BD1'!$G$77))))</f>
        <v/>
      </c>
      <c r="L945" s="134"/>
      <c r="M945" s="109" t="s">
        <v>89</v>
      </c>
      <c r="N945" s="68"/>
      <c r="O945" s="396" t="str">
        <f>IF(ISERROR(IF(N946="","",IF((N946/N945)&gt;1,1,N946/N945))),"",IF(N946="","",IF((N946/N945)&gt;1,1,N946/N945)))</f>
        <v/>
      </c>
      <c r="P945" s="398" t="str">
        <f>IF(O945="","",(IF(O945&lt;'BD1'!$E$76,'BD1'!$G$75,IF(O945&lt;'BD1'!$E$77,'BD1'!$G$76,'BD1'!$G$77))))</f>
        <v/>
      </c>
      <c r="Q945" s="134"/>
      <c r="R945" s="109" t="s">
        <v>89</v>
      </c>
      <c r="S945" s="67"/>
      <c r="T945" s="396" t="str">
        <f>IF(ISERROR(IF(S946="","",IF((S946/S945)&gt;1,1,S946/S945))),"",IF(S946="","",IF((S946/S945)&gt;1,1,S946/S945)))</f>
        <v/>
      </c>
      <c r="U945" s="398" t="str">
        <f>IF(T945="","",(IF(T945&lt;'BD1'!$E$76,'BD1'!$G$75,IF(T945&lt;'BD1'!$E$77,'BD1'!$G$76,'BD1'!$G$77))))</f>
        <v/>
      </c>
      <c r="V945" s="132"/>
      <c r="W945" s="132"/>
      <c r="X945" s="74"/>
    </row>
    <row r="946" spans="1:24" ht="37.5" hidden="1" customHeight="1" x14ac:dyDescent="0.25">
      <c r="A946" s="74"/>
      <c r="B946" s="132"/>
      <c r="C946" s="391"/>
      <c r="D946" s="393"/>
      <c r="E946" s="395"/>
      <c r="F946" s="395"/>
      <c r="G946" s="132"/>
      <c r="H946" s="71" t="s">
        <v>90</v>
      </c>
      <c r="I946" s="83"/>
      <c r="J946" s="396"/>
      <c r="K946" s="397"/>
      <c r="L946" s="132"/>
      <c r="M946" s="73" t="s">
        <v>90</v>
      </c>
      <c r="N946" s="69"/>
      <c r="O946" s="396"/>
      <c r="P946" s="398"/>
      <c r="Q946" s="132"/>
      <c r="R946" s="73" t="s">
        <v>90</v>
      </c>
      <c r="S946" s="83"/>
      <c r="T946" s="396"/>
      <c r="U946" s="398"/>
      <c r="V946" s="132"/>
      <c r="W946" s="132"/>
      <c r="X946" s="74"/>
    </row>
    <row r="947" spans="1:24" ht="37.5" hidden="1" customHeight="1" x14ac:dyDescent="0.25">
      <c r="A947" s="74"/>
      <c r="B947" s="132"/>
      <c r="C947" s="390"/>
      <c r="D947" s="392"/>
      <c r="E947" s="394" t="s">
        <v>233</v>
      </c>
      <c r="F947" s="394"/>
      <c r="G947" s="134"/>
      <c r="H947" s="108" t="s">
        <v>89</v>
      </c>
      <c r="I947" s="67"/>
      <c r="J947" s="396" t="str">
        <f>IF(ISERROR(IF(I948="","",IF((I948/I947)&gt;1,1,I948/I947))),"",IF(I948="","",IF((I948/I947)&gt;1,1,I948/I947)))</f>
        <v/>
      </c>
      <c r="K947" s="397" t="str">
        <f>IF(J947="","",(IF(J947&lt;'BD1'!$E$76,'BD1'!$G$75,IF(J947&lt;'BD1'!$E$77,'BD1'!$G$76,'BD1'!$G$77))))</f>
        <v/>
      </c>
      <c r="L947" s="134"/>
      <c r="M947" s="109" t="s">
        <v>89</v>
      </c>
      <c r="N947" s="68"/>
      <c r="O947" s="396" t="str">
        <f>IF(ISERROR(IF(N948="","",IF((N948/N947)&gt;1,1,N948/N947))),"",IF(N948="","",IF((N948/N947)&gt;1,1,N948/N947)))</f>
        <v/>
      </c>
      <c r="P947" s="398" t="str">
        <f>IF(O947="","",(IF(O947&lt;'BD1'!$E$76,'BD1'!$G$75,IF(O947&lt;'BD1'!$E$77,'BD1'!$G$76,'BD1'!$G$77))))</f>
        <v/>
      </c>
      <c r="Q947" s="134"/>
      <c r="R947" s="109" t="s">
        <v>89</v>
      </c>
      <c r="S947" s="67"/>
      <c r="T947" s="396" t="str">
        <f>IF(ISERROR(IF(S948="","",IF((S948/S947)&gt;1,1,S948/S947))),"",IF(S948="","",IF((S948/S947)&gt;1,1,S948/S947)))</f>
        <v/>
      </c>
      <c r="U947" s="398" t="str">
        <f>IF(T947="","",(IF(T947&lt;'BD1'!$E$76,'BD1'!$G$75,IF(T947&lt;'BD1'!$E$77,'BD1'!$G$76,'BD1'!$G$77))))</f>
        <v/>
      </c>
      <c r="V947" s="132"/>
      <c r="W947" s="132"/>
      <c r="X947" s="74"/>
    </row>
    <row r="948" spans="1:24" ht="37.5" hidden="1" customHeight="1" x14ac:dyDescent="0.25">
      <c r="A948" s="74"/>
      <c r="B948" s="132"/>
      <c r="C948" s="391"/>
      <c r="D948" s="393"/>
      <c r="E948" s="395"/>
      <c r="F948" s="395"/>
      <c r="G948" s="132"/>
      <c r="H948" s="71" t="s">
        <v>90</v>
      </c>
      <c r="I948" s="83"/>
      <c r="J948" s="396"/>
      <c r="K948" s="397"/>
      <c r="L948" s="132"/>
      <c r="M948" s="73" t="s">
        <v>90</v>
      </c>
      <c r="N948" s="69"/>
      <c r="O948" s="396"/>
      <c r="P948" s="398"/>
      <c r="Q948" s="132"/>
      <c r="R948" s="73" t="s">
        <v>90</v>
      </c>
      <c r="S948" s="83"/>
      <c r="T948" s="396"/>
      <c r="U948" s="398"/>
      <c r="V948" s="132"/>
      <c r="W948" s="132"/>
      <c r="X948" s="74"/>
    </row>
    <row r="949" spans="1:24" ht="37.5" hidden="1" customHeight="1" x14ac:dyDescent="0.25">
      <c r="A949" s="74"/>
      <c r="B949" s="132"/>
      <c r="C949" s="390"/>
      <c r="D949" s="392"/>
      <c r="E949" s="394"/>
      <c r="F949" s="394"/>
      <c r="G949" s="134"/>
      <c r="H949" s="108" t="s">
        <v>89</v>
      </c>
      <c r="I949" s="67"/>
      <c r="J949" s="396" t="str">
        <f>IF(ISERROR(IF(I950="","",IF((I950/I949)&gt;1,1,I950/I949))),"",IF(I950="","",IF((I950/I949)&gt;1,1,I950/I949)))</f>
        <v/>
      </c>
      <c r="K949" s="397" t="str">
        <f>IF(J949="","",(IF(J949&lt;'BD1'!$E$76,'BD1'!$G$75,IF(J949&lt;'BD1'!$E$77,'BD1'!$G$76,'BD1'!$G$77))))</f>
        <v/>
      </c>
      <c r="L949" s="134"/>
      <c r="M949" s="109" t="s">
        <v>89</v>
      </c>
      <c r="N949" s="68"/>
      <c r="O949" s="396" t="str">
        <f>IF(ISERROR(IF(N950="","",IF((N950/N949)&gt;1,1,N950/N949))),"",IF(N950="","",IF((N950/N949)&gt;1,1,N950/N949)))</f>
        <v/>
      </c>
      <c r="P949" s="398" t="str">
        <f>IF(O949="","",(IF(O949&lt;'BD1'!$E$76,'BD1'!$G$75,IF(O949&lt;'BD1'!$E$77,'BD1'!$G$76,'BD1'!$G$77))))</f>
        <v/>
      </c>
      <c r="Q949" s="134"/>
      <c r="R949" s="109" t="s">
        <v>89</v>
      </c>
      <c r="S949" s="67"/>
      <c r="T949" s="396" t="str">
        <f>IF(ISERROR(IF(S950="","",IF((S950/S949)&gt;1,1,S950/S949))),"",IF(S950="","",IF((S950/S949)&gt;1,1,S950/S949)))</f>
        <v/>
      </c>
      <c r="U949" s="398" t="str">
        <f>IF(T949="","",(IF(T949&lt;'BD1'!$E$76,'BD1'!$G$75,IF(T949&lt;'BD1'!$E$77,'BD1'!$G$76,'BD1'!$G$77))))</f>
        <v/>
      </c>
      <c r="V949" s="132"/>
      <c r="W949" s="132"/>
      <c r="X949" s="74"/>
    </row>
    <row r="950" spans="1:24" ht="37.5" hidden="1" customHeight="1" x14ac:dyDescent="0.25">
      <c r="A950" s="74"/>
      <c r="B950" s="132"/>
      <c r="C950" s="391"/>
      <c r="D950" s="393"/>
      <c r="E950" s="395"/>
      <c r="F950" s="395"/>
      <c r="G950" s="132"/>
      <c r="H950" s="71" t="s">
        <v>90</v>
      </c>
      <c r="I950" s="83"/>
      <c r="J950" s="396"/>
      <c r="K950" s="397"/>
      <c r="L950" s="132"/>
      <c r="M950" s="73" t="s">
        <v>90</v>
      </c>
      <c r="N950" s="69"/>
      <c r="O950" s="396"/>
      <c r="P950" s="398"/>
      <c r="Q950" s="132"/>
      <c r="R950" s="73" t="s">
        <v>90</v>
      </c>
      <c r="S950" s="83"/>
      <c r="T950" s="396"/>
      <c r="U950" s="398"/>
      <c r="V950" s="132"/>
      <c r="W950" s="132"/>
      <c r="X950" s="74"/>
    </row>
    <row r="951" spans="1:24" ht="37.5" hidden="1" customHeight="1" x14ac:dyDescent="0.25">
      <c r="A951" s="74"/>
      <c r="B951" s="132"/>
      <c r="C951" s="390"/>
      <c r="D951" s="392"/>
      <c r="E951" s="394"/>
      <c r="F951" s="394"/>
      <c r="G951" s="134"/>
      <c r="H951" s="108" t="s">
        <v>89</v>
      </c>
      <c r="I951" s="67"/>
      <c r="J951" s="396" t="str">
        <f>IF(ISERROR(IF(I952="","",IF((I952/I951)&gt;1,1,I952/I951))),"",IF(I952="","",IF((I952/I951)&gt;1,1,I952/I951)))</f>
        <v/>
      </c>
      <c r="K951" s="397" t="str">
        <f>IF(J951="","",(IF(J951&lt;'BD1'!$E$76,'BD1'!$G$75,IF(J951&lt;'BD1'!$E$77,'BD1'!$G$76,'BD1'!$G$77))))</f>
        <v/>
      </c>
      <c r="L951" s="134"/>
      <c r="M951" s="109" t="s">
        <v>89</v>
      </c>
      <c r="N951" s="68"/>
      <c r="O951" s="396" t="str">
        <f>IF(ISERROR(IF(N952="","",IF((N952/N951)&gt;1,1,N952/N951))),"",IF(N952="","",IF((N952/N951)&gt;1,1,N952/N951)))</f>
        <v/>
      </c>
      <c r="P951" s="398" t="str">
        <f>IF(O951="","",(IF(O951&lt;'BD1'!$E$76,'BD1'!$G$75,IF(O951&lt;'BD1'!$E$77,'BD1'!$G$76,'BD1'!$G$77))))</f>
        <v/>
      </c>
      <c r="Q951" s="134"/>
      <c r="R951" s="109" t="s">
        <v>89</v>
      </c>
      <c r="S951" s="67"/>
      <c r="T951" s="396" t="str">
        <f>IF(ISERROR(IF(S952="","",IF((S952/S951)&gt;1,1,S952/S951))),"",IF(S952="","",IF((S952/S951)&gt;1,1,S952/S951)))</f>
        <v/>
      </c>
      <c r="U951" s="398" t="str">
        <f>IF(T951="","",(IF(T951&lt;'BD1'!$E$76,'BD1'!$G$75,IF(T951&lt;'BD1'!$E$77,'BD1'!$G$76,'BD1'!$G$77))))</f>
        <v/>
      </c>
      <c r="V951" s="132"/>
      <c r="W951" s="132"/>
      <c r="X951" s="74"/>
    </row>
    <row r="952" spans="1:24" ht="37.5" hidden="1" customHeight="1" x14ac:dyDescent="0.25">
      <c r="A952" s="74"/>
      <c r="B952" s="132"/>
      <c r="C952" s="391"/>
      <c r="D952" s="393"/>
      <c r="E952" s="395"/>
      <c r="F952" s="395"/>
      <c r="G952" s="132"/>
      <c r="H952" s="71" t="s">
        <v>90</v>
      </c>
      <c r="I952" s="83"/>
      <c r="J952" s="396"/>
      <c r="K952" s="397"/>
      <c r="L952" s="132"/>
      <c r="M952" s="73" t="s">
        <v>90</v>
      </c>
      <c r="N952" s="69"/>
      <c r="O952" s="396"/>
      <c r="P952" s="398"/>
      <c r="Q952" s="132"/>
      <c r="R952" s="73" t="s">
        <v>90</v>
      </c>
      <c r="S952" s="83"/>
      <c r="T952" s="396"/>
      <c r="U952" s="398"/>
      <c r="V952" s="132"/>
      <c r="W952" s="132"/>
      <c r="X952" s="74"/>
    </row>
    <row r="953" spans="1:24" ht="37.5" hidden="1" customHeight="1" x14ac:dyDescent="0.25">
      <c r="A953" s="74"/>
      <c r="B953" s="132"/>
      <c r="C953" s="390"/>
      <c r="D953" s="392"/>
      <c r="E953" s="394" t="s">
        <v>233</v>
      </c>
      <c r="F953" s="394"/>
      <c r="G953" s="134"/>
      <c r="H953" s="108" t="s">
        <v>89</v>
      </c>
      <c r="I953" s="67"/>
      <c r="J953" s="396" t="str">
        <f>IF(ISERROR(IF(I954="","",IF((I954/I953)&gt;1,1,I954/I953))),"",IF(I954="","",IF((I954/I953)&gt;1,1,I954/I953)))</f>
        <v/>
      </c>
      <c r="K953" s="397" t="str">
        <f>IF(J953="","",(IF(J953&lt;'BD1'!$E$76,'BD1'!$G$75,IF(J953&lt;'BD1'!$E$77,'BD1'!$G$76,'BD1'!$G$77))))</f>
        <v/>
      </c>
      <c r="L953" s="134"/>
      <c r="M953" s="109" t="s">
        <v>89</v>
      </c>
      <c r="N953" s="68"/>
      <c r="O953" s="396" t="str">
        <f>IF(ISERROR(IF(N954="","",IF((N954/N953)&gt;1,1,N954/N953))),"",IF(N954="","",IF((N954/N953)&gt;1,1,N954/N953)))</f>
        <v/>
      </c>
      <c r="P953" s="398" t="str">
        <f>IF(O953="","",(IF(O953&lt;'BD1'!$E$76,'BD1'!$G$75,IF(O953&lt;'BD1'!$E$77,'BD1'!$G$76,'BD1'!$G$77))))</f>
        <v/>
      </c>
      <c r="Q953" s="134"/>
      <c r="R953" s="109" t="s">
        <v>89</v>
      </c>
      <c r="S953" s="67"/>
      <c r="T953" s="396" t="str">
        <f>IF(ISERROR(IF(S954="","",IF((S954/S953)&gt;1,1,S954/S953))),"",IF(S954="","",IF((S954/S953)&gt;1,1,S954/S953)))</f>
        <v/>
      </c>
      <c r="U953" s="398" t="str">
        <f>IF(T953="","",(IF(T953&lt;'BD1'!$E$76,'BD1'!$G$75,IF(T953&lt;'BD1'!$E$77,'BD1'!$G$76,'BD1'!$G$77))))</f>
        <v/>
      </c>
      <c r="V953" s="132"/>
      <c r="W953" s="132"/>
      <c r="X953" s="74"/>
    </row>
    <row r="954" spans="1:24" ht="37.5" hidden="1" customHeight="1" x14ac:dyDescent="0.25">
      <c r="A954" s="74"/>
      <c r="B954" s="132"/>
      <c r="C954" s="391"/>
      <c r="D954" s="393"/>
      <c r="E954" s="395"/>
      <c r="F954" s="395"/>
      <c r="G954" s="132"/>
      <c r="H954" s="71" t="s">
        <v>90</v>
      </c>
      <c r="I954" s="83"/>
      <c r="J954" s="396"/>
      <c r="K954" s="397"/>
      <c r="L954" s="132"/>
      <c r="M954" s="73" t="s">
        <v>90</v>
      </c>
      <c r="N954" s="69"/>
      <c r="O954" s="396"/>
      <c r="P954" s="398"/>
      <c r="Q954" s="132"/>
      <c r="R954" s="73" t="s">
        <v>90</v>
      </c>
      <c r="S954" s="83"/>
      <c r="T954" s="396"/>
      <c r="U954" s="398"/>
      <c r="V954" s="132"/>
      <c r="W954" s="132"/>
      <c r="X954" s="74"/>
    </row>
    <row r="955" spans="1:24" ht="37.5" hidden="1" customHeight="1" x14ac:dyDescent="0.25">
      <c r="A955" s="74"/>
      <c r="B955" s="132"/>
      <c r="C955" s="390"/>
      <c r="D955" s="392"/>
      <c r="E955" s="394" t="s">
        <v>233</v>
      </c>
      <c r="F955" s="394"/>
      <c r="G955" s="134"/>
      <c r="H955" s="108" t="s">
        <v>89</v>
      </c>
      <c r="I955" s="67"/>
      <c r="J955" s="396" t="str">
        <f>IF(ISERROR(IF(I956="","",IF((I956/I955)&gt;1,1,I956/I955))),"",IF(I956="","",IF((I956/I955)&gt;1,1,I956/I955)))</f>
        <v/>
      </c>
      <c r="K955" s="397" t="str">
        <f>IF(J955="","",(IF(J955&lt;'BD1'!$E$76,'BD1'!$G$75,IF(J955&lt;'BD1'!$E$77,'BD1'!$G$76,'BD1'!$G$77))))</f>
        <v/>
      </c>
      <c r="L955" s="134"/>
      <c r="M955" s="109" t="s">
        <v>89</v>
      </c>
      <c r="N955" s="68"/>
      <c r="O955" s="396" t="str">
        <f>IF(ISERROR(IF(N956="","",IF((N956/N955)&gt;1,1,N956/N955))),"",IF(N956="","",IF((N956/N955)&gt;1,1,N956/N955)))</f>
        <v/>
      </c>
      <c r="P955" s="398" t="str">
        <f>IF(O955="","",(IF(O955&lt;'BD1'!$E$76,'BD1'!$G$75,IF(O955&lt;'BD1'!$E$77,'BD1'!$G$76,'BD1'!$G$77))))</f>
        <v/>
      </c>
      <c r="Q955" s="134"/>
      <c r="R955" s="109" t="s">
        <v>89</v>
      </c>
      <c r="S955" s="67"/>
      <c r="T955" s="396" t="str">
        <f>IF(ISERROR(IF(S956="","",IF((S956/S955)&gt;1,1,S956/S955))),"",IF(S956="","",IF((S956/S955)&gt;1,1,S956/S955)))</f>
        <v/>
      </c>
      <c r="U955" s="398" t="str">
        <f>IF(T955="","",(IF(T955&lt;'BD1'!$E$76,'BD1'!$G$75,IF(T955&lt;'BD1'!$E$77,'BD1'!$G$76,'BD1'!$G$77))))</f>
        <v/>
      </c>
      <c r="V955" s="132"/>
      <c r="W955" s="132"/>
      <c r="X955" s="74"/>
    </row>
    <row r="956" spans="1:24" ht="37.5" hidden="1" customHeight="1" x14ac:dyDescent="0.25">
      <c r="A956" s="74"/>
      <c r="B956" s="132"/>
      <c r="C956" s="391"/>
      <c r="D956" s="393"/>
      <c r="E956" s="395"/>
      <c r="F956" s="395"/>
      <c r="G956" s="132"/>
      <c r="H956" s="71" t="s">
        <v>90</v>
      </c>
      <c r="I956" s="83"/>
      <c r="J956" s="396"/>
      <c r="K956" s="397"/>
      <c r="L956" s="132"/>
      <c r="M956" s="73" t="s">
        <v>90</v>
      </c>
      <c r="N956" s="69"/>
      <c r="O956" s="396"/>
      <c r="P956" s="398"/>
      <c r="Q956" s="132"/>
      <c r="R956" s="73" t="s">
        <v>90</v>
      </c>
      <c r="S956" s="83"/>
      <c r="T956" s="396"/>
      <c r="U956" s="398"/>
      <c r="V956" s="132"/>
      <c r="W956" s="132"/>
      <c r="X956" s="74"/>
    </row>
    <row r="957" spans="1:24" ht="37.5" hidden="1" customHeight="1" x14ac:dyDescent="0.25">
      <c r="A957" s="74"/>
      <c r="B957" s="132"/>
      <c r="C957" s="390"/>
      <c r="D957" s="392"/>
      <c r="E957" s="394"/>
      <c r="F957" s="394"/>
      <c r="G957" s="134"/>
      <c r="H957" s="108" t="s">
        <v>89</v>
      </c>
      <c r="I957" s="67"/>
      <c r="J957" s="396" t="str">
        <f>IF(ISERROR(IF(I958="","",IF((I958/I957)&gt;1,1,I958/I957))),"",IF(I958="","",IF((I958/I957)&gt;1,1,I958/I957)))</f>
        <v/>
      </c>
      <c r="K957" s="397" t="str">
        <f>IF(J957="","",(IF(J957&lt;'BD1'!$E$76,'BD1'!$G$75,IF(J957&lt;'BD1'!$E$77,'BD1'!$G$76,'BD1'!$G$77))))</f>
        <v/>
      </c>
      <c r="L957" s="134"/>
      <c r="M957" s="109" t="s">
        <v>89</v>
      </c>
      <c r="N957" s="68"/>
      <c r="O957" s="396" t="str">
        <f>IF(ISERROR(IF(N958="","",IF((N958/N957)&gt;1,1,N958/N957))),"",IF(N958="","",IF((N958/N957)&gt;1,1,N958/N957)))</f>
        <v/>
      </c>
      <c r="P957" s="398" t="str">
        <f>IF(O957="","",(IF(O957&lt;'BD1'!$E$76,'BD1'!$G$75,IF(O957&lt;'BD1'!$E$77,'BD1'!$G$76,'BD1'!$G$77))))</f>
        <v/>
      </c>
      <c r="Q957" s="134"/>
      <c r="R957" s="109" t="s">
        <v>89</v>
      </c>
      <c r="S957" s="67"/>
      <c r="T957" s="396" t="str">
        <f>IF(ISERROR(IF(S958="","",IF((S958/S957)&gt;1,1,S958/S957))),"",IF(S958="","",IF((S958/S957)&gt;1,1,S958/S957)))</f>
        <v/>
      </c>
      <c r="U957" s="398" t="str">
        <f>IF(T957="","",(IF(T957&lt;'BD1'!$E$76,'BD1'!$G$75,IF(T957&lt;'BD1'!$E$77,'BD1'!$G$76,'BD1'!$G$77))))</f>
        <v/>
      </c>
      <c r="V957" s="132"/>
      <c r="W957" s="132"/>
      <c r="X957" s="74"/>
    </row>
    <row r="958" spans="1:24" ht="37.5" hidden="1" customHeight="1" x14ac:dyDescent="0.25">
      <c r="A958" s="74"/>
      <c r="B958" s="132"/>
      <c r="C958" s="391"/>
      <c r="D958" s="393"/>
      <c r="E958" s="395"/>
      <c r="F958" s="395"/>
      <c r="G958" s="132"/>
      <c r="H958" s="71" t="s">
        <v>90</v>
      </c>
      <c r="I958" s="83"/>
      <c r="J958" s="396"/>
      <c r="K958" s="397"/>
      <c r="L958" s="132"/>
      <c r="M958" s="73" t="s">
        <v>90</v>
      </c>
      <c r="N958" s="69"/>
      <c r="O958" s="396"/>
      <c r="P958" s="398"/>
      <c r="Q958" s="132"/>
      <c r="R958" s="73" t="s">
        <v>90</v>
      </c>
      <c r="S958" s="83"/>
      <c r="T958" s="396"/>
      <c r="U958" s="398"/>
      <c r="V958" s="132"/>
      <c r="W958" s="132"/>
      <c r="X958" s="74"/>
    </row>
    <row r="959" spans="1:24" ht="37.5" hidden="1" customHeight="1" x14ac:dyDescent="0.25">
      <c r="A959" s="74"/>
      <c r="B959" s="132"/>
      <c r="C959" s="390"/>
      <c r="D959" s="392"/>
      <c r="E959" s="394"/>
      <c r="F959" s="394"/>
      <c r="G959" s="134"/>
      <c r="H959" s="108" t="s">
        <v>89</v>
      </c>
      <c r="I959" s="67"/>
      <c r="J959" s="396" t="str">
        <f>IF(ISERROR(IF(I960="","",IF((I960/I959)&gt;1,1,I960/I959))),"",IF(I960="","",IF((I960/I959)&gt;1,1,I960/I959)))</f>
        <v/>
      </c>
      <c r="K959" s="397" t="str">
        <f>IF(J959="","",(IF(J959&lt;'BD1'!$E$76,'BD1'!$G$75,IF(J959&lt;'BD1'!$E$77,'BD1'!$G$76,'BD1'!$G$77))))</f>
        <v/>
      </c>
      <c r="L959" s="134"/>
      <c r="M959" s="109" t="s">
        <v>89</v>
      </c>
      <c r="N959" s="68"/>
      <c r="O959" s="396" t="str">
        <f>IF(ISERROR(IF(N960="","",IF((N960/N959)&gt;1,1,N960/N959))),"",IF(N960="","",IF((N960/N959)&gt;1,1,N960/N959)))</f>
        <v/>
      </c>
      <c r="P959" s="398" t="str">
        <f>IF(O959="","",(IF(O959&lt;'BD1'!$E$76,'BD1'!$G$75,IF(O959&lt;'BD1'!$E$77,'BD1'!$G$76,'BD1'!$G$77))))</f>
        <v/>
      </c>
      <c r="Q959" s="134"/>
      <c r="R959" s="109" t="s">
        <v>89</v>
      </c>
      <c r="S959" s="67"/>
      <c r="T959" s="396" t="str">
        <f>IF(ISERROR(IF(S960="","",IF((S960/S959)&gt;1,1,S960/S959))),"",IF(S960="","",IF((S960/S959)&gt;1,1,S960/S959)))</f>
        <v/>
      </c>
      <c r="U959" s="398" t="str">
        <f>IF(T959="","",(IF(T959&lt;'BD1'!$E$76,'BD1'!$G$75,IF(T959&lt;'BD1'!$E$77,'BD1'!$G$76,'BD1'!$G$77))))</f>
        <v/>
      </c>
      <c r="V959" s="132"/>
      <c r="W959" s="132"/>
      <c r="X959" s="74"/>
    </row>
    <row r="960" spans="1:24" ht="37.5" hidden="1" customHeight="1" x14ac:dyDescent="0.25">
      <c r="A960" s="74"/>
      <c r="B960" s="132"/>
      <c r="C960" s="391"/>
      <c r="D960" s="393"/>
      <c r="E960" s="395"/>
      <c r="F960" s="395"/>
      <c r="G960" s="132"/>
      <c r="H960" s="71" t="s">
        <v>90</v>
      </c>
      <c r="I960" s="83"/>
      <c r="J960" s="396"/>
      <c r="K960" s="397"/>
      <c r="L960" s="132"/>
      <c r="M960" s="73" t="s">
        <v>90</v>
      </c>
      <c r="N960" s="69"/>
      <c r="O960" s="396"/>
      <c r="P960" s="398"/>
      <c r="Q960" s="132"/>
      <c r="R960" s="73" t="s">
        <v>90</v>
      </c>
      <c r="S960" s="83"/>
      <c r="T960" s="396"/>
      <c r="U960" s="398"/>
      <c r="V960" s="132"/>
      <c r="W960" s="132"/>
      <c r="X960" s="74"/>
    </row>
    <row r="961" spans="1:24" ht="37.5" hidden="1" customHeight="1" x14ac:dyDescent="0.25">
      <c r="A961" s="74"/>
      <c r="B961" s="132"/>
      <c r="C961" s="390"/>
      <c r="D961" s="392"/>
      <c r="E961" s="394" t="s">
        <v>233</v>
      </c>
      <c r="F961" s="394"/>
      <c r="G961" s="134"/>
      <c r="H961" s="108" t="s">
        <v>89</v>
      </c>
      <c r="I961" s="67"/>
      <c r="J961" s="396" t="str">
        <f>IF(ISERROR(IF(I962="","",IF((I962/I961)&gt;1,1,I962/I961))),"",IF(I962="","",IF((I962/I961)&gt;1,1,I962/I961)))</f>
        <v/>
      </c>
      <c r="K961" s="397" t="str">
        <f>IF(J961="","",(IF(J961&lt;'BD1'!$E$76,'BD1'!$G$75,IF(J961&lt;'BD1'!$E$77,'BD1'!$G$76,'BD1'!$G$77))))</f>
        <v/>
      </c>
      <c r="L961" s="134"/>
      <c r="M961" s="109" t="s">
        <v>89</v>
      </c>
      <c r="N961" s="68"/>
      <c r="O961" s="396" t="str">
        <f>IF(ISERROR(IF(N962="","",IF((N962/N961)&gt;1,1,N962/N961))),"",IF(N962="","",IF((N962/N961)&gt;1,1,N962/N961)))</f>
        <v/>
      </c>
      <c r="P961" s="398" t="str">
        <f>IF(O961="","",(IF(O961&lt;'BD1'!$E$76,'BD1'!$G$75,IF(O961&lt;'BD1'!$E$77,'BD1'!$G$76,'BD1'!$G$77))))</f>
        <v/>
      </c>
      <c r="Q961" s="134"/>
      <c r="R961" s="109" t="s">
        <v>89</v>
      </c>
      <c r="S961" s="67"/>
      <c r="T961" s="396" t="str">
        <f>IF(ISERROR(IF(S962="","",IF((S962/S961)&gt;1,1,S962/S961))),"",IF(S962="","",IF((S962/S961)&gt;1,1,S962/S961)))</f>
        <v/>
      </c>
      <c r="U961" s="398" t="str">
        <f>IF(T961="","",(IF(T961&lt;'BD1'!$E$76,'BD1'!$G$75,IF(T961&lt;'BD1'!$E$77,'BD1'!$G$76,'BD1'!$G$77))))</f>
        <v/>
      </c>
      <c r="V961" s="132"/>
      <c r="W961" s="132"/>
      <c r="X961" s="74"/>
    </row>
    <row r="962" spans="1:24" ht="37.5" hidden="1" customHeight="1" x14ac:dyDescent="0.25">
      <c r="A962" s="74"/>
      <c r="B962" s="132"/>
      <c r="C962" s="391"/>
      <c r="D962" s="393"/>
      <c r="E962" s="395"/>
      <c r="F962" s="395"/>
      <c r="G962" s="132"/>
      <c r="H962" s="71" t="s">
        <v>90</v>
      </c>
      <c r="I962" s="83"/>
      <c r="J962" s="396"/>
      <c r="K962" s="397"/>
      <c r="L962" s="132"/>
      <c r="M962" s="73" t="s">
        <v>90</v>
      </c>
      <c r="N962" s="69"/>
      <c r="O962" s="396"/>
      <c r="P962" s="398"/>
      <c r="Q962" s="132"/>
      <c r="R962" s="73" t="s">
        <v>90</v>
      </c>
      <c r="S962" s="83"/>
      <c r="T962" s="396"/>
      <c r="U962" s="398"/>
      <c r="V962" s="132"/>
      <c r="W962" s="132"/>
      <c r="X962" s="74"/>
    </row>
    <row r="963" spans="1:24" ht="37.5" hidden="1" customHeight="1" x14ac:dyDescent="0.25">
      <c r="A963" s="74"/>
      <c r="B963" s="132"/>
      <c r="C963" s="390"/>
      <c r="D963" s="392"/>
      <c r="E963" s="394"/>
      <c r="F963" s="394"/>
      <c r="G963" s="134"/>
      <c r="H963" s="108" t="s">
        <v>89</v>
      </c>
      <c r="I963" s="67"/>
      <c r="J963" s="396" t="str">
        <f>IF(ISERROR(IF(I964="","",IF((I964/I963)&gt;1,1,I964/I963))),"",IF(I964="","",IF((I964/I963)&gt;1,1,I964/I963)))</f>
        <v/>
      </c>
      <c r="K963" s="397" t="str">
        <f>IF(J963="","",(IF(J963&lt;'BD1'!$E$76,'BD1'!$G$75,IF(J963&lt;'BD1'!$E$77,'BD1'!$G$76,'BD1'!$G$77))))</f>
        <v/>
      </c>
      <c r="L963" s="134"/>
      <c r="M963" s="109" t="s">
        <v>89</v>
      </c>
      <c r="N963" s="68"/>
      <c r="O963" s="396" t="str">
        <f>IF(ISERROR(IF(N964="","",IF((N964/N963)&gt;1,1,N964/N963))),"",IF(N964="","",IF((N964/N963)&gt;1,1,N964/N963)))</f>
        <v/>
      </c>
      <c r="P963" s="398" t="str">
        <f>IF(O963="","",(IF(O963&lt;'BD1'!$E$76,'BD1'!$G$75,IF(O963&lt;'BD1'!$E$77,'BD1'!$G$76,'BD1'!$G$77))))</f>
        <v/>
      </c>
      <c r="Q963" s="134"/>
      <c r="R963" s="109" t="s">
        <v>89</v>
      </c>
      <c r="S963" s="67"/>
      <c r="T963" s="396" t="str">
        <f>IF(ISERROR(IF(S964="","",IF((S964/S963)&gt;1,1,S964/S963))),"",IF(S964="","",IF((S964/S963)&gt;1,1,S964/S963)))</f>
        <v/>
      </c>
      <c r="U963" s="398" t="str">
        <f>IF(T963="","",(IF(T963&lt;'BD1'!$E$76,'BD1'!$G$75,IF(T963&lt;'BD1'!$E$77,'BD1'!$G$76,'BD1'!$G$77))))</f>
        <v/>
      </c>
      <c r="V963" s="132"/>
      <c r="W963" s="132"/>
      <c r="X963" s="74"/>
    </row>
    <row r="964" spans="1:24" ht="37.5" hidden="1" customHeight="1" x14ac:dyDescent="0.25">
      <c r="A964" s="74"/>
      <c r="B964" s="132"/>
      <c r="C964" s="391"/>
      <c r="D964" s="393"/>
      <c r="E964" s="395"/>
      <c r="F964" s="395"/>
      <c r="G964" s="132"/>
      <c r="H964" s="71" t="s">
        <v>90</v>
      </c>
      <c r="I964" s="83"/>
      <c r="J964" s="396"/>
      <c r="K964" s="397"/>
      <c r="L964" s="132"/>
      <c r="M964" s="73" t="s">
        <v>90</v>
      </c>
      <c r="N964" s="69"/>
      <c r="O964" s="396"/>
      <c r="P964" s="398"/>
      <c r="Q964" s="132"/>
      <c r="R964" s="73" t="s">
        <v>90</v>
      </c>
      <c r="S964" s="83"/>
      <c r="T964" s="396"/>
      <c r="U964" s="398"/>
      <c r="V964" s="132"/>
      <c r="W964" s="132"/>
      <c r="X964" s="74"/>
    </row>
    <row r="965" spans="1:24" ht="37.5" hidden="1" customHeight="1" x14ac:dyDescent="0.25">
      <c r="A965" s="74"/>
      <c r="B965" s="132"/>
      <c r="C965" s="390"/>
      <c r="D965" s="392"/>
      <c r="E965" s="394" t="s">
        <v>233</v>
      </c>
      <c r="F965" s="394"/>
      <c r="G965" s="134"/>
      <c r="H965" s="108" t="s">
        <v>89</v>
      </c>
      <c r="I965" s="67"/>
      <c r="J965" s="396" t="str">
        <f>IF(ISERROR(IF(I966="","",IF((I966/I965)&gt;1,1,I966/I965))),"",IF(I966="","",IF((I966/I965)&gt;1,1,I966/I965)))</f>
        <v/>
      </c>
      <c r="K965" s="397" t="str">
        <f>IF(J965="","",(IF(J965&lt;'BD1'!$E$76,'BD1'!$G$75,IF(J965&lt;'BD1'!$E$77,'BD1'!$G$76,'BD1'!$G$77))))</f>
        <v/>
      </c>
      <c r="L965" s="134"/>
      <c r="M965" s="109" t="s">
        <v>89</v>
      </c>
      <c r="N965" s="68"/>
      <c r="O965" s="396" t="str">
        <f>IF(ISERROR(IF(N966="","",IF((N966/N965)&gt;1,1,N966/N965))),"",IF(N966="","",IF((N966/N965)&gt;1,1,N966/N965)))</f>
        <v/>
      </c>
      <c r="P965" s="398" t="str">
        <f>IF(O965="","",(IF(O965&lt;'BD1'!$E$76,'BD1'!$G$75,IF(O965&lt;'BD1'!$E$77,'BD1'!$G$76,'BD1'!$G$77))))</f>
        <v/>
      </c>
      <c r="Q965" s="134"/>
      <c r="R965" s="109" t="s">
        <v>89</v>
      </c>
      <c r="S965" s="67"/>
      <c r="T965" s="396" t="str">
        <f>IF(ISERROR(IF(S966="","",IF((S966/S965)&gt;1,1,S966/S965))),"",IF(S966="","",IF((S966/S965)&gt;1,1,S966/S965)))</f>
        <v/>
      </c>
      <c r="U965" s="398" t="str">
        <f>IF(T965="","",(IF(T965&lt;'BD1'!$E$76,'BD1'!$G$75,IF(T965&lt;'BD1'!$E$77,'BD1'!$G$76,'BD1'!$G$77))))</f>
        <v/>
      </c>
      <c r="V965" s="132"/>
      <c r="W965" s="132"/>
      <c r="X965" s="74"/>
    </row>
    <row r="966" spans="1:24" ht="37.5" hidden="1" customHeight="1" x14ac:dyDescent="0.25">
      <c r="A966" s="74"/>
      <c r="B966" s="132"/>
      <c r="C966" s="391"/>
      <c r="D966" s="393"/>
      <c r="E966" s="395"/>
      <c r="F966" s="395"/>
      <c r="G966" s="132"/>
      <c r="H966" s="71" t="s">
        <v>90</v>
      </c>
      <c r="I966" s="83"/>
      <c r="J966" s="396"/>
      <c r="K966" s="397"/>
      <c r="L966" s="132"/>
      <c r="M966" s="73" t="s">
        <v>90</v>
      </c>
      <c r="N966" s="69"/>
      <c r="O966" s="396"/>
      <c r="P966" s="398"/>
      <c r="Q966" s="132"/>
      <c r="R966" s="73" t="s">
        <v>90</v>
      </c>
      <c r="S966" s="83"/>
      <c r="T966" s="396"/>
      <c r="U966" s="398"/>
      <c r="V966" s="132"/>
      <c r="W966" s="132"/>
      <c r="X966" s="74"/>
    </row>
    <row r="967" spans="1:24" ht="37.5" hidden="1" customHeight="1" x14ac:dyDescent="0.25">
      <c r="A967" s="74"/>
      <c r="B967" s="132"/>
      <c r="C967" s="390"/>
      <c r="D967" s="392"/>
      <c r="E967" s="394" t="s">
        <v>233</v>
      </c>
      <c r="F967" s="394"/>
      <c r="G967" s="134"/>
      <c r="H967" s="108" t="s">
        <v>89</v>
      </c>
      <c r="I967" s="67"/>
      <c r="J967" s="396" t="str">
        <f>IF(ISERROR(IF(I968="","",IF((I968/I967)&gt;1,1,I968/I967))),"",IF(I968="","",IF((I968/I967)&gt;1,1,I968/I967)))</f>
        <v/>
      </c>
      <c r="K967" s="397" t="str">
        <f>IF(J967="","",(IF(J967&lt;'BD1'!$E$76,'BD1'!$G$75,IF(J967&lt;'BD1'!$E$77,'BD1'!$G$76,'BD1'!$G$77))))</f>
        <v/>
      </c>
      <c r="L967" s="134"/>
      <c r="M967" s="109" t="s">
        <v>89</v>
      </c>
      <c r="N967" s="68"/>
      <c r="O967" s="396" t="str">
        <f>IF(ISERROR(IF(N968="","",IF((N968/N967)&gt;1,1,N968/N967))),"",IF(N968="","",IF((N968/N967)&gt;1,1,N968/N967)))</f>
        <v/>
      </c>
      <c r="P967" s="398" t="str">
        <f>IF(O967="","",(IF(O967&lt;'BD1'!$E$76,'BD1'!$G$75,IF(O967&lt;'BD1'!$E$77,'BD1'!$G$76,'BD1'!$G$77))))</f>
        <v/>
      </c>
      <c r="Q967" s="134"/>
      <c r="R967" s="109" t="s">
        <v>89</v>
      </c>
      <c r="S967" s="67"/>
      <c r="T967" s="396" t="str">
        <f>IF(ISERROR(IF(S968="","",IF((S968/S967)&gt;1,1,S968/S967))),"",IF(S968="","",IF((S968/S967)&gt;1,1,S968/S967)))</f>
        <v/>
      </c>
      <c r="U967" s="398" t="str">
        <f>IF(T967="","",(IF(T967&lt;'BD1'!$E$76,'BD1'!$G$75,IF(T967&lt;'BD1'!$E$77,'BD1'!$G$76,'BD1'!$G$77))))</f>
        <v/>
      </c>
      <c r="V967" s="132"/>
      <c r="W967" s="132"/>
      <c r="X967" s="74"/>
    </row>
    <row r="968" spans="1:24" ht="37.5" hidden="1" customHeight="1" x14ac:dyDescent="0.25">
      <c r="A968" s="74"/>
      <c r="B968" s="132"/>
      <c r="C968" s="391"/>
      <c r="D968" s="393"/>
      <c r="E968" s="395"/>
      <c r="F968" s="395"/>
      <c r="G968" s="132"/>
      <c r="H968" s="71" t="s">
        <v>90</v>
      </c>
      <c r="I968" s="83"/>
      <c r="J968" s="396"/>
      <c r="K968" s="397"/>
      <c r="L968" s="132"/>
      <c r="M968" s="73" t="s">
        <v>90</v>
      </c>
      <c r="N968" s="69"/>
      <c r="O968" s="396"/>
      <c r="P968" s="398"/>
      <c r="Q968" s="132"/>
      <c r="R968" s="73" t="s">
        <v>90</v>
      </c>
      <c r="S968" s="83"/>
      <c r="T968" s="396"/>
      <c r="U968" s="398"/>
      <c r="V968" s="132"/>
      <c r="W968" s="132"/>
      <c r="X968" s="74"/>
    </row>
    <row r="969" spans="1:24" ht="37.5" hidden="1" customHeight="1" x14ac:dyDescent="0.25">
      <c r="A969" s="74"/>
      <c r="B969" s="132"/>
      <c r="C969" s="390"/>
      <c r="D969" s="392"/>
      <c r="E969" s="394"/>
      <c r="F969" s="394"/>
      <c r="G969" s="134"/>
      <c r="H969" s="108" t="s">
        <v>89</v>
      </c>
      <c r="I969" s="67"/>
      <c r="J969" s="396" t="str">
        <f>IF(ISERROR(IF(I970="","",IF((I970/I969)&gt;1,1,I970/I969))),"",IF(I970="","",IF((I970/I969)&gt;1,1,I970/I969)))</f>
        <v/>
      </c>
      <c r="K969" s="397" t="str">
        <f>IF(J969="","",(IF(J969&lt;'BD1'!$E$76,'BD1'!$G$75,IF(J969&lt;'BD1'!$E$77,'BD1'!$G$76,'BD1'!$G$77))))</f>
        <v/>
      </c>
      <c r="L969" s="134"/>
      <c r="M969" s="109" t="s">
        <v>89</v>
      </c>
      <c r="N969" s="68"/>
      <c r="O969" s="396" t="str">
        <f>IF(ISERROR(IF(N970="","",IF((N970/N969)&gt;1,1,N970/N969))),"",IF(N970="","",IF((N970/N969)&gt;1,1,N970/N969)))</f>
        <v/>
      </c>
      <c r="P969" s="398" t="str">
        <f>IF(O969="","",(IF(O969&lt;'BD1'!$E$76,'BD1'!$G$75,IF(O969&lt;'BD1'!$E$77,'BD1'!$G$76,'BD1'!$G$77))))</f>
        <v/>
      </c>
      <c r="Q969" s="134"/>
      <c r="R969" s="109" t="s">
        <v>89</v>
      </c>
      <c r="S969" s="67"/>
      <c r="T969" s="396" t="str">
        <f>IF(ISERROR(IF(S970="","",IF((S970/S969)&gt;1,1,S970/S969))),"",IF(S970="","",IF((S970/S969)&gt;1,1,S970/S969)))</f>
        <v/>
      </c>
      <c r="U969" s="398" t="str">
        <f>IF(T969="","",(IF(T969&lt;'BD1'!$E$76,'BD1'!$G$75,IF(T969&lt;'BD1'!$E$77,'BD1'!$G$76,'BD1'!$G$77))))</f>
        <v/>
      </c>
      <c r="V969" s="132"/>
      <c r="W969" s="132"/>
      <c r="X969" s="74"/>
    </row>
    <row r="970" spans="1:24" ht="37.5" hidden="1" customHeight="1" x14ac:dyDescent="0.25">
      <c r="A970" s="74"/>
      <c r="B970" s="132"/>
      <c r="C970" s="391"/>
      <c r="D970" s="393"/>
      <c r="E970" s="395"/>
      <c r="F970" s="395"/>
      <c r="G970" s="132"/>
      <c r="H970" s="71" t="s">
        <v>90</v>
      </c>
      <c r="I970" s="83"/>
      <c r="J970" s="396"/>
      <c r="K970" s="397"/>
      <c r="L970" s="132"/>
      <c r="M970" s="73" t="s">
        <v>90</v>
      </c>
      <c r="N970" s="69"/>
      <c r="O970" s="396"/>
      <c r="P970" s="398"/>
      <c r="Q970" s="132"/>
      <c r="R970" s="73" t="s">
        <v>90</v>
      </c>
      <c r="S970" s="83"/>
      <c r="T970" s="396"/>
      <c r="U970" s="398"/>
      <c r="V970" s="132"/>
      <c r="W970" s="132"/>
      <c r="X970" s="74"/>
    </row>
    <row r="971" spans="1:24" ht="15" hidden="1" customHeight="1" x14ac:dyDescent="0.25">
      <c r="A971" s="74"/>
      <c r="B971" s="145"/>
      <c r="C971" s="145"/>
      <c r="D971" s="145"/>
      <c r="E971" s="145"/>
      <c r="F971" s="145"/>
      <c r="G971" s="145"/>
      <c r="H971" s="145"/>
      <c r="I971" s="145"/>
      <c r="J971" s="145"/>
      <c r="K971" s="145"/>
      <c r="L971" s="145"/>
      <c r="M971" s="145"/>
      <c r="N971" s="145"/>
      <c r="O971" s="145"/>
      <c r="P971" s="145"/>
      <c r="Q971" s="145"/>
      <c r="R971" s="145"/>
      <c r="S971" s="145"/>
      <c r="T971" s="145"/>
      <c r="U971" s="145"/>
      <c r="V971" s="145"/>
      <c r="W971" s="145"/>
      <c r="X971" s="74"/>
    </row>
    <row r="972" spans="1:24" ht="15" hidden="1" customHeight="1" x14ac:dyDescent="0.25">
      <c r="A972" s="74"/>
      <c r="B972" s="145"/>
      <c r="C972" s="145"/>
      <c r="D972" s="145"/>
      <c r="E972" s="145"/>
      <c r="F972" s="145"/>
      <c r="G972" s="145"/>
      <c r="H972" s="145"/>
      <c r="I972" s="145"/>
      <c r="J972" s="145"/>
      <c r="K972" s="145"/>
      <c r="L972" s="145"/>
      <c r="M972" s="145"/>
      <c r="N972" s="145"/>
      <c r="O972" s="145"/>
      <c r="P972" s="145"/>
      <c r="Q972" s="145"/>
      <c r="R972" s="145"/>
      <c r="S972" s="145"/>
      <c r="T972" s="145"/>
      <c r="U972" s="145"/>
      <c r="V972" s="145"/>
      <c r="W972" s="145"/>
      <c r="X972" s="74"/>
    </row>
    <row r="973" spans="1:24" ht="15" hidden="1" customHeight="1" x14ac:dyDescent="0.25">
      <c r="A973" s="74"/>
      <c r="B973" s="145"/>
      <c r="C973" s="145"/>
      <c r="D973" s="145"/>
      <c r="E973" s="145"/>
      <c r="F973" s="145"/>
      <c r="G973" s="145"/>
      <c r="H973" s="145"/>
      <c r="I973" s="145"/>
      <c r="J973" s="145"/>
      <c r="K973" s="145"/>
      <c r="L973" s="145"/>
      <c r="M973" s="145"/>
      <c r="N973" s="145"/>
      <c r="O973" s="145"/>
      <c r="P973" s="145"/>
      <c r="Q973" s="145"/>
      <c r="R973" s="145"/>
      <c r="S973" s="145"/>
      <c r="T973" s="145"/>
      <c r="U973" s="145"/>
      <c r="V973" s="145"/>
      <c r="W973" s="145"/>
      <c r="X973" s="74"/>
    </row>
    <row r="974" spans="1:24" ht="54" hidden="1" customHeight="1" x14ac:dyDescent="0.25">
      <c r="A974" s="74"/>
      <c r="B974" s="132"/>
      <c r="C974" s="399" t="s">
        <v>99</v>
      </c>
      <c r="D974" s="399"/>
      <c r="E974" s="399"/>
      <c r="F974" s="399"/>
      <c r="G974" s="399"/>
      <c r="H974" s="399"/>
      <c r="I974" s="399"/>
      <c r="J974" s="399"/>
      <c r="K974" s="399"/>
      <c r="L974" s="399"/>
      <c r="M974" s="399"/>
      <c r="N974" s="399"/>
      <c r="O974" s="399"/>
      <c r="P974" s="399"/>
      <c r="Q974" s="399"/>
      <c r="R974" s="399"/>
      <c r="S974" s="399"/>
      <c r="T974" s="399"/>
      <c r="U974" s="399"/>
      <c r="V974" s="399"/>
      <c r="W974" s="132"/>
      <c r="X974" s="74"/>
    </row>
    <row r="975" spans="1:24" ht="39.950000000000003" hidden="1" customHeight="1" x14ac:dyDescent="0.25">
      <c r="A975" s="74"/>
      <c r="B975" s="132"/>
      <c r="C975" s="365" t="s">
        <v>356</v>
      </c>
      <c r="D975" s="387">
        <v>1</v>
      </c>
      <c r="E975" s="138" t="s">
        <v>114</v>
      </c>
      <c r="F975" s="367"/>
      <c r="G975" s="368"/>
      <c r="H975" s="369"/>
      <c r="I975" s="139" t="s">
        <v>100</v>
      </c>
      <c r="J975" s="370"/>
      <c r="K975" s="371"/>
      <c r="L975" s="371"/>
      <c r="M975" s="371"/>
      <c r="N975" s="371"/>
      <c r="O975" s="371"/>
      <c r="P975" s="371"/>
      <c r="Q975" s="372"/>
      <c r="R975" s="373" t="s">
        <v>140</v>
      </c>
      <c r="S975" s="374"/>
      <c r="T975" s="375" t="str">
        <f ca="1">IF(ISERROR(INDEX('BD1'!$N$56:$P$70,MATCH(J975,INDIRECT(F975),0),MATCH(F975,'BD1'!$N$55:$P$55,0))),"",(INDEX('BD1'!$N$56:$P$70,MATCH(J975,INDIRECT(F975),0),MATCH(F975,'BD1'!$N$55:$P$55,0))))</f>
        <v/>
      </c>
      <c r="U975" s="376"/>
      <c r="V975" s="132"/>
      <c r="W975" s="132"/>
      <c r="X975" s="74"/>
    </row>
    <row r="976" spans="1:24" ht="15" hidden="1" customHeight="1" x14ac:dyDescent="0.25">
      <c r="A976" s="74"/>
      <c r="B976" s="132"/>
      <c r="C976" s="365"/>
      <c r="D976" s="388"/>
      <c r="E976" s="140"/>
      <c r="F976" s="140"/>
      <c r="G976" s="140"/>
      <c r="H976" s="141" t="s">
        <v>163</v>
      </c>
      <c r="I976" s="140"/>
      <c r="J976" s="140"/>
      <c r="K976" s="140"/>
      <c r="L976" s="140"/>
      <c r="M976" s="140"/>
      <c r="N976" s="140"/>
      <c r="O976" s="140"/>
      <c r="P976" s="140"/>
      <c r="Q976" s="141" t="s">
        <v>163</v>
      </c>
      <c r="R976" s="140"/>
      <c r="S976" s="140"/>
      <c r="T976" s="140"/>
      <c r="U976" s="142"/>
      <c r="V976" s="132"/>
      <c r="W976" s="132"/>
      <c r="X976" s="74"/>
    </row>
    <row r="977" spans="1:24" ht="21.75" hidden="1" customHeight="1" x14ac:dyDescent="0.25">
      <c r="A977" s="74"/>
      <c r="B977" s="132"/>
      <c r="C977" s="365"/>
      <c r="D977" s="388"/>
      <c r="E977" s="377" t="s">
        <v>234</v>
      </c>
      <c r="F977" s="378"/>
      <c r="G977" s="378"/>
      <c r="H977" s="378"/>
      <c r="I977" s="378"/>
      <c r="J977" s="378"/>
      <c r="K977" s="378"/>
      <c r="L977" s="379" t="s">
        <v>235</v>
      </c>
      <c r="M977" s="378"/>
      <c r="N977" s="378"/>
      <c r="O977" s="378"/>
      <c r="P977" s="378"/>
      <c r="Q977" s="378"/>
      <c r="R977" s="378"/>
      <c r="S977" s="378"/>
      <c r="T977" s="378"/>
      <c r="U977" s="380"/>
      <c r="V977" s="132"/>
      <c r="W977" s="132"/>
      <c r="X977" s="74"/>
    </row>
    <row r="978" spans="1:24" ht="39.950000000000003" hidden="1" customHeight="1" x14ac:dyDescent="0.25">
      <c r="A978" s="74"/>
      <c r="B978" s="132"/>
      <c r="C978" s="366"/>
      <c r="D978" s="389"/>
      <c r="E978" s="381"/>
      <c r="F978" s="381"/>
      <c r="G978" s="381"/>
      <c r="H978" s="381"/>
      <c r="I978" s="381"/>
      <c r="J978" s="381"/>
      <c r="K978" s="382"/>
      <c r="L978" s="383"/>
      <c r="M978" s="384"/>
      <c r="N978" s="384"/>
      <c r="O978" s="384"/>
      <c r="P978" s="384"/>
      <c r="Q978" s="384"/>
      <c r="R978" s="384"/>
      <c r="S978" s="384"/>
      <c r="T978" s="384"/>
      <c r="U978" s="385"/>
      <c r="V978" s="132"/>
      <c r="W978" s="132"/>
      <c r="X978" s="74"/>
    </row>
    <row r="979" spans="1:24" ht="12" hidden="1" customHeight="1" x14ac:dyDescent="0.25">
      <c r="A979" s="74"/>
      <c r="B979" s="132"/>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74"/>
    </row>
    <row r="980" spans="1:24" ht="9" hidden="1" customHeight="1" x14ac:dyDescent="0.25">
      <c r="A980" s="74"/>
      <c r="B980" s="132"/>
      <c r="C980" s="137"/>
      <c r="D980" s="132"/>
      <c r="E980" s="132"/>
      <c r="F980" s="132"/>
      <c r="G980" s="132"/>
      <c r="H980" s="132"/>
      <c r="I980" s="132"/>
      <c r="J980" s="132"/>
      <c r="K980" s="132"/>
      <c r="L980" s="132"/>
      <c r="M980" s="132"/>
      <c r="N980" s="132"/>
      <c r="O980" s="132"/>
      <c r="P980" s="132"/>
      <c r="Q980" s="132"/>
      <c r="R980" s="132"/>
      <c r="S980" s="132"/>
      <c r="T980" s="132"/>
      <c r="U980" s="132"/>
      <c r="V980" s="132"/>
      <c r="W980" s="132"/>
      <c r="X980" s="74"/>
    </row>
    <row r="981" spans="1:24" ht="39.950000000000003" hidden="1" customHeight="1" x14ac:dyDescent="0.25">
      <c r="A981" s="74"/>
      <c r="B981" s="132"/>
      <c r="C981" s="365" t="s">
        <v>356</v>
      </c>
      <c r="D981" s="387">
        <v>2</v>
      </c>
      <c r="E981" s="138" t="s">
        <v>114</v>
      </c>
      <c r="F981" s="367"/>
      <c r="G981" s="368"/>
      <c r="H981" s="369"/>
      <c r="I981" s="139" t="s">
        <v>100</v>
      </c>
      <c r="J981" s="370"/>
      <c r="K981" s="371"/>
      <c r="L981" s="371"/>
      <c r="M981" s="371"/>
      <c r="N981" s="371"/>
      <c r="O981" s="371"/>
      <c r="P981" s="371"/>
      <c r="Q981" s="372"/>
      <c r="R981" s="373" t="s">
        <v>140</v>
      </c>
      <c r="S981" s="374"/>
      <c r="T981" s="375" t="str">
        <f ca="1">IF(ISERROR(INDEX('BD1'!$N$56:$P$70,MATCH(J981,INDIRECT(F981),0),MATCH(F981,'BD1'!$N$55:$P$55,0))),"",(INDEX('BD1'!$N$56:$P$70,MATCH(J981,INDIRECT(F981),0),MATCH(F981,'BD1'!$N$55:$P$55,0))))</f>
        <v/>
      </c>
      <c r="U981" s="376"/>
      <c r="V981" s="132"/>
      <c r="W981" s="132"/>
      <c r="X981" s="74"/>
    </row>
    <row r="982" spans="1:24" ht="15" hidden="1" customHeight="1" x14ac:dyDescent="0.25">
      <c r="A982" s="74"/>
      <c r="B982" s="132"/>
      <c r="C982" s="365"/>
      <c r="D982" s="388"/>
      <c r="E982" s="140"/>
      <c r="F982" s="140"/>
      <c r="G982" s="140"/>
      <c r="H982" s="141" t="s">
        <v>163</v>
      </c>
      <c r="I982" s="140"/>
      <c r="J982" s="140"/>
      <c r="K982" s="140"/>
      <c r="L982" s="140"/>
      <c r="M982" s="140"/>
      <c r="N982" s="140"/>
      <c r="O982" s="140"/>
      <c r="P982" s="140"/>
      <c r="Q982" s="141" t="s">
        <v>163</v>
      </c>
      <c r="R982" s="140"/>
      <c r="S982" s="140"/>
      <c r="T982" s="140"/>
      <c r="U982" s="142"/>
      <c r="V982" s="132"/>
      <c r="W982" s="132"/>
      <c r="X982" s="74"/>
    </row>
    <row r="983" spans="1:24" ht="21.75" hidden="1" customHeight="1" x14ac:dyDescent="0.25">
      <c r="A983" s="74"/>
      <c r="B983" s="132"/>
      <c r="C983" s="365"/>
      <c r="D983" s="388"/>
      <c r="E983" s="377" t="s">
        <v>234</v>
      </c>
      <c r="F983" s="378"/>
      <c r="G983" s="378"/>
      <c r="H983" s="378"/>
      <c r="I983" s="378"/>
      <c r="J983" s="378"/>
      <c r="K983" s="378"/>
      <c r="L983" s="379" t="s">
        <v>235</v>
      </c>
      <c r="M983" s="378"/>
      <c r="N983" s="378"/>
      <c r="O983" s="378"/>
      <c r="P983" s="378"/>
      <c r="Q983" s="378"/>
      <c r="R983" s="378"/>
      <c r="S983" s="378"/>
      <c r="T983" s="378"/>
      <c r="U983" s="380"/>
      <c r="V983" s="132"/>
      <c r="W983" s="132"/>
      <c r="X983" s="74"/>
    </row>
    <row r="984" spans="1:24" ht="39.950000000000003" hidden="1" customHeight="1" x14ac:dyDescent="0.25">
      <c r="A984" s="74"/>
      <c r="B984" s="132"/>
      <c r="C984" s="366"/>
      <c r="D984" s="389"/>
      <c r="E984" s="381"/>
      <c r="F984" s="381"/>
      <c r="G984" s="381"/>
      <c r="H984" s="381"/>
      <c r="I984" s="381"/>
      <c r="J984" s="381"/>
      <c r="K984" s="382"/>
      <c r="L984" s="383"/>
      <c r="M984" s="384"/>
      <c r="N984" s="384"/>
      <c r="O984" s="384"/>
      <c r="P984" s="384"/>
      <c r="Q984" s="384"/>
      <c r="R984" s="384"/>
      <c r="S984" s="384"/>
      <c r="T984" s="384"/>
      <c r="U984" s="385"/>
      <c r="V984" s="132"/>
      <c r="W984" s="132"/>
      <c r="X984" s="74"/>
    </row>
    <row r="985" spans="1:24" ht="9" hidden="1" customHeight="1" x14ac:dyDescent="0.25">
      <c r="A985" s="74"/>
      <c r="B985" s="132"/>
      <c r="C985" s="137"/>
      <c r="D985" s="132"/>
      <c r="E985" s="132"/>
      <c r="F985" s="132"/>
      <c r="G985" s="132"/>
      <c r="H985" s="132"/>
      <c r="I985" s="132"/>
      <c r="J985" s="132"/>
      <c r="K985" s="132"/>
      <c r="L985" s="132"/>
      <c r="M985" s="132"/>
      <c r="N985" s="132"/>
      <c r="O985" s="132"/>
      <c r="P985" s="132"/>
      <c r="Q985" s="132"/>
      <c r="R985" s="132"/>
      <c r="S985" s="132"/>
      <c r="T985" s="132"/>
      <c r="U985" s="132"/>
      <c r="V985" s="132"/>
      <c r="W985" s="132"/>
      <c r="X985" s="74"/>
    </row>
    <row r="986" spans="1:24" ht="9" hidden="1" customHeight="1" x14ac:dyDescent="0.25">
      <c r="A986" s="74"/>
      <c r="B986" s="132"/>
      <c r="C986" s="137"/>
      <c r="D986" s="132"/>
      <c r="E986" s="132"/>
      <c r="F986" s="132"/>
      <c r="G986" s="132"/>
      <c r="H986" s="132"/>
      <c r="I986" s="132"/>
      <c r="J986" s="132"/>
      <c r="K986" s="132"/>
      <c r="L986" s="132"/>
      <c r="M986" s="132"/>
      <c r="N986" s="132"/>
      <c r="O986" s="132"/>
      <c r="P986" s="132"/>
      <c r="Q986" s="132"/>
      <c r="R986" s="132"/>
      <c r="S986" s="132"/>
      <c r="T986" s="132"/>
      <c r="U986" s="132"/>
      <c r="V986" s="132"/>
      <c r="W986" s="132"/>
      <c r="X986" s="74"/>
    </row>
    <row r="987" spans="1:24" ht="39.950000000000003" hidden="1" customHeight="1" x14ac:dyDescent="0.25">
      <c r="A987" s="74"/>
      <c r="B987" s="132"/>
      <c r="C987" s="365" t="s">
        <v>356</v>
      </c>
      <c r="D987" s="387">
        <v>3</v>
      </c>
      <c r="E987" s="138" t="s">
        <v>114</v>
      </c>
      <c r="F987" s="367"/>
      <c r="G987" s="368"/>
      <c r="H987" s="369"/>
      <c r="I987" s="139" t="s">
        <v>100</v>
      </c>
      <c r="J987" s="370"/>
      <c r="K987" s="371"/>
      <c r="L987" s="371"/>
      <c r="M987" s="371"/>
      <c r="N987" s="371"/>
      <c r="O987" s="371"/>
      <c r="P987" s="371"/>
      <c r="Q987" s="372"/>
      <c r="R987" s="373" t="s">
        <v>140</v>
      </c>
      <c r="S987" s="374"/>
      <c r="T987" s="375" t="str">
        <f ca="1">IF(ISERROR(INDEX('BD1'!$N$56:$P$70,MATCH(J987,INDIRECT(F987),0),MATCH(F987,'BD1'!$N$55:$P$55,0))),"",(INDEX('BD1'!$N$56:$P$70,MATCH(J987,INDIRECT(F987),0),MATCH(F987,'BD1'!$N$55:$P$55,0))))</f>
        <v/>
      </c>
      <c r="U987" s="376"/>
      <c r="V987" s="132"/>
      <c r="W987" s="132"/>
      <c r="X987" s="74"/>
    </row>
    <row r="988" spans="1:24" ht="15" hidden="1" customHeight="1" x14ac:dyDescent="0.25">
      <c r="A988" s="74"/>
      <c r="B988" s="132"/>
      <c r="C988" s="365"/>
      <c r="D988" s="388"/>
      <c r="E988" s="140"/>
      <c r="F988" s="140"/>
      <c r="G988" s="140"/>
      <c r="H988" s="141" t="s">
        <v>163</v>
      </c>
      <c r="I988" s="140"/>
      <c r="J988" s="140"/>
      <c r="K988" s="140"/>
      <c r="L988" s="140"/>
      <c r="M988" s="140"/>
      <c r="N988" s="140"/>
      <c r="O988" s="140"/>
      <c r="P988" s="140"/>
      <c r="Q988" s="141" t="s">
        <v>163</v>
      </c>
      <c r="R988" s="140"/>
      <c r="S988" s="140"/>
      <c r="T988" s="140"/>
      <c r="U988" s="142"/>
      <c r="V988" s="132"/>
      <c r="W988" s="132"/>
      <c r="X988" s="74"/>
    </row>
    <row r="989" spans="1:24" ht="21.75" hidden="1" customHeight="1" x14ac:dyDescent="0.25">
      <c r="A989" s="74"/>
      <c r="B989" s="132"/>
      <c r="C989" s="365"/>
      <c r="D989" s="388"/>
      <c r="E989" s="377" t="s">
        <v>234</v>
      </c>
      <c r="F989" s="378"/>
      <c r="G989" s="378"/>
      <c r="H989" s="378"/>
      <c r="I989" s="378"/>
      <c r="J989" s="378"/>
      <c r="K989" s="378"/>
      <c r="L989" s="379" t="s">
        <v>235</v>
      </c>
      <c r="M989" s="378"/>
      <c r="N989" s="378"/>
      <c r="O989" s="378"/>
      <c r="P989" s="378"/>
      <c r="Q989" s="378"/>
      <c r="R989" s="378"/>
      <c r="S989" s="378"/>
      <c r="T989" s="378"/>
      <c r="U989" s="380"/>
      <c r="V989" s="132"/>
      <c r="W989" s="132"/>
      <c r="X989" s="74"/>
    </row>
    <row r="990" spans="1:24" ht="39.950000000000003" hidden="1" customHeight="1" x14ac:dyDescent="0.25">
      <c r="A990" s="74"/>
      <c r="B990" s="132"/>
      <c r="C990" s="366"/>
      <c r="D990" s="389"/>
      <c r="E990" s="381"/>
      <c r="F990" s="381"/>
      <c r="G990" s="381"/>
      <c r="H990" s="381"/>
      <c r="I990" s="381"/>
      <c r="J990" s="381"/>
      <c r="K990" s="382"/>
      <c r="L990" s="383"/>
      <c r="M990" s="384"/>
      <c r="N990" s="384"/>
      <c r="O990" s="384"/>
      <c r="P990" s="384"/>
      <c r="Q990" s="384"/>
      <c r="R990" s="384"/>
      <c r="S990" s="384"/>
      <c r="T990" s="384"/>
      <c r="U990" s="385"/>
      <c r="V990" s="132"/>
      <c r="W990" s="132"/>
      <c r="X990" s="74"/>
    </row>
    <row r="991" spans="1:24" ht="9" hidden="1" customHeight="1" x14ac:dyDescent="0.25">
      <c r="A991" s="74"/>
      <c r="B991" s="132"/>
      <c r="C991" s="137"/>
      <c r="D991" s="132"/>
      <c r="E991" s="132"/>
      <c r="F991" s="132"/>
      <c r="G991" s="132"/>
      <c r="H991" s="132"/>
      <c r="I991" s="132"/>
      <c r="J991" s="132"/>
      <c r="K991" s="132"/>
      <c r="L991" s="132"/>
      <c r="M991" s="132"/>
      <c r="N991" s="132"/>
      <c r="O991" s="132"/>
      <c r="P991" s="132"/>
      <c r="Q991" s="132"/>
      <c r="R991" s="132"/>
      <c r="S991" s="132"/>
      <c r="T991" s="132"/>
      <c r="U991" s="132"/>
      <c r="V991" s="132"/>
      <c r="W991" s="132"/>
      <c r="X991" s="74"/>
    </row>
    <row r="992" spans="1:24" ht="9" hidden="1" customHeight="1" x14ac:dyDescent="0.25">
      <c r="A992" s="74"/>
      <c r="B992" s="132"/>
      <c r="C992" s="132"/>
      <c r="D992" s="132"/>
      <c r="E992" s="132"/>
      <c r="F992" s="132"/>
      <c r="G992" s="132"/>
      <c r="H992" s="132"/>
      <c r="I992" s="132"/>
      <c r="J992" s="132"/>
      <c r="K992" s="132"/>
      <c r="L992" s="132"/>
      <c r="M992" s="132"/>
      <c r="N992" s="132"/>
      <c r="O992" s="132"/>
      <c r="P992" s="132"/>
      <c r="Q992" s="132"/>
      <c r="R992" s="132"/>
      <c r="S992" s="132"/>
      <c r="T992" s="132"/>
      <c r="U992" s="132"/>
      <c r="V992" s="132"/>
      <c r="W992" s="132"/>
      <c r="X992" s="74"/>
    </row>
    <row r="993" spans="1:24" ht="39.950000000000003" hidden="1" customHeight="1" x14ac:dyDescent="0.25">
      <c r="A993" s="74"/>
      <c r="B993" s="132"/>
      <c r="C993" s="365" t="s">
        <v>356</v>
      </c>
      <c r="D993" s="387">
        <v>4</v>
      </c>
      <c r="E993" s="138" t="s">
        <v>114</v>
      </c>
      <c r="F993" s="367"/>
      <c r="G993" s="368"/>
      <c r="H993" s="369"/>
      <c r="I993" s="139" t="s">
        <v>100</v>
      </c>
      <c r="J993" s="370"/>
      <c r="K993" s="371"/>
      <c r="L993" s="371"/>
      <c r="M993" s="371"/>
      <c r="N993" s="371"/>
      <c r="O993" s="371"/>
      <c r="P993" s="371"/>
      <c r="Q993" s="372"/>
      <c r="R993" s="373" t="s">
        <v>140</v>
      </c>
      <c r="S993" s="374"/>
      <c r="T993" s="375" t="str">
        <f ca="1">IF(ISERROR(INDEX('BD1'!$N$56:$P$70,MATCH(J993,INDIRECT(F993),0),MATCH(F993,'BD1'!$N$55:$P$55,0))),"",(INDEX('BD1'!$N$56:$P$70,MATCH(J993,INDIRECT(F993),0),MATCH(F993,'BD1'!$N$55:$P$55,0))))</f>
        <v/>
      </c>
      <c r="U993" s="376"/>
      <c r="V993" s="132"/>
      <c r="W993" s="132"/>
      <c r="X993" s="74"/>
    </row>
    <row r="994" spans="1:24" ht="15" hidden="1" customHeight="1" x14ac:dyDescent="0.25">
      <c r="A994" s="74"/>
      <c r="B994" s="132"/>
      <c r="C994" s="365"/>
      <c r="D994" s="388"/>
      <c r="E994" s="140"/>
      <c r="F994" s="140"/>
      <c r="G994" s="140"/>
      <c r="H994" s="141" t="s">
        <v>163</v>
      </c>
      <c r="I994" s="140"/>
      <c r="J994" s="140"/>
      <c r="K994" s="140"/>
      <c r="L994" s="140"/>
      <c r="M994" s="140"/>
      <c r="N994" s="140"/>
      <c r="O994" s="140"/>
      <c r="P994" s="140"/>
      <c r="Q994" s="141" t="s">
        <v>163</v>
      </c>
      <c r="R994" s="140"/>
      <c r="S994" s="140"/>
      <c r="T994" s="140"/>
      <c r="U994" s="142"/>
      <c r="V994" s="132"/>
      <c r="W994" s="132"/>
      <c r="X994" s="74"/>
    </row>
    <row r="995" spans="1:24" ht="21.75" hidden="1" customHeight="1" x14ac:dyDescent="0.25">
      <c r="A995" s="74"/>
      <c r="B995" s="132"/>
      <c r="C995" s="365"/>
      <c r="D995" s="388"/>
      <c r="E995" s="377" t="s">
        <v>234</v>
      </c>
      <c r="F995" s="378"/>
      <c r="G995" s="378"/>
      <c r="H995" s="378"/>
      <c r="I995" s="378"/>
      <c r="J995" s="378"/>
      <c r="K995" s="378"/>
      <c r="L995" s="379" t="s">
        <v>235</v>
      </c>
      <c r="M995" s="378"/>
      <c r="N995" s="378"/>
      <c r="O995" s="378"/>
      <c r="P995" s="378"/>
      <c r="Q995" s="378"/>
      <c r="R995" s="378"/>
      <c r="S995" s="378"/>
      <c r="T995" s="378"/>
      <c r="U995" s="380"/>
      <c r="V995" s="132"/>
      <c r="W995" s="132"/>
      <c r="X995" s="74"/>
    </row>
    <row r="996" spans="1:24" ht="39.950000000000003" hidden="1" customHeight="1" x14ac:dyDescent="0.25">
      <c r="A996" s="74"/>
      <c r="B996" s="132"/>
      <c r="C996" s="366"/>
      <c r="D996" s="389"/>
      <c r="E996" s="381"/>
      <c r="F996" s="381"/>
      <c r="G996" s="381"/>
      <c r="H996" s="381"/>
      <c r="I996" s="381"/>
      <c r="J996" s="381"/>
      <c r="K996" s="382"/>
      <c r="L996" s="383"/>
      <c r="M996" s="384"/>
      <c r="N996" s="384"/>
      <c r="O996" s="384"/>
      <c r="P996" s="384"/>
      <c r="Q996" s="384"/>
      <c r="R996" s="384"/>
      <c r="S996" s="384"/>
      <c r="T996" s="384"/>
      <c r="U996" s="385"/>
      <c r="V996" s="132"/>
      <c r="W996" s="132"/>
      <c r="X996" s="74"/>
    </row>
    <row r="997" spans="1:24" ht="12" hidden="1" customHeight="1" x14ac:dyDescent="0.25">
      <c r="A997" s="74"/>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74"/>
    </row>
    <row r="998" spans="1:24" ht="9" hidden="1" customHeight="1" x14ac:dyDescent="0.25">
      <c r="A998" s="74"/>
      <c r="B998" s="132"/>
      <c r="C998" s="137"/>
      <c r="D998" s="132"/>
      <c r="E998" s="132"/>
      <c r="F998" s="132"/>
      <c r="G998" s="132"/>
      <c r="H998" s="132"/>
      <c r="I998" s="132"/>
      <c r="J998" s="132"/>
      <c r="K998" s="132"/>
      <c r="L998" s="132"/>
      <c r="M998" s="132"/>
      <c r="N998" s="132"/>
      <c r="O998" s="132"/>
      <c r="P998" s="132"/>
      <c r="Q998" s="132"/>
      <c r="R998" s="132"/>
      <c r="S998" s="132"/>
      <c r="T998" s="132"/>
      <c r="U998" s="132"/>
      <c r="V998" s="132"/>
      <c r="W998" s="132"/>
      <c r="X998" s="74"/>
    </row>
    <row r="999" spans="1:24" ht="39.950000000000003" hidden="1" customHeight="1" x14ac:dyDescent="0.25">
      <c r="A999" s="74"/>
      <c r="B999" s="132"/>
      <c r="C999" s="365" t="s">
        <v>356</v>
      </c>
      <c r="D999" s="387">
        <v>5</v>
      </c>
      <c r="E999" s="138" t="s">
        <v>114</v>
      </c>
      <c r="F999" s="367"/>
      <c r="G999" s="368"/>
      <c r="H999" s="369"/>
      <c r="I999" s="139" t="s">
        <v>100</v>
      </c>
      <c r="J999" s="370"/>
      <c r="K999" s="371"/>
      <c r="L999" s="371"/>
      <c r="M999" s="371"/>
      <c r="N999" s="371"/>
      <c r="O999" s="371"/>
      <c r="P999" s="371"/>
      <c r="Q999" s="372"/>
      <c r="R999" s="373" t="s">
        <v>140</v>
      </c>
      <c r="S999" s="374"/>
      <c r="T999" s="375" t="str">
        <f ca="1">IF(ISERROR(INDEX('BD1'!$N$56:$P$70,MATCH(J999,INDIRECT(F999),0),MATCH(F999,'BD1'!$N$55:$P$55,0))),"",(INDEX('BD1'!$N$56:$P$70,MATCH(J999,INDIRECT(F999),0),MATCH(F999,'BD1'!$N$55:$P$55,0))))</f>
        <v/>
      </c>
      <c r="U999" s="376"/>
      <c r="V999" s="132"/>
      <c r="W999" s="132"/>
      <c r="X999" s="74"/>
    </row>
    <row r="1000" spans="1:24" ht="15" hidden="1" customHeight="1" x14ac:dyDescent="0.25">
      <c r="A1000" s="74"/>
      <c r="B1000" s="132"/>
      <c r="C1000" s="365"/>
      <c r="D1000" s="388"/>
      <c r="E1000" s="140"/>
      <c r="F1000" s="140"/>
      <c r="G1000" s="140"/>
      <c r="H1000" s="141" t="s">
        <v>163</v>
      </c>
      <c r="I1000" s="140"/>
      <c r="J1000" s="140"/>
      <c r="K1000" s="140"/>
      <c r="L1000" s="140"/>
      <c r="M1000" s="140"/>
      <c r="N1000" s="140"/>
      <c r="O1000" s="140"/>
      <c r="P1000" s="140"/>
      <c r="Q1000" s="141" t="s">
        <v>163</v>
      </c>
      <c r="R1000" s="140"/>
      <c r="S1000" s="140"/>
      <c r="T1000" s="140"/>
      <c r="U1000" s="142"/>
      <c r="V1000" s="132"/>
      <c r="W1000" s="132"/>
      <c r="X1000" s="74"/>
    </row>
    <row r="1001" spans="1:24" ht="21.75" hidden="1" customHeight="1" x14ac:dyDescent="0.25">
      <c r="A1001" s="74"/>
      <c r="B1001" s="132"/>
      <c r="C1001" s="365"/>
      <c r="D1001" s="388"/>
      <c r="E1001" s="377" t="s">
        <v>234</v>
      </c>
      <c r="F1001" s="378"/>
      <c r="G1001" s="378"/>
      <c r="H1001" s="378"/>
      <c r="I1001" s="378"/>
      <c r="J1001" s="378"/>
      <c r="K1001" s="378"/>
      <c r="L1001" s="379" t="s">
        <v>235</v>
      </c>
      <c r="M1001" s="378"/>
      <c r="N1001" s="378"/>
      <c r="O1001" s="378"/>
      <c r="P1001" s="378"/>
      <c r="Q1001" s="378"/>
      <c r="R1001" s="378"/>
      <c r="S1001" s="378"/>
      <c r="T1001" s="378"/>
      <c r="U1001" s="380"/>
      <c r="V1001" s="132"/>
      <c r="W1001" s="132"/>
      <c r="X1001" s="74"/>
    </row>
    <row r="1002" spans="1:24" ht="39.950000000000003" hidden="1" customHeight="1" x14ac:dyDescent="0.25">
      <c r="A1002" s="74"/>
      <c r="B1002" s="132"/>
      <c r="C1002" s="366"/>
      <c r="D1002" s="389"/>
      <c r="E1002" s="381"/>
      <c r="F1002" s="381"/>
      <c r="G1002" s="381"/>
      <c r="H1002" s="381"/>
      <c r="I1002" s="381"/>
      <c r="J1002" s="381"/>
      <c r="K1002" s="382"/>
      <c r="L1002" s="383"/>
      <c r="M1002" s="384"/>
      <c r="N1002" s="384"/>
      <c r="O1002" s="384"/>
      <c r="P1002" s="384"/>
      <c r="Q1002" s="384"/>
      <c r="R1002" s="384"/>
      <c r="S1002" s="384"/>
      <c r="T1002" s="384"/>
      <c r="U1002" s="385"/>
      <c r="V1002" s="132"/>
      <c r="W1002" s="132"/>
      <c r="X1002" s="74"/>
    </row>
    <row r="1003" spans="1:24" ht="9" hidden="1" customHeight="1" x14ac:dyDescent="0.25">
      <c r="A1003" s="74"/>
      <c r="B1003" s="132"/>
      <c r="C1003" s="137"/>
      <c r="D1003" s="132"/>
      <c r="E1003" s="132"/>
      <c r="F1003" s="132"/>
      <c r="G1003" s="132"/>
      <c r="H1003" s="132"/>
      <c r="I1003" s="132"/>
      <c r="J1003" s="132"/>
      <c r="K1003" s="132"/>
      <c r="L1003" s="132"/>
      <c r="M1003" s="132"/>
      <c r="N1003" s="132"/>
      <c r="O1003" s="132"/>
      <c r="P1003" s="132"/>
      <c r="Q1003" s="132"/>
      <c r="R1003" s="132"/>
      <c r="S1003" s="132"/>
      <c r="T1003" s="132"/>
      <c r="U1003" s="132"/>
      <c r="V1003" s="132"/>
      <c r="W1003" s="132"/>
      <c r="X1003" s="74"/>
    </row>
    <row r="1004" spans="1:24" ht="9" hidden="1" customHeight="1" x14ac:dyDescent="0.25">
      <c r="A1004" s="74"/>
      <c r="B1004" s="132"/>
      <c r="C1004" s="137"/>
      <c r="D1004" s="132"/>
      <c r="E1004" s="132"/>
      <c r="F1004" s="132"/>
      <c r="G1004" s="132"/>
      <c r="H1004" s="132"/>
      <c r="I1004" s="132"/>
      <c r="J1004" s="132"/>
      <c r="K1004" s="132"/>
      <c r="L1004" s="132"/>
      <c r="M1004" s="132"/>
      <c r="N1004" s="132"/>
      <c r="O1004" s="132"/>
      <c r="P1004" s="132"/>
      <c r="Q1004" s="132"/>
      <c r="R1004" s="132"/>
      <c r="S1004" s="132"/>
      <c r="T1004" s="132"/>
      <c r="U1004" s="132"/>
      <c r="V1004" s="132"/>
      <c r="W1004" s="132"/>
      <c r="X1004" s="74"/>
    </row>
    <row r="1005" spans="1:24" ht="39.950000000000003" hidden="1" customHeight="1" x14ac:dyDescent="0.25">
      <c r="A1005" s="74"/>
      <c r="B1005" s="132"/>
      <c r="C1005" s="365" t="s">
        <v>356</v>
      </c>
      <c r="D1005" s="387">
        <v>6</v>
      </c>
      <c r="E1005" s="138" t="s">
        <v>114</v>
      </c>
      <c r="F1005" s="367"/>
      <c r="G1005" s="368"/>
      <c r="H1005" s="369"/>
      <c r="I1005" s="139" t="s">
        <v>100</v>
      </c>
      <c r="J1005" s="370"/>
      <c r="K1005" s="371"/>
      <c r="L1005" s="371"/>
      <c r="M1005" s="371"/>
      <c r="N1005" s="371"/>
      <c r="O1005" s="371"/>
      <c r="P1005" s="371"/>
      <c r="Q1005" s="372"/>
      <c r="R1005" s="373" t="s">
        <v>140</v>
      </c>
      <c r="S1005" s="374"/>
      <c r="T1005" s="375" t="str">
        <f ca="1">IF(ISERROR(INDEX('BD1'!$N$56:$P$70,MATCH(J1005,INDIRECT(F1005),0),MATCH(F1005,'BD1'!$N$55:$P$55,0))),"",(INDEX('BD1'!$N$56:$P$70,MATCH(J1005,INDIRECT(F1005),0),MATCH(F1005,'BD1'!$N$55:$P$55,0))))</f>
        <v/>
      </c>
      <c r="U1005" s="376"/>
      <c r="V1005" s="132"/>
      <c r="W1005" s="132"/>
      <c r="X1005" s="74"/>
    </row>
    <row r="1006" spans="1:24" ht="15" hidden="1" customHeight="1" x14ac:dyDescent="0.25">
      <c r="A1006" s="74"/>
      <c r="B1006" s="132"/>
      <c r="C1006" s="365"/>
      <c r="D1006" s="388"/>
      <c r="E1006" s="140"/>
      <c r="F1006" s="140"/>
      <c r="G1006" s="140"/>
      <c r="H1006" s="141" t="s">
        <v>163</v>
      </c>
      <c r="I1006" s="140"/>
      <c r="J1006" s="140"/>
      <c r="K1006" s="140"/>
      <c r="L1006" s="140"/>
      <c r="M1006" s="140"/>
      <c r="N1006" s="140"/>
      <c r="O1006" s="140"/>
      <c r="P1006" s="140"/>
      <c r="Q1006" s="141" t="s">
        <v>163</v>
      </c>
      <c r="R1006" s="140"/>
      <c r="S1006" s="140"/>
      <c r="T1006" s="140"/>
      <c r="U1006" s="142"/>
      <c r="V1006" s="132"/>
      <c r="W1006" s="132"/>
      <c r="X1006" s="74"/>
    </row>
    <row r="1007" spans="1:24" ht="21.75" hidden="1" customHeight="1" x14ac:dyDescent="0.25">
      <c r="A1007" s="74"/>
      <c r="B1007" s="132"/>
      <c r="C1007" s="365"/>
      <c r="D1007" s="388"/>
      <c r="E1007" s="377" t="s">
        <v>234</v>
      </c>
      <c r="F1007" s="378"/>
      <c r="G1007" s="378"/>
      <c r="H1007" s="378"/>
      <c r="I1007" s="378"/>
      <c r="J1007" s="378"/>
      <c r="K1007" s="378"/>
      <c r="L1007" s="379" t="s">
        <v>235</v>
      </c>
      <c r="M1007" s="378"/>
      <c r="N1007" s="378"/>
      <c r="O1007" s="378"/>
      <c r="P1007" s="378"/>
      <c r="Q1007" s="378"/>
      <c r="R1007" s="378"/>
      <c r="S1007" s="378"/>
      <c r="T1007" s="378"/>
      <c r="U1007" s="380"/>
      <c r="V1007" s="132"/>
      <c r="W1007" s="132"/>
      <c r="X1007" s="74"/>
    </row>
    <row r="1008" spans="1:24" ht="39.950000000000003" hidden="1" customHeight="1" x14ac:dyDescent="0.25">
      <c r="A1008" s="74"/>
      <c r="B1008" s="132"/>
      <c r="C1008" s="366"/>
      <c r="D1008" s="389"/>
      <c r="E1008" s="381"/>
      <c r="F1008" s="381"/>
      <c r="G1008" s="381"/>
      <c r="H1008" s="381"/>
      <c r="I1008" s="381"/>
      <c r="J1008" s="381"/>
      <c r="K1008" s="382"/>
      <c r="L1008" s="383"/>
      <c r="M1008" s="384"/>
      <c r="N1008" s="384"/>
      <c r="O1008" s="384"/>
      <c r="P1008" s="384"/>
      <c r="Q1008" s="384"/>
      <c r="R1008" s="384"/>
      <c r="S1008" s="384"/>
      <c r="T1008" s="384"/>
      <c r="U1008" s="385"/>
      <c r="V1008" s="132"/>
      <c r="W1008" s="132"/>
      <c r="X1008" s="74"/>
    </row>
    <row r="1009" spans="1:24" ht="9" hidden="1" customHeight="1" x14ac:dyDescent="0.25">
      <c r="A1009" s="74"/>
      <c r="B1009" s="132"/>
      <c r="C1009" s="137"/>
      <c r="D1009" s="132"/>
      <c r="E1009" s="132"/>
      <c r="F1009" s="132"/>
      <c r="G1009" s="132"/>
      <c r="H1009" s="132"/>
      <c r="I1009" s="132"/>
      <c r="J1009" s="132"/>
      <c r="K1009" s="132"/>
      <c r="L1009" s="132"/>
      <c r="M1009" s="132"/>
      <c r="N1009" s="132"/>
      <c r="O1009" s="132"/>
      <c r="P1009" s="132"/>
      <c r="Q1009" s="132"/>
      <c r="R1009" s="132"/>
      <c r="S1009" s="132"/>
      <c r="T1009" s="132"/>
      <c r="U1009" s="132"/>
      <c r="V1009" s="132"/>
      <c r="W1009" s="132"/>
      <c r="X1009" s="74"/>
    </row>
    <row r="1010" spans="1:24" ht="9" hidden="1" customHeight="1" x14ac:dyDescent="0.25">
      <c r="A1010" s="74"/>
      <c r="B1010" s="132"/>
      <c r="C1010" s="132"/>
      <c r="D1010" s="132"/>
      <c r="E1010" s="132"/>
      <c r="F1010" s="132"/>
      <c r="G1010" s="132"/>
      <c r="H1010" s="132"/>
      <c r="I1010" s="132"/>
      <c r="J1010" s="132"/>
      <c r="K1010" s="132"/>
      <c r="L1010" s="132"/>
      <c r="M1010" s="132"/>
      <c r="N1010" s="132"/>
      <c r="O1010" s="132"/>
      <c r="P1010" s="132"/>
      <c r="Q1010" s="132"/>
      <c r="R1010" s="132"/>
      <c r="S1010" s="132"/>
      <c r="T1010" s="132"/>
      <c r="U1010" s="132"/>
      <c r="V1010" s="132"/>
      <c r="W1010" s="132"/>
      <c r="X1010" s="74"/>
    </row>
    <row r="1011" spans="1:24" ht="39.950000000000003" hidden="1" customHeight="1" x14ac:dyDescent="0.25">
      <c r="A1011" s="74"/>
      <c r="B1011" s="132"/>
      <c r="C1011" s="365" t="s">
        <v>356</v>
      </c>
      <c r="D1011" s="387">
        <v>7</v>
      </c>
      <c r="E1011" s="138" t="s">
        <v>114</v>
      </c>
      <c r="F1011" s="367"/>
      <c r="G1011" s="368"/>
      <c r="H1011" s="369"/>
      <c r="I1011" s="139" t="s">
        <v>100</v>
      </c>
      <c r="J1011" s="370"/>
      <c r="K1011" s="371"/>
      <c r="L1011" s="371"/>
      <c r="M1011" s="371"/>
      <c r="N1011" s="371"/>
      <c r="O1011" s="371"/>
      <c r="P1011" s="371"/>
      <c r="Q1011" s="372"/>
      <c r="R1011" s="373" t="s">
        <v>140</v>
      </c>
      <c r="S1011" s="374"/>
      <c r="T1011" s="375" t="str">
        <f ca="1">IF(ISERROR(INDEX('BD1'!$N$56:$P$70,MATCH(J1011,INDIRECT(F1011),0),MATCH(F1011,'BD1'!$N$55:$P$55,0))),"",(INDEX('BD1'!$N$56:$P$70,MATCH(J1011,INDIRECT(F1011),0),MATCH(F1011,'BD1'!$N$55:$P$55,0))))</f>
        <v/>
      </c>
      <c r="U1011" s="376"/>
      <c r="V1011" s="132"/>
      <c r="W1011" s="132"/>
      <c r="X1011" s="74"/>
    </row>
    <row r="1012" spans="1:24" ht="15" hidden="1" customHeight="1" x14ac:dyDescent="0.25">
      <c r="A1012" s="74"/>
      <c r="B1012" s="132"/>
      <c r="C1012" s="365"/>
      <c r="D1012" s="388"/>
      <c r="E1012" s="140"/>
      <c r="F1012" s="140"/>
      <c r="G1012" s="140"/>
      <c r="H1012" s="141" t="s">
        <v>163</v>
      </c>
      <c r="I1012" s="140"/>
      <c r="J1012" s="140"/>
      <c r="K1012" s="140"/>
      <c r="L1012" s="140"/>
      <c r="M1012" s="140"/>
      <c r="N1012" s="140"/>
      <c r="O1012" s="140"/>
      <c r="P1012" s="140"/>
      <c r="Q1012" s="141" t="s">
        <v>163</v>
      </c>
      <c r="R1012" s="140"/>
      <c r="S1012" s="140"/>
      <c r="T1012" s="140"/>
      <c r="U1012" s="142"/>
      <c r="V1012" s="132"/>
      <c r="W1012" s="132"/>
      <c r="X1012" s="74"/>
    </row>
    <row r="1013" spans="1:24" ht="21.75" hidden="1" customHeight="1" x14ac:dyDescent="0.25">
      <c r="A1013" s="74"/>
      <c r="B1013" s="132"/>
      <c r="C1013" s="365"/>
      <c r="D1013" s="388"/>
      <c r="E1013" s="377" t="s">
        <v>234</v>
      </c>
      <c r="F1013" s="378"/>
      <c r="G1013" s="378"/>
      <c r="H1013" s="378"/>
      <c r="I1013" s="378"/>
      <c r="J1013" s="378"/>
      <c r="K1013" s="378"/>
      <c r="L1013" s="379" t="s">
        <v>235</v>
      </c>
      <c r="M1013" s="378"/>
      <c r="N1013" s="378"/>
      <c r="O1013" s="378"/>
      <c r="P1013" s="378"/>
      <c r="Q1013" s="378"/>
      <c r="R1013" s="378"/>
      <c r="S1013" s="378"/>
      <c r="T1013" s="378"/>
      <c r="U1013" s="380"/>
      <c r="V1013" s="132"/>
      <c r="W1013" s="132"/>
      <c r="X1013" s="74"/>
    </row>
    <row r="1014" spans="1:24" ht="39.950000000000003" hidden="1" customHeight="1" x14ac:dyDescent="0.25">
      <c r="A1014" s="74"/>
      <c r="B1014" s="132"/>
      <c r="C1014" s="366"/>
      <c r="D1014" s="389"/>
      <c r="E1014" s="381"/>
      <c r="F1014" s="381"/>
      <c r="G1014" s="381"/>
      <c r="H1014" s="381"/>
      <c r="I1014" s="381"/>
      <c r="J1014" s="381"/>
      <c r="K1014" s="382"/>
      <c r="L1014" s="383"/>
      <c r="M1014" s="384"/>
      <c r="N1014" s="384"/>
      <c r="O1014" s="384"/>
      <c r="P1014" s="384"/>
      <c r="Q1014" s="384"/>
      <c r="R1014" s="384"/>
      <c r="S1014" s="384"/>
      <c r="T1014" s="384"/>
      <c r="U1014" s="385"/>
      <c r="V1014" s="132"/>
      <c r="W1014" s="132"/>
      <c r="X1014" s="74"/>
    </row>
    <row r="1015" spans="1:24" ht="12" hidden="1" customHeight="1" x14ac:dyDescent="0.25">
      <c r="A1015" s="74"/>
      <c r="B1015" s="132"/>
      <c r="C1015" s="132"/>
      <c r="D1015" s="132"/>
      <c r="E1015" s="132"/>
      <c r="F1015" s="132"/>
      <c r="G1015" s="132"/>
      <c r="H1015" s="132"/>
      <c r="I1015" s="132"/>
      <c r="J1015" s="132"/>
      <c r="K1015" s="132"/>
      <c r="L1015" s="132"/>
      <c r="M1015" s="132"/>
      <c r="N1015" s="132"/>
      <c r="O1015" s="132"/>
      <c r="P1015" s="132"/>
      <c r="Q1015" s="132"/>
      <c r="R1015" s="132"/>
      <c r="S1015" s="132"/>
      <c r="T1015" s="132"/>
      <c r="U1015" s="132"/>
      <c r="V1015" s="132"/>
      <c r="W1015" s="132"/>
      <c r="X1015" s="74"/>
    </row>
    <row r="1016" spans="1:24" ht="9" hidden="1" customHeight="1" x14ac:dyDescent="0.25">
      <c r="A1016" s="74"/>
      <c r="B1016" s="132"/>
      <c r="C1016" s="137"/>
      <c r="D1016" s="132"/>
      <c r="E1016" s="132"/>
      <c r="F1016" s="132"/>
      <c r="G1016" s="132"/>
      <c r="H1016" s="132"/>
      <c r="I1016" s="132"/>
      <c r="J1016" s="132"/>
      <c r="K1016" s="132"/>
      <c r="L1016" s="132"/>
      <c r="M1016" s="132"/>
      <c r="N1016" s="132"/>
      <c r="O1016" s="132"/>
      <c r="P1016" s="132"/>
      <c r="Q1016" s="132"/>
      <c r="R1016" s="132"/>
      <c r="S1016" s="132"/>
      <c r="T1016" s="132"/>
      <c r="U1016" s="132"/>
      <c r="V1016" s="132"/>
      <c r="W1016" s="132"/>
      <c r="X1016" s="74"/>
    </row>
    <row r="1017" spans="1:24" ht="39.950000000000003" hidden="1" customHeight="1" x14ac:dyDescent="0.25">
      <c r="A1017" s="74"/>
      <c r="B1017" s="132"/>
      <c r="C1017" s="365" t="s">
        <v>356</v>
      </c>
      <c r="D1017" s="387">
        <v>8</v>
      </c>
      <c r="E1017" s="138" t="s">
        <v>114</v>
      </c>
      <c r="F1017" s="367"/>
      <c r="G1017" s="368"/>
      <c r="H1017" s="369"/>
      <c r="I1017" s="139" t="s">
        <v>100</v>
      </c>
      <c r="J1017" s="370"/>
      <c r="K1017" s="371"/>
      <c r="L1017" s="371"/>
      <c r="M1017" s="371"/>
      <c r="N1017" s="371"/>
      <c r="O1017" s="371"/>
      <c r="P1017" s="371"/>
      <c r="Q1017" s="372"/>
      <c r="R1017" s="373" t="s">
        <v>140</v>
      </c>
      <c r="S1017" s="374"/>
      <c r="T1017" s="375" t="str">
        <f ca="1">IF(ISERROR(INDEX('BD1'!$N$56:$P$70,MATCH(J1017,INDIRECT(F1017),0),MATCH(F1017,'BD1'!$N$55:$P$55,0))),"",(INDEX('BD1'!$N$56:$P$70,MATCH(J1017,INDIRECT(F1017),0),MATCH(F1017,'BD1'!$N$55:$P$55,0))))</f>
        <v/>
      </c>
      <c r="U1017" s="376"/>
      <c r="V1017" s="132"/>
      <c r="W1017" s="132"/>
      <c r="X1017" s="74"/>
    </row>
    <row r="1018" spans="1:24" ht="15" hidden="1" customHeight="1" x14ac:dyDescent="0.25">
      <c r="A1018" s="74"/>
      <c r="B1018" s="132"/>
      <c r="C1018" s="365"/>
      <c r="D1018" s="388"/>
      <c r="E1018" s="140"/>
      <c r="F1018" s="140"/>
      <c r="G1018" s="140"/>
      <c r="H1018" s="141" t="s">
        <v>163</v>
      </c>
      <c r="I1018" s="140"/>
      <c r="J1018" s="140"/>
      <c r="K1018" s="140"/>
      <c r="L1018" s="140"/>
      <c r="M1018" s="140"/>
      <c r="N1018" s="140"/>
      <c r="O1018" s="140"/>
      <c r="P1018" s="140"/>
      <c r="Q1018" s="141" t="s">
        <v>163</v>
      </c>
      <c r="R1018" s="140"/>
      <c r="S1018" s="140"/>
      <c r="T1018" s="140"/>
      <c r="U1018" s="142"/>
      <c r="V1018" s="132"/>
      <c r="W1018" s="132"/>
      <c r="X1018" s="74"/>
    </row>
    <row r="1019" spans="1:24" ht="21.75" hidden="1" customHeight="1" x14ac:dyDescent="0.25">
      <c r="A1019" s="74"/>
      <c r="B1019" s="132"/>
      <c r="C1019" s="365"/>
      <c r="D1019" s="388"/>
      <c r="E1019" s="377" t="s">
        <v>234</v>
      </c>
      <c r="F1019" s="378"/>
      <c r="G1019" s="378"/>
      <c r="H1019" s="378"/>
      <c r="I1019" s="378"/>
      <c r="J1019" s="378"/>
      <c r="K1019" s="378"/>
      <c r="L1019" s="379" t="s">
        <v>235</v>
      </c>
      <c r="M1019" s="378"/>
      <c r="N1019" s="378"/>
      <c r="O1019" s="378"/>
      <c r="P1019" s="378"/>
      <c r="Q1019" s="378"/>
      <c r="R1019" s="378"/>
      <c r="S1019" s="378"/>
      <c r="T1019" s="378"/>
      <c r="U1019" s="380"/>
      <c r="V1019" s="132"/>
      <c r="W1019" s="132"/>
      <c r="X1019" s="74"/>
    </row>
    <row r="1020" spans="1:24" ht="39.950000000000003" hidden="1" customHeight="1" x14ac:dyDescent="0.25">
      <c r="A1020" s="74"/>
      <c r="B1020" s="132"/>
      <c r="C1020" s="366"/>
      <c r="D1020" s="389"/>
      <c r="E1020" s="381"/>
      <c r="F1020" s="381"/>
      <c r="G1020" s="381"/>
      <c r="H1020" s="381"/>
      <c r="I1020" s="381"/>
      <c r="J1020" s="381"/>
      <c r="K1020" s="382"/>
      <c r="L1020" s="383"/>
      <c r="M1020" s="384"/>
      <c r="N1020" s="384"/>
      <c r="O1020" s="384"/>
      <c r="P1020" s="384"/>
      <c r="Q1020" s="384"/>
      <c r="R1020" s="384"/>
      <c r="S1020" s="384"/>
      <c r="T1020" s="384"/>
      <c r="U1020" s="385"/>
      <c r="V1020" s="132"/>
      <c r="W1020" s="132"/>
      <c r="X1020" s="74"/>
    </row>
    <row r="1021" spans="1:24" ht="9" hidden="1" customHeight="1" x14ac:dyDescent="0.25">
      <c r="A1021" s="74"/>
      <c r="B1021" s="132"/>
      <c r="C1021" s="137"/>
      <c r="D1021" s="132"/>
      <c r="E1021" s="132"/>
      <c r="F1021" s="132"/>
      <c r="G1021" s="132"/>
      <c r="H1021" s="132"/>
      <c r="I1021" s="132"/>
      <c r="J1021" s="132"/>
      <c r="K1021" s="132"/>
      <c r="L1021" s="132"/>
      <c r="M1021" s="132"/>
      <c r="N1021" s="132"/>
      <c r="O1021" s="132"/>
      <c r="P1021" s="132"/>
      <c r="Q1021" s="132"/>
      <c r="R1021" s="132"/>
      <c r="S1021" s="132"/>
      <c r="T1021" s="132"/>
      <c r="U1021" s="132"/>
      <c r="V1021" s="132"/>
      <c r="W1021" s="132"/>
      <c r="X1021" s="74"/>
    </row>
    <row r="1022" spans="1:24" ht="9" hidden="1" customHeight="1" x14ac:dyDescent="0.25">
      <c r="A1022" s="74"/>
      <c r="B1022" s="132"/>
      <c r="C1022" s="137"/>
      <c r="D1022" s="132"/>
      <c r="E1022" s="132"/>
      <c r="F1022" s="132"/>
      <c r="G1022" s="132"/>
      <c r="H1022" s="132"/>
      <c r="I1022" s="132"/>
      <c r="J1022" s="132"/>
      <c r="K1022" s="132"/>
      <c r="L1022" s="132"/>
      <c r="M1022" s="132"/>
      <c r="N1022" s="132"/>
      <c r="O1022" s="132"/>
      <c r="P1022" s="132"/>
      <c r="Q1022" s="132"/>
      <c r="R1022" s="132"/>
      <c r="S1022" s="132"/>
      <c r="T1022" s="132"/>
      <c r="U1022" s="132"/>
      <c r="V1022" s="132"/>
      <c r="W1022" s="132"/>
      <c r="X1022" s="74"/>
    </row>
    <row r="1023" spans="1:24" ht="39.950000000000003" hidden="1" customHeight="1" x14ac:dyDescent="0.25">
      <c r="A1023" s="74"/>
      <c r="B1023" s="132"/>
      <c r="C1023" s="365" t="s">
        <v>356</v>
      </c>
      <c r="D1023" s="387">
        <v>9</v>
      </c>
      <c r="E1023" s="138" t="s">
        <v>114</v>
      </c>
      <c r="F1023" s="367"/>
      <c r="G1023" s="368"/>
      <c r="H1023" s="369"/>
      <c r="I1023" s="139" t="s">
        <v>100</v>
      </c>
      <c r="J1023" s="370"/>
      <c r="K1023" s="371"/>
      <c r="L1023" s="371"/>
      <c r="M1023" s="371"/>
      <c r="N1023" s="371"/>
      <c r="O1023" s="371"/>
      <c r="P1023" s="371"/>
      <c r="Q1023" s="372"/>
      <c r="R1023" s="373" t="s">
        <v>140</v>
      </c>
      <c r="S1023" s="374"/>
      <c r="T1023" s="375" t="str">
        <f ca="1">IF(ISERROR(INDEX('BD1'!$N$56:$P$70,MATCH(J1023,INDIRECT(F1023),0),MATCH(F1023,'BD1'!$N$55:$P$55,0))),"",(INDEX('BD1'!$N$56:$P$70,MATCH(J1023,INDIRECT(F1023),0),MATCH(F1023,'BD1'!$N$55:$P$55,0))))</f>
        <v/>
      </c>
      <c r="U1023" s="376"/>
      <c r="V1023" s="132"/>
      <c r="W1023" s="132"/>
      <c r="X1023" s="74"/>
    </row>
    <row r="1024" spans="1:24" ht="15" hidden="1" customHeight="1" x14ac:dyDescent="0.25">
      <c r="A1024" s="74"/>
      <c r="B1024" s="132"/>
      <c r="C1024" s="365"/>
      <c r="D1024" s="388"/>
      <c r="E1024" s="140"/>
      <c r="F1024" s="140"/>
      <c r="G1024" s="140"/>
      <c r="H1024" s="141" t="s">
        <v>163</v>
      </c>
      <c r="I1024" s="140"/>
      <c r="J1024" s="140"/>
      <c r="K1024" s="140"/>
      <c r="L1024" s="140"/>
      <c r="M1024" s="140"/>
      <c r="N1024" s="140"/>
      <c r="O1024" s="140"/>
      <c r="P1024" s="140"/>
      <c r="Q1024" s="141" t="s">
        <v>163</v>
      </c>
      <c r="R1024" s="140"/>
      <c r="S1024" s="140"/>
      <c r="T1024" s="140"/>
      <c r="U1024" s="142"/>
      <c r="V1024" s="132"/>
      <c r="W1024" s="132"/>
      <c r="X1024" s="74"/>
    </row>
    <row r="1025" spans="1:24" ht="21.75" hidden="1" customHeight="1" x14ac:dyDescent="0.25">
      <c r="A1025" s="74"/>
      <c r="B1025" s="132"/>
      <c r="C1025" s="365"/>
      <c r="D1025" s="388"/>
      <c r="E1025" s="377" t="s">
        <v>234</v>
      </c>
      <c r="F1025" s="378"/>
      <c r="G1025" s="378"/>
      <c r="H1025" s="378"/>
      <c r="I1025" s="378"/>
      <c r="J1025" s="378"/>
      <c r="K1025" s="378"/>
      <c r="L1025" s="379" t="s">
        <v>235</v>
      </c>
      <c r="M1025" s="378"/>
      <c r="N1025" s="378"/>
      <c r="O1025" s="378"/>
      <c r="P1025" s="378"/>
      <c r="Q1025" s="378"/>
      <c r="R1025" s="378"/>
      <c r="S1025" s="378"/>
      <c r="T1025" s="378"/>
      <c r="U1025" s="380"/>
      <c r="V1025" s="132"/>
      <c r="W1025" s="132"/>
      <c r="X1025" s="74"/>
    </row>
    <row r="1026" spans="1:24" ht="39.950000000000003" hidden="1" customHeight="1" x14ac:dyDescent="0.25">
      <c r="A1026" s="74"/>
      <c r="B1026" s="132"/>
      <c r="C1026" s="366"/>
      <c r="D1026" s="389"/>
      <c r="E1026" s="381"/>
      <c r="F1026" s="381"/>
      <c r="G1026" s="381"/>
      <c r="H1026" s="381"/>
      <c r="I1026" s="381"/>
      <c r="J1026" s="381"/>
      <c r="K1026" s="382"/>
      <c r="L1026" s="383"/>
      <c r="M1026" s="384"/>
      <c r="N1026" s="384"/>
      <c r="O1026" s="384"/>
      <c r="P1026" s="384"/>
      <c r="Q1026" s="384"/>
      <c r="R1026" s="384"/>
      <c r="S1026" s="384"/>
      <c r="T1026" s="384"/>
      <c r="U1026" s="385"/>
      <c r="V1026" s="132"/>
      <c r="W1026" s="132"/>
      <c r="X1026" s="74"/>
    </row>
    <row r="1027" spans="1:24" ht="9" hidden="1" customHeight="1" x14ac:dyDescent="0.25">
      <c r="A1027" s="74"/>
      <c r="B1027" s="132"/>
      <c r="C1027" s="137"/>
      <c r="D1027" s="132"/>
      <c r="E1027" s="132"/>
      <c r="F1027" s="132"/>
      <c r="G1027" s="132"/>
      <c r="H1027" s="132"/>
      <c r="I1027" s="132"/>
      <c r="J1027" s="132"/>
      <c r="K1027" s="132"/>
      <c r="L1027" s="132"/>
      <c r="M1027" s="132"/>
      <c r="N1027" s="132"/>
      <c r="O1027" s="132"/>
      <c r="P1027" s="132"/>
      <c r="Q1027" s="132"/>
      <c r="R1027" s="132"/>
      <c r="S1027" s="132"/>
      <c r="T1027" s="132"/>
      <c r="U1027" s="132"/>
      <c r="V1027" s="132"/>
      <c r="W1027" s="132"/>
      <c r="X1027" s="74"/>
    </row>
    <row r="1028" spans="1:24" ht="9" hidden="1" customHeight="1" x14ac:dyDescent="0.25">
      <c r="A1028" s="74"/>
      <c r="B1028" s="132"/>
      <c r="C1028" s="132"/>
      <c r="D1028" s="132"/>
      <c r="E1028" s="132"/>
      <c r="F1028" s="132"/>
      <c r="G1028" s="132"/>
      <c r="H1028" s="132"/>
      <c r="I1028" s="132"/>
      <c r="J1028" s="132"/>
      <c r="K1028" s="132"/>
      <c r="L1028" s="132"/>
      <c r="M1028" s="132"/>
      <c r="N1028" s="132"/>
      <c r="O1028" s="132"/>
      <c r="P1028" s="132"/>
      <c r="Q1028" s="132"/>
      <c r="R1028" s="132"/>
      <c r="S1028" s="132"/>
      <c r="T1028" s="132"/>
      <c r="U1028" s="132"/>
      <c r="V1028" s="132"/>
      <c r="W1028" s="132"/>
      <c r="X1028" s="74"/>
    </row>
    <row r="1029" spans="1:24" ht="39.950000000000003" hidden="1" customHeight="1" x14ac:dyDescent="0.25">
      <c r="A1029" s="74"/>
      <c r="B1029" s="132"/>
      <c r="C1029" s="365" t="s">
        <v>356</v>
      </c>
      <c r="D1029" s="387">
        <v>10</v>
      </c>
      <c r="E1029" s="138" t="s">
        <v>114</v>
      </c>
      <c r="F1029" s="367"/>
      <c r="G1029" s="368"/>
      <c r="H1029" s="369"/>
      <c r="I1029" s="139" t="s">
        <v>100</v>
      </c>
      <c r="J1029" s="370"/>
      <c r="K1029" s="371"/>
      <c r="L1029" s="371"/>
      <c r="M1029" s="371"/>
      <c r="N1029" s="371"/>
      <c r="O1029" s="371"/>
      <c r="P1029" s="371"/>
      <c r="Q1029" s="372"/>
      <c r="R1029" s="373" t="s">
        <v>140</v>
      </c>
      <c r="S1029" s="374"/>
      <c r="T1029" s="375" t="str">
        <f ca="1">IF(ISERROR(INDEX('BD1'!$N$56:$P$70,MATCH(J1029,INDIRECT(F1029),0),MATCH(F1029,'BD1'!$N$55:$P$55,0))),"",(INDEX('BD1'!$N$56:$P$70,MATCH(J1029,INDIRECT(F1029),0),MATCH(F1029,'BD1'!$N$55:$P$55,0))))</f>
        <v/>
      </c>
      <c r="U1029" s="376"/>
      <c r="V1029" s="132"/>
      <c r="W1029" s="132"/>
      <c r="X1029" s="74"/>
    </row>
    <row r="1030" spans="1:24" ht="15" hidden="1" customHeight="1" x14ac:dyDescent="0.25">
      <c r="A1030" s="74"/>
      <c r="B1030" s="132"/>
      <c r="C1030" s="365"/>
      <c r="D1030" s="388"/>
      <c r="E1030" s="140"/>
      <c r="F1030" s="140"/>
      <c r="G1030" s="140"/>
      <c r="H1030" s="141" t="s">
        <v>163</v>
      </c>
      <c r="I1030" s="140"/>
      <c r="J1030" s="140"/>
      <c r="K1030" s="140"/>
      <c r="L1030" s="140"/>
      <c r="M1030" s="140"/>
      <c r="N1030" s="140"/>
      <c r="O1030" s="140"/>
      <c r="P1030" s="140"/>
      <c r="Q1030" s="141" t="s">
        <v>163</v>
      </c>
      <c r="R1030" s="140"/>
      <c r="S1030" s="140"/>
      <c r="T1030" s="140"/>
      <c r="U1030" s="142"/>
      <c r="V1030" s="132"/>
      <c r="W1030" s="132"/>
      <c r="X1030" s="74"/>
    </row>
    <row r="1031" spans="1:24" ht="21.75" hidden="1" customHeight="1" x14ac:dyDescent="0.25">
      <c r="A1031" s="74"/>
      <c r="B1031" s="132"/>
      <c r="C1031" s="365"/>
      <c r="D1031" s="388"/>
      <c r="E1031" s="377" t="s">
        <v>234</v>
      </c>
      <c r="F1031" s="378"/>
      <c r="G1031" s="378"/>
      <c r="H1031" s="378"/>
      <c r="I1031" s="378"/>
      <c r="J1031" s="378"/>
      <c r="K1031" s="378"/>
      <c r="L1031" s="379" t="s">
        <v>235</v>
      </c>
      <c r="M1031" s="378"/>
      <c r="N1031" s="378"/>
      <c r="O1031" s="378"/>
      <c r="P1031" s="378"/>
      <c r="Q1031" s="378"/>
      <c r="R1031" s="378"/>
      <c r="S1031" s="378"/>
      <c r="T1031" s="378"/>
      <c r="U1031" s="380"/>
      <c r="V1031" s="132"/>
      <c r="W1031" s="132"/>
      <c r="X1031" s="74"/>
    </row>
    <row r="1032" spans="1:24" ht="39.950000000000003" hidden="1" customHeight="1" x14ac:dyDescent="0.25">
      <c r="A1032" s="74"/>
      <c r="B1032" s="132"/>
      <c r="C1032" s="366"/>
      <c r="D1032" s="389"/>
      <c r="E1032" s="381"/>
      <c r="F1032" s="381"/>
      <c r="G1032" s="381"/>
      <c r="H1032" s="381"/>
      <c r="I1032" s="381"/>
      <c r="J1032" s="381"/>
      <c r="K1032" s="382"/>
      <c r="L1032" s="383"/>
      <c r="M1032" s="384"/>
      <c r="N1032" s="384"/>
      <c r="O1032" s="384"/>
      <c r="P1032" s="384"/>
      <c r="Q1032" s="384"/>
      <c r="R1032" s="384"/>
      <c r="S1032" s="384"/>
      <c r="T1032" s="384"/>
      <c r="U1032" s="385"/>
      <c r="V1032" s="132"/>
      <c r="W1032" s="132"/>
      <c r="X1032" s="74"/>
    </row>
    <row r="1033" spans="1:24" ht="12" hidden="1" customHeight="1" x14ac:dyDescent="0.25">
      <c r="A1033" s="74"/>
      <c r="B1033" s="132"/>
      <c r="C1033" s="132"/>
      <c r="D1033" s="132"/>
      <c r="E1033" s="132"/>
      <c r="F1033" s="132"/>
      <c r="G1033" s="132"/>
      <c r="H1033" s="132"/>
      <c r="I1033" s="132"/>
      <c r="J1033" s="132"/>
      <c r="K1033" s="132"/>
      <c r="L1033" s="132"/>
      <c r="M1033" s="132"/>
      <c r="N1033" s="132"/>
      <c r="O1033" s="132"/>
      <c r="P1033" s="132"/>
      <c r="Q1033" s="132"/>
      <c r="R1033" s="132"/>
      <c r="S1033" s="132"/>
      <c r="T1033" s="132"/>
      <c r="U1033" s="132"/>
      <c r="V1033" s="132"/>
      <c r="W1033" s="132"/>
      <c r="X1033" s="74"/>
    </row>
    <row r="1034" spans="1:24" ht="9" hidden="1" customHeight="1" x14ac:dyDescent="0.25">
      <c r="A1034" s="74"/>
      <c r="B1034" s="132"/>
      <c r="C1034" s="137"/>
      <c r="D1034" s="132"/>
      <c r="E1034" s="132"/>
      <c r="F1034" s="132"/>
      <c r="G1034" s="132"/>
      <c r="H1034" s="132"/>
      <c r="I1034" s="132"/>
      <c r="J1034" s="132"/>
      <c r="K1034" s="132"/>
      <c r="L1034" s="132"/>
      <c r="M1034" s="132"/>
      <c r="N1034" s="132"/>
      <c r="O1034" s="132"/>
      <c r="P1034" s="132"/>
      <c r="Q1034" s="132"/>
      <c r="R1034" s="132"/>
      <c r="S1034" s="132"/>
      <c r="T1034" s="132"/>
      <c r="U1034" s="132"/>
      <c r="V1034" s="132"/>
      <c r="W1034" s="132"/>
      <c r="X1034" s="74"/>
    </row>
    <row r="1035" spans="1:24" ht="39.950000000000003" hidden="1" customHeight="1" x14ac:dyDescent="0.25">
      <c r="A1035" s="74"/>
      <c r="B1035" s="132"/>
      <c r="C1035" s="365" t="s">
        <v>356</v>
      </c>
      <c r="D1035" s="387">
        <v>11</v>
      </c>
      <c r="E1035" s="138" t="s">
        <v>114</v>
      </c>
      <c r="F1035" s="367"/>
      <c r="G1035" s="368"/>
      <c r="H1035" s="369"/>
      <c r="I1035" s="139" t="s">
        <v>100</v>
      </c>
      <c r="J1035" s="370"/>
      <c r="K1035" s="371"/>
      <c r="L1035" s="371"/>
      <c r="M1035" s="371"/>
      <c r="N1035" s="371"/>
      <c r="O1035" s="371"/>
      <c r="P1035" s="371"/>
      <c r="Q1035" s="372"/>
      <c r="R1035" s="373" t="s">
        <v>140</v>
      </c>
      <c r="S1035" s="374"/>
      <c r="T1035" s="375" t="str">
        <f ca="1">IF(ISERROR(INDEX('BD1'!$N$56:$P$70,MATCH(J1035,INDIRECT(F1035),0),MATCH(F1035,'BD1'!$N$55:$P$55,0))),"",(INDEX('BD1'!$N$56:$P$70,MATCH(J1035,INDIRECT(F1035),0),MATCH(F1035,'BD1'!$N$55:$P$55,0))))</f>
        <v/>
      </c>
      <c r="U1035" s="376"/>
      <c r="V1035" s="132"/>
      <c r="W1035" s="132"/>
      <c r="X1035" s="74"/>
    </row>
    <row r="1036" spans="1:24" ht="15" hidden="1" customHeight="1" x14ac:dyDescent="0.25">
      <c r="A1036" s="74"/>
      <c r="B1036" s="132"/>
      <c r="C1036" s="365"/>
      <c r="D1036" s="388"/>
      <c r="E1036" s="140"/>
      <c r="F1036" s="140"/>
      <c r="G1036" s="140"/>
      <c r="H1036" s="141" t="s">
        <v>163</v>
      </c>
      <c r="I1036" s="140"/>
      <c r="J1036" s="140"/>
      <c r="K1036" s="140"/>
      <c r="L1036" s="140"/>
      <c r="M1036" s="140"/>
      <c r="N1036" s="140"/>
      <c r="O1036" s="140"/>
      <c r="P1036" s="140"/>
      <c r="Q1036" s="141" t="s">
        <v>163</v>
      </c>
      <c r="R1036" s="140"/>
      <c r="S1036" s="140"/>
      <c r="T1036" s="140"/>
      <c r="U1036" s="142"/>
      <c r="V1036" s="132"/>
      <c r="W1036" s="132"/>
      <c r="X1036" s="74"/>
    </row>
    <row r="1037" spans="1:24" ht="21.75" hidden="1" customHeight="1" x14ac:dyDescent="0.25">
      <c r="A1037" s="74"/>
      <c r="B1037" s="132"/>
      <c r="C1037" s="365"/>
      <c r="D1037" s="388"/>
      <c r="E1037" s="377" t="s">
        <v>234</v>
      </c>
      <c r="F1037" s="378"/>
      <c r="G1037" s="378"/>
      <c r="H1037" s="378"/>
      <c r="I1037" s="378"/>
      <c r="J1037" s="378"/>
      <c r="K1037" s="378"/>
      <c r="L1037" s="379" t="s">
        <v>235</v>
      </c>
      <c r="M1037" s="378"/>
      <c r="N1037" s="378"/>
      <c r="O1037" s="378"/>
      <c r="P1037" s="378"/>
      <c r="Q1037" s="378"/>
      <c r="R1037" s="378"/>
      <c r="S1037" s="378"/>
      <c r="T1037" s="378"/>
      <c r="U1037" s="380"/>
      <c r="V1037" s="132"/>
      <c r="W1037" s="132"/>
      <c r="X1037" s="74"/>
    </row>
    <row r="1038" spans="1:24" ht="39.950000000000003" hidden="1" customHeight="1" x14ac:dyDescent="0.25">
      <c r="A1038" s="74"/>
      <c r="B1038" s="132"/>
      <c r="C1038" s="366"/>
      <c r="D1038" s="389"/>
      <c r="E1038" s="381"/>
      <c r="F1038" s="381"/>
      <c r="G1038" s="381"/>
      <c r="H1038" s="381"/>
      <c r="I1038" s="381"/>
      <c r="J1038" s="381"/>
      <c r="K1038" s="382"/>
      <c r="L1038" s="383"/>
      <c r="M1038" s="384"/>
      <c r="N1038" s="384"/>
      <c r="O1038" s="384"/>
      <c r="P1038" s="384"/>
      <c r="Q1038" s="384"/>
      <c r="R1038" s="384"/>
      <c r="S1038" s="384"/>
      <c r="T1038" s="384"/>
      <c r="U1038" s="385"/>
      <c r="V1038" s="132"/>
      <c r="W1038" s="132"/>
      <c r="X1038" s="74"/>
    </row>
    <row r="1039" spans="1:24" ht="9" hidden="1" customHeight="1" x14ac:dyDescent="0.25">
      <c r="A1039" s="74"/>
      <c r="B1039" s="132"/>
      <c r="C1039" s="137"/>
      <c r="D1039" s="132"/>
      <c r="E1039" s="132"/>
      <c r="F1039" s="132"/>
      <c r="G1039" s="132"/>
      <c r="H1039" s="132"/>
      <c r="I1039" s="132"/>
      <c r="J1039" s="132"/>
      <c r="K1039" s="132"/>
      <c r="L1039" s="132"/>
      <c r="M1039" s="132"/>
      <c r="N1039" s="132"/>
      <c r="O1039" s="132"/>
      <c r="P1039" s="132"/>
      <c r="Q1039" s="132"/>
      <c r="R1039" s="132"/>
      <c r="S1039" s="132"/>
      <c r="T1039" s="132"/>
      <c r="U1039" s="132"/>
      <c r="V1039" s="132"/>
      <c r="W1039" s="132"/>
      <c r="X1039" s="74"/>
    </row>
    <row r="1040" spans="1:24" ht="9" hidden="1" customHeight="1" x14ac:dyDescent="0.25">
      <c r="A1040" s="74"/>
      <c r="B1040" s="132"/>
      <c r="C1040" s="137"/>
      <c r="D1040" s="132"/>
      <c r="E1040" s="132"/>
      <c r="F1040" s="132"/>
      <c r="G1040" s="132"/>
      <c r="H1040" s="132"/>
      <c r="I1040" s="132"/>
      <c r="J1040" s="132"/>
      <c r="K1040" s="132"/>
      <c r="L1040" s="132"/>
      <c r="M1040" s="132"/>
      <c r="N1040" s="132"/>
      <c r="O1040" s="132"/>
      <c r="P1040" s="132"/>
      <c r="Q1040" s="132"/>
      <c r="R1040" s="132"/>
      <c r="S1040" s="132"/>
      <c r="T1040" s="132"/>
      <c r="U1040" s="132"/>
      <c r="V1040" s="132"/>
      <c r="W1040" s="132"/>
      <c r="X1040" s="74"/>
    </row>
    <row r="1041" spans="1:24" ht="39.950000000000003" hidden="1" customHeight="1" x14ac:dyDescent="0.25">
      <c r="A1041" s="74"/>
      <c r="B1041" s="132"/>
      <c r="C1041" s="365" t="s">
        <v>356</v>
      </c>
      <c r="D1041" s="387">
        <v>12</v>
      </c>
      <c r="E1041" s="138" t="s">
        <v>114</v>
      </c>
      <c r="F1041" s="367"/>
      <c r="G1041" s="368"/>
      <c r="H1041" s="369"/>
      <c r="I1041" s="139" t="s">
        <v>100</v>
      </c>
      <c r="J1041" s="370"/>
      <c r="K1041" s="371"/>
      <c r="L1041" s="371"/>
      <c r="M1041" s="371"/>
      <c r="N1041" s="371"/>
      <c r="O1041" s="371"/>
      <c r="P1041" s="371"/>
      <c r="Q1041" s="372"/>
      <c r="R1041" s="373" t="s">
        <v>140</v>
      </c>
      <c r="S1041" s="374"/>
      <c r="T1041" s="375" t="str">
        <f ca="1">IF(ISERROR(INDEX('BD1'!$N$56:$P$70,MATCH(J1041,INDIRECT(F1041),0),MATCH(F1041,'BD1'!$N$55:$P$55,0))),"",(INDEX('BD1'!$N$56:$P$70,MATCH(J1041,INDIRECT(F1041),0),MATCH(F1041,'BD1'!$N$55:$P$55,0))))</f>
        <v/>
      </c>
      <c r="U1041" s="376"/>
      <c r="V1041" s="132"/>
      <c r="W1041" s="132"/>
      <c r="X1041" s="74"/>
    </row>
    <row r="1042" spans="1:24" ht="15" hidden="1" customHeight="1" x14ac:dyDescent="0.25">
      <c r="A1042" s="74"/>
      <c r="B1042" s="132"/>
      <c r="C1042" s="365"/>
      <c r="D1042" s="388"/>
      <c r="E1042" s="140"/>
      <c r="F1042" s="140"/>
      <c r="G1042" s="140"/>
      <c r="H1042" s="141" t="s">
        <v>163</v>
      </c>
      <c r="I1042" s="140"/>
      <c r="J1042" s="140"/>
      <c r="K1042" s="140"/>
      <c r="L1042" s="140"/>
      <c r="M1042" s="140"/>
      <c r="N1042" s="140"/>
      <c r="O1042" s="140"/>
      <c r="P1042" s="140"/>
      <c r="Q1042" s="141" t="s">
        <v>163</v>
      </c>
      <c r="R1042" s="140"/>
      <c r="S1042" s="140"/>
      <c r="T1042" s="140"/>
      <c r="U1042" s="142"/>
      <c r="V1042" s="132"/>
      <c r="W1042" s="132"/>
      <c r="X1042" s="74"/>
    </row>
    <row r="1043" spans="1:24" ht="21.75" hidden="1" customHeight="1" x14ac:dyDescent="0.25">
      <c r="A1043" s="74"/>
      <c r="B1043" s="132"/>
      <c r="C1043" s="365"/>
      <c r="D1043" s="388"/>
      <c r="E1043" s="377" t="s">
        <v>234</v>
      </c>
      <c r="F1043" s="378"/>
      <c r="G1043" s="378"/>
      <c r="H1043" s="378"/>
      <c r="I1043" s="378"/>
      <c r="J1043" s="378"/>
      <c r="K1043" s="378"/>
      <c r="L1043" s="379" t="s">
        <v>235</v>
      </c>
      <c r="M1043" s="378"/>
      <c r="N1043" s="378"/>
      <c r="O1043" s="378"/>
      <c r="P1043" s="378"/>
      <c r="Q1043" s="378"/>
      <c r="R1043" s="378"/>
      <c r="S1043" s="378"/>
      <c r="T1043" s="378"/>
      <c r="U1043" s="380"/>
      <c r="V1043" s="132"/>
      <c r="W1043" s="132"/>
      <c r="X1043" s="74"/>
    </row>
    <row r="1044" spans="1:24" ht="39.950000000000003" hidden="1" customHeight="1" x14ac:dyDescent="0.25">
      <c r="A1044" s="74"/>
      <c r="B1044" s="132"/>
      <c r="C1044" s="366"/>
      <c r="D1044" s="389"/>
      <c r="E1044" s="381"/>
      <c r="F1044" s="381"/>
      <c r="G1044" s="381"/>
      <c r="H1044" s="381"/>
      <c r="I1044" s="381"/>
      <c r="J1044" s="381"/>
      <c r="K1044" s="382"/>
      <c r="L1044" s="383"/>
      <c r="M1044" s="384"/>
      <c r="N1044" s="384"/>
      <c r="O1044" s="384"/>
      <c r="P1044" s="384"/>
      <c r="Q1044" s="384"/>
      <c r="R1044" s="384"/>
      <c r="S1044" s="384"/>
      <c r="T1044" s="384"/>
      <c r="U1044" s="385"/>
      <c r="V1044" s="132"/>
      <c r="W1044" s="132"/>
      <c r="X1044" s="74"/>
    </row>
    <row r="1045" spans="1:24" ht="9" hidden="1" customHeight="1" x14ac:dyDescent="0.25">
      <c r="A1045" s="74"/>
      <c r="B1045" s="132"/>
      <c r="C1045" s="137"/>
      <c r="D1045" s="132"/>
      <c r="E1045" s="132"/>
      <c r="F1045" s="132"/>
      <c r="G1045" s="132"/>
      <c r="H1045" s="132"/>
      <c r="I1045" s="132"/>
      <c r="J1045" s="132"/>
      <c r="K1045" s="132"/>
      <c r="L1045" s="132"/>
      <c r="M1045" s="132"/>
      <c r="N1045" s="132"/>
      <c r="O1045" s="132"/>
      <c r="P1045" s="132"/>
      <c r="Q1045" s="132"/>
      <c r="R1045" s="132"/>
      <c r="S1045" s="132"/>
      <c r="T1045" s="132"/>
      <c r="U1045" s="132"/>
      <c r="V1045" s="132"/>
      <c r="W1045" s="132"/>
      <c r="X1045" s="74"/>
    </row>
    <row r="1046" spans="1:24" ht="9" hidden="1" customHeight="1" x14ac:dyDescent="0.25">
      <c r="A1046" s="74"/>
      <c r="B1046" s="132"/>
      <c r="C1046" s="132"/>
      <c r="D1046" s="132"/>
      <c r="E1046" s="132"/>
      <c r="F1046" s="132"/>
      <c r="G1046" s="132"/>
      <c r="H1046" s="132"/>
      <c r="I1046" s="132"/>
      <c r="J1046" s="132"/>
      <c r="K1046" s="132"/>
      <c r="L1046" s="132"/>
      <c r="M1046" s="132"/>
      <c r="N1046" s="132"/>
      <c r="O1046" s="132"/>
      <c r="P1046" s="132"/>
      <c r="Q1046" s="132"/>
      <c r="R1046" s="132"/>
      <c r="S1046" s="132"/>
      <c r="T1046" s="132"/>
      <c r="U1046" s="132"/>
      <c r="V1046" s="132"/>
      <c r="W1046" s="132"/>
      <c r="X1046" s="74"/>
    </row>
    <row r="1047" spans="1:24" ht="39.950000000000003" hidden="1" customHeight="1" x14ac:dyDescent="0.25">
      <c r="A1047" s="74"/>
      <c r="B1047" s="132"/>
      <c r="C1047" s="365" t="s">
        <v>356</v>
      </c>
      <c r="D1047" s="387">
        <v>13</v>
      </c>
      <c r="E1047" s="138" t="s">
        <v>114</v>
      </c>
      <c r="F1047" s="367"/>
      <c r="G1047" s="368"/>
      <c r="H1047" s="369"/>
      <c r="I1047" s="139" t="s">
        <v>100</v>
      </c>
      <c r="J1047" s="370"/>
      <c r="K1047" s="371"/>
      <c r="L1047" s="371"/>
      <c r="M1047" s="371"/>
      <c r="N1047" s="371"/>
      <c r="O1047" s="371"/>
      <c r="P1047" s="371"/>
      <c r="Q1047" s="372"/>
      <c r="R1047" s="373" t="s">
        <v>140</v>
      </c>
      <c r="S1047" s="374"/>
      <c r="T1047" s="375" t="str">
        <f ca="1">IF(ISERROR(INDEX('BD1'!$N$56:$P$70,MATCH(J1047,INDIRECT(F1047),0),MATCH(F1047,'BD1'!$N$55:$P$55,0))),"",(INDEX('BD1'!$N$56:$P$70,MATCH(J1047,INDIRECT(F1047),0),MATCH(F1047,'BD1'!$N$55:$P$55,0))))</f>
        <v/>
      </c>
      <c r="U1047" s="376"/>
      <c r="V1047" s="132"/>
      <c r="W1047" s="132"/>
      <c r="X1047" s="74"/>
    </row>
    <row r="1048" spans="1:24" ht="15" hidden="1" customHeight="1" x14ac:dyDescent="0.25">
      <c r="A1048" s="74"/>
      <c r="B1048" s="132"/>
      <c r="C1048" s="365"/>
      <c r="D1048" s="388"/>
      <c r="E1048" s="140"/>
      <c r="F1048" s="140"/>
      <c r="G1048" s="140"/>
      <c r="H1048" s="141" t="s">
        <v>163</v>
      </c>
      <c r="I1048" s="140"/>
      <c r="J1048" s="140"/>
      <c r="K1048" s="140"/>
      <c r="L1048" s="140"/>
      <c r="M1048" s="140"/>
      <c r="N1048" s="140"/>
      <c r="O1048" s="140"/>
      <c r="P1048" s="140"/>
      <c r="Q1048" s="141" t="s">
        <v>163</v>
      </c>
      <c r="R1048" s="140"/>
      <c r="S1048" s="140"/>
      <c r="T1048" s="140"/>
      <c r="U1048" s="142"/>
      <c r="V1048" s="132"/>
      <c r="W1048" s="132"/>
      <c r="X1048" s="74"/>
    </row>
    <row r="1049" spans="1:24" ht="21.75" hidden="1" customHeight="1" x14ac:dyDescent="0.25">
      <c r="A1049" s="74"/>
      <c r="B1049" s="132"/>
      <c r="C1049" s="365"/>
      <c r="D1049" s="388"/>
      <c r="E1049" s="377" t="s">
        <v>234</v>
      </c>
      <c r="F1049" s="378"/>
      <c r="G1049" s="378"/>
      <c r="H1049" s="378"/>
      <c r="I1049" s="378"/>
      <c r="J1049" s="378"/>
      <c r="K1049" s="378"/>
      <c r="L1049" s="379" t="s">
        <v>235</v>
      </c>
      <c r="M1049" s="378"/>
      <c r="N1049" s="378"/>
      <c r="O1049" s="378"/>
      <c r="P1049" s="378"/>
      <c r="Q1049" s="378"/>
      <c r="R1049" s="378"/>
      <c r="S1049" s="378"/>
      <c r="T1049" s="378"/>
      <c r="U1049" s="380"/>
      <c r="V1049" s="132"/>
      <c r="W1049" s="132"/>
      <c r="X1049" s="74"/>
    </row>
    <row r="1050" spans="1:24" ht="39.950000000000003" hidden="1" customHeight="1" x14ac:dyDescent="0.25">
      <c r="A1050" s="74"/>
      <c r="B1050" s="132"/>
      <c r="C1050" s="366"/>
      <c r="D1050" s="389"/>
      <c r="E1050" s="381"/>
      <c r="F1050" s="381"/>
      <c r="G1050" s="381"/>
      <c r="H1050" s="381"/>
      <c r="I1050" s="381"/>
      <c r="J1050" s="381"/>
      <c r="K1050" s="382"/>
      <c r="L1050" s="383"/>
      <c r="M1050" s="384"/>
      <c r="N1050" s="384"/>
      <c r="O1050" s="384"/>
      <c r="P1050" s="384"/>
      <c r="Q1050" s="384"/>
      <c r="R1050" s="384"/>
      <c r="S1050" s="384"/>
      <c r="T1050" s="384"/>
      <c r="U1050" s="385"/>
      <c r="V1050" s="132"/>
      <c r="W1050" s="132"/>
      <c r="X1050" s="74"/>
    </row>
    <row r="1051" spans="1:24" ht="12" hidden="1" customHeight="1" x14ac:dyDescent="0.25">
      <c r="A1051" s="74"/>
      <c r="B1051" s="132"/>
      <c r="C1051" s="132"/>
      <c r="D1051" s="132"/>
      <c r="E1051" s="132"/>
      <c r="F1051" s="132"/>
      <c r="G1051" s="132"/>
      <c r="H1051" s="132"/>
      <c r="I1051" s="132"/>
      <c r="J1051" s="132"/>
      <c r="K1051" s="132"/>
      <c r="L1051" s="132"/>
      <c r="M1051" s="132"/>
      <c r="N1051" s="132"/>
      <c r="O1051" s="132"/>
      <c r="P1051" s="132"/>
      <c r="Q1051" s="132"/>
      <c r="R1051" s="132"/>
      <c r="S1051" s="132"/>
      <c r="T1051" s="132"/>
      <c r="U1051" s="132"/>
      <c r="V1051" s="132"/>
      <c r="W1051" s="132"/>
      <c r="X1051" s="74"/>
    </row>
    <row r="1052" spans="1:24" ht="9" hidden="1" customHeight="1" x14ac:dyDescent="0.25">
      <c r="A1052" s="74"/>
      <c r="B1052" s="132"/>
      <c r="C1052" s="137"/>
      <c r="D1052" s="132"/>
      <c r="E1052" s="132"/>
      <c r="F1052" s="132"/>
      <c r="G1052" s="132"/>
      <c r="H1052" s="132"/>
      <c r="I1052" s="132"/>
      <c r="J1052" s="132"/>
      <c r="K1052" s="132"/>
      <c r="L1052" s="132"/>
      <c r="M1052" s="132"/>
      <c r="N1052" s="132"/>
      <c r="O1052" s="132"/>
      <c r="P1052" s="132"/>
      <c r="Q1052" s="132"/>
      <c r="R1052" s="132"/>
      <c r="S1052" s="132"/>
      <c r="T1052" s="132"/>
      <c r="U1052" s="132"/>
      <c r="V1052" s="132"/>
      <c r="W1052" s="132"/>
      <c r="X1052" s="74"/>
    </row>
    <row r="1053" spans="1:24" ht="39.950000000000003" hidden="1" customHeight="1" x14ac:dyDescent="0.25">
      <c r="A1053" s="74"/>
      <c r="B1053" s="132"/>
      <c r="C1053" s="365" t="s">
        <v>356</v>
      </c>
      <c r="D1053" s="387">
        <v>14</v>
      </c>
      <c r="E1053" s="138" t="s">
        <v>114</v>
      </c>
      <c r="F1053" s="367"/>
      <c r="G1053" s="368"/>
      <c r="H1053" s="369"/>
      <c r="I1053" s="139" t="s">
        <v>100</v>
      </c>
      <c r="J1053" s="370"/>
      <c r="K1053" s="371"/>
      <c r="L1053" s="371"/>
      <c r="M1053" s="371"/>
      <c r="N1053" s="371"/>
      <c r="O1053" s="371"/>
      <c r="P1053" s="371"/>
      <c r="Q1053" s="372"/>
      <c r="R1053" s="373" t="s">
        <v>140</v>
      </c>
      <c r="S1053" s="374"/>
      <c r="T1053" s="375" t="str">
        <f ca="1">IF(ISERROR(INDEX('BD1'!$N$56:$P$70,MATCH(J1053,INDIRECT(F1053),0),MATCH(F1053,'BD1'!$N$55:$P$55,0))),"",(INDEX('BD1'!$N$56:$P$70,MATCH(J1053,INDIRECT(F1053),0),MATCH(F1053,'BD1'!$N$55:$P$55,0))))</f>
        <v/>
      </c>
      <c r="U1053" s="376"/>
      <c r="V1053" s="132"/>
      <c r="W1053" s="132"/>
      <c r="X1053" s="74"/>
    </row>
    <row r="1054" spans="1:24" ht="15" hidden="1" customHeight="1" x14ac:dyDescent="0.25">
      <c r="A1054" s="74"/>
      <c r="B1054" s="132"/>
      <c r="C1054" s="365"/>
      <c r="D1054" s="388"/>
      <c r="E1054" s="140"/>
      <c r="F1054" s="140"/>
      <c r="G1054" s="140"/>
      <c r="H1054" s="141" t="s">
        <v>163</v>
      </c>
      <c r="I1054" s="140"/>
      <c r="J1054" s="140"/>
      <c r="K1054" s="140"/>
      <c r="L1054" s="140"/>
      <c r="M1054" s="140"/>
      <c r="N1054" s="140"/>
      <c r="O1054" s="140"/>
      <c r="P1054" s="140"/>
      <c r="Q1054" s="141" t="s">
        <v>163</v>
      </c>
      <c r="R1054" s="140"/>
      <c r="S1054" s="140"/>
      <c r="T1054" s="140"/>
      <c r="U1054" s="142"/>
      <c r="V1054" s="132"/>
      <c r="W1054" s="132"/>
      <c r="X1054" s="74"/>
    </row>
    <row r="1055" spans="1:24" ht="21.75" hidden="1" customHeight="1" x14ac:dyDescent="0.25">
      <c r="A1055" s="74"/>
      <c r="B1055" s="132"/>
      <c r="C1055" s="365"/>
      <c r="D1055" s="388"/>
      <c r="E1055" s="377" t="s">
        <v>234</v>
      </c>
      <c r="F1055" s="378"/>
      <c r="G1055" s="378"/>
      <c r="H1055" s="378"/>
      <c r="I1055" s="378"/>
      <c r="J1055" s="378"/>
      <c r="K1055" s="378"/>
      <c r="L1055" s="379" t="s">
        <v>235</v>
      </c>
      <c r="M1055" s="378"/>
      <c r="N1055" s="378"/>
      <c r="O1055" s="378"/>
      <c r="P1055" s="378"/>
      <c r="Q1055" s="378"/>
      <c r="R1055" s="378"/>
      <c r="S1055" s="378"/>
      <c r="T1055" s="378"/>
      <c r="U1055" s="380"/>
      <c r="V1055" s="132"/>
      <c r="W1055" s="132"/>
      <c r="X1055" s="74"/>
    </row>
    <row r="1056" spans="1:24" ht="39.950000000000003" hidden="1" customHeight="1" x14ac:dyDescent="0.25">
      <c r="A1056" s="74"/>
      <c r="B1056" s="132"/>
      <c r="C1056" s="366"/>
      <c r="D1056" s="389"/>
      <c r="E1056" s="381"/>
      <c r="F1056" s="381"/>
      <c r="G1056" s="381"/>
      <c r="H1056" s="381"/>
      <c r="I1056" s="381"/>
      <c r="J1056" s="381"/>
      <c r="K1056" s="382"/>
      <c r="L1056" s="383"/>
      <c r="M1056" s="384"/>
      <c r="N1056" s="384"/>
      <c r="O1056" s="384"/>
      <c r="P1056" s="384"/>
      <c r="Q1056" s="384"/>
      <c r="R1056" s="384"/>
      <c r="S1056" s="384"/>
      <c r="T1056" s="384"/>
      <c r="U1056" s="385"/>
      <c r="V1056" s="132"/>
      <c r="W1056" s="132"/>
      <c r="X1056" s="74"/>
    </row>
    <row r="1057" spans="1:24" ht="9" hidden="1" customHeight="1" x14ac:dyDescent="0.25">
      <c r="A1057" s="74"/>
      <c r="B1057" s="132"/>
      <c r="C1057" s="137"/>
      <c r="D1057" s="132"/>
      <c r="E1057" s="132"/>
      <c r="F1057" s="132"/>
      <c r="G1057" s="132"/>
      <c r="H1057" s="132"/>
      <c r="I1057" s="132"/>
      <c r="J1057" s="132"/>
      <c r="K1057" s="132"/>
      <c r="L1057" s="132"/>
      <c r="M1057" s="132"/>
      <c r="N1057" s="132"/>
      <c r="O1057" s="132"/>
      <c r="P1057" s="132"/>
      <c r="Q1057" s="132"/>
      <c r="R1057" s="132"/>
      <c r="S1057" s="132"/>
      <c r="T1057" s="132"/>
      <c r="U1057" s="132"/>
      <c r="V1057" s="132"/>
      <c r="W1057" s="132"/>
      <c r="X1057" s="74"/>
    </row>
    <row r="1058" spans="1:24" ht="9" hidden="1" customHeight="1" x14ac:dyDescent="0.25">
      <c r="A1058" s="74"/>
      <c r="B1058" s="132"/>
      <c r="C1058" s="137"/>
      <c r="D1058" s="132"/>
      <c r="E1058" s="132"/>
      <c r="F1058" s="132"/>
      <c r="G1058" s="132"/>
      <c r="H1058" s="132"/>
      <c r="I1058" s="132"/>
      <c r="J1058" s="132"/>
      <c r="K1058" s="132"/>
      <c r="L1058" s="132"/>
      <c r="M1058" s="132"/>
      <c r="N1058" s="132"/>
      <c r="O1058" s="132"/>
      <c r="P1058" s="132"/>
      <c r="Q1058" s="132"/>
      <c r="R1058" s="132"/>
      <c r="S1058" s="132"/>
      <c r="T1058" s="132"/>
      <c r="U1058" s="132"/>
      <c r="V1058" s="132"/>
      <c r="W1058" s="132"/>
      <c r="X1058" s="74"/>
    </row>
    <row r="1059" spans="1:24" ht="39.950000000000003" hidden="1" customHeight="1" x14ac:dyDescent="0.25">
      <c r="A1059" s="74"/>
      <c r="B1059" s="132"/>
      <c r="C1059" s="365" t="s">
        <v>356</v>
      </c>
      <c r="D1059" s="387">
        <v>15</v>
      </c>
      <c r="E1059" s="138" t="s">
        <v>114</v>
      </c>
      <c r="F1059" s="367"/>
      <c r="G1059" s="368"/>
      <c r="H1059" s="369"/>
      <c r="I1059" s="139" t="s">
        <v>100</v>
      </c>
      <c r="J1059" s="370"/>
      <c r="K1059" s="371"/>
      <c r="L1059" s="371"/>
      <c r="M1059" s="371"/>
      <c r="N1059" s="371"/>
      <c r="O1059" s="371"/>
      <c r="P1059" s="371"/>
      <c r="Q1059" s="372"/>
      <c r="R1059" s="373" t="s">
        <v>140</v>
      </c>
      <c r="S1059" s="374"/>
      <c r="T1059" s="375" t="str">
        <f ca="1">IF(ISERROR(INDEX('BD1'!$N$56:$P$70,MATCH(J1059,INDIRECT(F1059),0),MATCH(F1059,'BD1'!$N$55:$P$55,0))),"",(INDEX('BD1'!$N$56:$P$70,MATCH(J1059,INDIRECT(F1059),0),MATCH(F1059,'BD1'!$N$55:$P$55,0))))</f>
        <v/>
      </c>
      <c r="U1059" s="376"/>
      <c r="V1059" s="132"/>
      <c r="W1059" s="132"/>
      <c r="X1059" s="74"/>
    </row>
    <row r="1060" spans="1:24" ht="15" hidden="1" customHeight="1" x14ac:dyDescent="0.25">
      <c r="A1060" s="74"/>
      <c r="B1060" s="132"/>
      <c r="C1060" s="365"/>
      <c r="D1060" s="388"/>
      <c r="E1060" s="140"/>
      <c r="F1060" s="140"/>
      <c r="G1060" s="140"/>
      <c r="H1060" s="141" t="s">
        <v>163</v>
      </c>
      <c r="I1060" s="140"/>
      <c r="J1060" s="140"/>
      <c r="K1060" s="140"/>
      <c r="L1060" s="140"/>
      <c r="M1060" s="140"/>
      <c r="N1060" s="140"/>
      <c r="O1060" s="140"/>
      <c r="P1060" s="140"/>
      <c r="Q1060" s="141" t="s">
        <v>163</v>
      </c>
      <c r="R1060" s="140"/>
      <c r="S1060" s="140"/>
      <c r="T1060" s="140"/>
      <c r="U1060" s="142"/>
      <c r="V1060" s="132"/>
      <c r="W1060" s="132"/>
      <c r="X1060" s="74"/>
    </row>
    <row r="1061" spans="1:24" ht="21.75" hidden="1" customHeight="1" x14ac:dyDescent="0.25">
      <c r="A1061" s="74"/>
      <c r="B1061" s="132"/>
      <c r="C1061" s="365"/>
      <c r="D1061" s="388"/>
      <c r="E1061" s="377" t="s">
        <v>234</v>
      </c>
      <c r="F1061" s="378"/>
      <c r="G1061" s="378"/>
      <c r="H1061" s="378"/>
      <c r="I1061" s="378"/>
      <c r="J1061" s="378"/>
      <c r="K1061" s="378"/>
      <c r="L1061" s="379" t="s">
        <v>235</v>
      </c>
      <c r="M1061" s="378"/>
      <c r="N1061" s="378"/>
      <c r="O1061" s="378"/>
      <c r="P1061" s="378"/>
      <c r="Q1061" s="378"/>
      <c r="R1061" s="378"/>
      <c r="S1061" s="378"/>
      <c r="T1061" s="378"/>
      <c r="U1061" s="380"/>
      <c r="V1061" s="132"/>
      <c r="W1061" s="132"/>
      <c r="X1061" s="74"/>
    </row>
    <row r="1062" spans="1:24" ht="39.950000000000003" hidden="1" customHeight="1" x14ac:dyDescent="0.25">
      <c r="A1062" s="74"/>
      <c r="B1062" s="132"/>
      <c r="C1062" s="366"/>
      <c r="D1062" s="389"/>
      <c r="E1062" s="381"/>
      <c r="F1062" s="381"/>
      <c r="G1062" s="381"/>
      <c r="H1062" s="381"/>
      <c r="I1062" s="381"/>
      <c r="J1062" s="381"/>
      <c r="K1062" s="382"/>
      <c r="L1062" s="383"/>
      <c r="M1062" s="384"/>
      <c r="N1062" s="384"/>
      <c r="O1062" s="384"/>
      <c r="P1062" s="384"/>
      <c r="Q1062" s="384"/>
      <c r="R1062" s="384"/>
      <c r="S1062" s="384"/>
      <c r="T1062" s="384"/>
      <c r="U1062" s="385"/>
      <c r="V1062" s="132"/>
      <c r="W1062" s="132"/>
      <c r="X1062" s="74"/>
    </row>
    <row r="1063" spans="1:24" ht="9" hidden="1" customHeight="1" x14ac:dyDescent="0.25">
      <c r="A1063" s="74"/>
      <c r="B1063" s="132"/>
      <c r="C1063" s="137"/>
      <c r="D1063" s="132"/>
      <c r="E1063" s="132"/>
      <c r="F1063" s="132"/>
      <c r="G1063" s="132"/>
      <c r="H1063" s="132"/>
      <c r="I1063" s="132"/>
      <c r="J1063" s="132"/>
      <c r="K1063" s="132"/>
      <c r="L1063" s="132"/>
      <c r="M1063" s="132"/>
      <c r="N1063" s="132"/>
      <c r="O1063" s="132"/>
      <c r="P1063" s="132"/>
      <c r="Q1063" s="132"/>
      <c r="R1063" s="132"/>
      <c r="S1063" s="132"/>
      <c r="T1063" s="132"/>
      <c r="U1063" s="132"/>
      <c r="V1063" s="132"/>
      <c r="W1063" s="132"/>
      <c r="X1063" s="74"/>
    </row>
    <row r="1064" spans="1:24" ht="9" hidden="1" customHeight="1" x14ac:dyDescent="0.25">
      <c r="A1064" s="74"/>
      <c r="B1064" s="132"/>
      <c r="C1064" s="132"/>
      <c r="D1064" s="132"/>
      <c r="E1064" s="132"/>
      <c r="F1064" s="132"/>
      <c r="G1064" s="132"/>
      <c r="H1064" s="132"/>
      <c r="I1064" s="132"/>
      <c r="J1064" s="132"/>
      <c r="K1064" s="132"/>
      <c r="L1064" s="132"/>
      <c r="M1064" s="132"/>
      <c r="N1064" s="132"/>
      <c r="O1064" s="132"/>
      <c r="P1064" s="132"/>
      <c r="Q1064" s="132"/>
      <c r="R1064" s="132"/>
      <c r="S1064" s="132"/>
      <c r="T1064" s="132"/>
      <c r="U1064" s="132"/>
      <c r="V1064" s="132"/>
      <c r="W1064" s="132"/>
      <c r="X1064" s="74"/>
    </row>
    <row r="1065" spans="1:24" ht="39.950000000000003" hidden="1" customHeight="1" x14ac:dyDescent="0.25">
      <c r="A1065" s="74"/>
      <c r="B1065" s="132"/>
      <c r="C1065" s="365" t="s">
        <v>356</v>
      </c>
      <c r="D1065" s="387">
        <v>16</v>
      </c>
      <c r="E1065" s="138" t="s">
        <v>114</v>
      </c>
      <c r="F1065" s="367"/>
      <c r="G1065" s="368"/>
      <c r="H1065" s="369"/>
      <c r="I1065" s="139" t="s">
        <v>100</v>
      </c>
      <c r="J1065" s="370"/>
      <c r="K1065" s="371"/>
      <c r="L1065" s="371"/>
      <c r="M1065" s="371"/>
      <c r="N1065" s="371"/>
      <c r="O1065" s="371"/>
      <c r="P1065" s="371"/>
      <c r="Q1065" s="372"/>
      <c r="R1065" s="373" t="s">
        <v>140</v>
      </c>
      <c r="S1065" s="374"/>
      <c r="T1065" s="375" t="str">
        <f ca="1">IF(ISERROR(INDEX('BD1'!$N$56:$P$70,MATCH(J1065,INDIRECT(F1065),0),MATCH(F1065,'BD1'!$N$55:$P$55,0))),"",(INDEX('BD1'!$N$56:$P$70,MATCH(J1065,INDIRECT(F1065),0),MATCH(F1065,'BD1'!$N$55:$P$55,0))))</f>
        <v/>
      </c>
      <c r="U1065" s="376"/>
      <c r="V1065" s="132"/>
      <c r="W1065" s="132"/>
      <c r="X1065" s="74"/>
    </row>
    <row r="1066" spans="1:24" ht="15" hidden="1" customHeight="1" x14ac:dyDescent="0.25">
      <c r="A1066" s="74"/>
      <c r="B1066" s="132"/>
      <c r="C1066" s="365"/>
      <c r="D1066" s="388"/>
      <c r="E1066" s="140"/>
      <c r="F1066" s="140"/>
      <c r="G1066" s="140"/>
      <c r="H1066" s="141" t="s">
        <v>163</v>
      </c>
      <c r="I1066" s="140"/>
      <c r="J1066" s="140"/>
      <c r="K1066" s="140"/>
      <c r="L1066" s="140"/>
      <c r="M1066" s="140"/>
      <c r="N1066" s="140"/>
      <c r="O1066" s="140"/>
      <c r="P1066" s="140"/>
      <c r="Q1066" s="141" t="s">
        <v>163</v>
      </c>
      <c r="R1066" s="140"/>
      <c r="S1066" s="140"/>
      <c r="T1066" s="140"/>
      <c r="U1066" s="142"/>
      <c r="V1066" s="132"/>
      <c r="W1066" s="132"/>
      <c r="X1066" s="74"/>
    </row>
    <row r="1067" spans="1:24" ht="21.75" hidden="1" customHeight="1" x14ac:dyDescent="0.25">
      <c r="A1067" s="74"/>
      <c r="B1067" s="132"/>
      <c r="C1067" s="365"/>
      <c r="D1067" s="388"/>
      <c r="E1067" s="377" t="s">
        <v>234</v>
      </c>
      <c r="F1067" s="378"/>
      <c r="G1067" s="378"/>
      <c r="H1067" s="378"/>
      <c r="I1067" s="378"/>
      <c r="J1067" s="378"/>
      <c r="K1067" s="378"/>
      <c r="L1067" s="379" t="s">
        <v>235</v>
      </c>
      <c r="M1067" s="378"/>
      <c r="N1067" s="378"/>
      <c r="O1067" s="378"/>
      <c r="P1067" s="378"/>
      <c r="Q1067" s="378"/>
      <c r="R1067" s="378"/>
      <c r="S1067" s="378"/>
      <c r="T1067" s="378"/>
      <c r="U1067" s="380"/>
      <c r="V1067" s="132"/>
      <c r="W1067" s="132"/>
      <c r="X1067" s="74"/>
    </row>
    <row r="1068" spans="1:24" ht="39.950000000000003" hidden="1" customHeight="1" x14ac:dyDescent="0.25">
      <c r="A1068" s="74"/>
      <c r="B1068" s="132"/>
      <c r="C1068" s="366"/>
      <c r="D1068" s="389"/>
      <c r="E1068" s="381"/>
      <c r="F1068" s="381"/>
      <c r="G1068" s="381"/>
      <c r="H1068" s="381"/>
      <c r="I1068" s="381"/>
      <c r="J1068" s="381"/>
      <c r="K1068" s="382"/>
      <c r="L1068" s="383"/>
      <c r="M1068" s="384"/>
      <c r="N1068" s="384"/>
      <c r="O1068" s="384"/>
      <c r="P1068" s="384"/>
      <c r="Q1068" s="384"/>
      <c r="R1068" s="384"/>
      <c r="S1068" s="384"/>
      <c r="T1068" s="384"/>
      <c r="U1068" s="385"/>
      <c r="V1068" s="132"/>
      <c r="W1068" s="132"/>
      <c r="X1068" s="74"/>
    </row>
    <row r="1069" spans="1:24" ht="12" hidden="1" customHeight="1" x14ac:dyDescent="0.25">
      <c r="A1069" s="74"/>
      <c r="B1069" s="132"/>
      <c r="C1069" s="132"/>
      <c r="D1069" s="132"/>
      <c r="E1069" s="132"/>
      <c r="F1069" s="132"/>
      <c r="G1069" s="132"/>
      <c r="H1069" s="132"/>
      <c r="I1069" s="132"/>
      <c r="J1069" s="132"/>
      <c r="K1069" s="132"/>
      <c r="L1069" s="132"/>
      <c r="M1069" s="132"/>
      <c r="N1069" s="132"/>
      <c r="O1069" s="132"/>
      <c r="P1069" s="132"/>
      <c r="Q1069" s="132"/>
      <c r="R1069" s="132"/>
      <c r="S1069" s="132"/>
      <c r="T1069" s="132"/>
      <c r="U1069" s="132"/>
      <c r="V1069" s="132"/>
      <c r="W1069" s="132"/>
      <c r="X1069" s="74"/>
    </row>
    <row r="1070" spans="1:24" ht="9" hidden="1" customHeight="1" x14ac:dyDescent="0.25">
      <c r="A1070" s="74"/>
      <c r="B1070" s="132"/>
      <c r="C1070" s="137"/>
      <c r="D1070" s="132"/>
      <c r="E1070" s="132"/>
      <c r="F1070" s="132"/>
      <c r="G1070" s="132"/>
      <c r="H1070" s="132"/>
      <c r="I1070" s="132"/>
      <c r="J1070" s="132"/>
      <c r="K1070" s="132"/>
      <c r="L1070" s="132"/>
      <c r="M1070" s="132"/>
      <c r="N1070" s="132"/>
      <c r="O1070" s="132"/>
      <c r="P1070" s="132"/>
      <c r="Q1070" s="132"/>
      <c r="R1070" s="132"/>
      <c r="S1070" s="132"/>
      <c r="T1070" s="132"/>
      <c r="U1070" s="132"/>
      <c r="V1070" s="132"/>
      <c r="W1070" s="132"/>
      <c r="X1070" s="74"/>
    </row>
    <row r="1071" spans="1:24" ht="39.950000000000003" hidden="1" customHeight="1" x14ac:dyDescent="0.25">
      <c r="A1071" s="74"/>
      <c r="B1071" s="132"/>
      <c r="C1071" s="365" t="s">
        <v>356</v>
      </c>
      <c r="D1071" s="387">
        <v>17</v>
      </c>
      <c r="E1071" s="138" t="s">
        <v>114</v>
      </c>
      <c r="F1071" s="367"/>
      <c r="G1071" s="368"/>
      <c r="H1071" s="369"/>
      <c r="I1071" s="139" t="s">
        <v>100</v>
      </c>
      <c r="J1071" s="370"/>
      <c r="K1071" s="371"/>
      <c r="L1071" s="371"/>
      <c r="M1071" s="371"/>
      <c r="N1071" s="371"/>
      <c r="O1071" s="371"/>
      <c r="P1071" s="371"/>
      <c r="Q1071" s="372"/>
      <c r="R1071" s="373" t="s">
        <v>140</v>
      </c>
      <c r="S1071" s="374"/>
      <c r="T1071" s="375" t="str">
        <f ca="1">IF(ISERROR(INDEX('BD1'!$N$56:$P$70,MATCH(J1071,INDIRECT(F1071),0),MATCH(F1071,'BD1'!$N$55:$P$55,0))),"",(INDEX('BD1'!$N$56:$P$70,MATCH(J1071,INDIRECT(F1071),0),MATCH(F1071,'BD1'!$N$55:$P$55,0))))</f>
        <v/>
      </c>
      <c r="U1071" s="376"/>
      <c r="V1071" s="132"/>
      <c r="W1071" s="132"/>
      <c r="X1071" s="74"/>
    </row>
    <row r="1072" spans="1:24" ht="15" hidden="1" customHeight="1" x14ac:dyDescent="0.25">
      <c r="A1072" s="74"/>
      <c r="B1072" s="132"/>
      <c r="C1072" s="365"/>
      <c r="D1072" s="388"/>
      <c r="E1072" s="140"/>
      <c r="F1072" s="140"/>
      <c r="G1072" s="140"/>
      <c r="H1072" s="141" t="s">
        <v>163</v>
      </c>
      <c r="I1072" s="140"/>
      <c r="J1072" s="140"/>
      <c r="K1072" s="140"/>
      <c r="L1072" s="140"/>
      <c r="M1072" s="140"/>
      <c r="N1072" s="140"/>
      <c r="O1072" s="140"/>
      <c r="P1072" s="140"/>
      <c r="Q1072" s="141" t="s">
        <v>163</v>
      </c>
      <c r="R1072" s="140"/>
      <c r="S1072" s="140"/>
      <c r="T1072" s="140"/>
      <c r="U1072" s="142"/>
      <c r="V1072" s="132"/>
      <c r="W1072" s="132"/>
      <c r="X1072" s="74"/>
    </row>
    <row r="1073" spans="1:41" ht="21.75" hidden="1" customHeight="1" x14ac:dyDescent="0.25">
      <c r="A1073" s="74"/>
      <c r="B1073" s="132"/>
      <c r="C1073" s="365"/>
      <c r="D1073" s="388"/>
      <c r="E1073" s="377" t="s">
        <v>234</v>
      </c>
      <c r="F1073" s="378"/>
      <c r="G1073" s="378"/>
      <c r="H1073" s="378"/>
      <c r="I1073" s="378"/>
      <c r="J1073" s="378"/>
      <c r="K1073" s="378"/>
      <c r="L1073" s="379" t="s">
        <v>235</v>
      </c>
      <c r="M1073" s="378"/>
      <c r="N1073" s="378"/>
      <c r="O1073" s="378"/>
      <c r="P1073" s="378"/>
      <c r="Q1073" s="378"/>
      <c r="R1073" s="378"/>
      <c r="S1073" s="378"/>
      <c r="T1073" s="378"/>
      <c r="U1073" s="380"/>
      <c r="V1073" s="132"/>
      <c r="W1073" s="132"/>
      <c r="X1073" s="74"/>
    </row>
    <row r="1074" spans="1:41" ht="39.950000000000003" hidden="1" customHeight="1" x14ac:dyDescent="0.25">
      <c r="A1074" s="74"/>
      <c r="B1074" s="132"/>
      <c r="C1074" s="366"/>
      <c r="D1074" s="389"/>
      <c r="E1074" s="381"/>
      <c r="F1074" s="381"/>
      <c r="G1074" s="381"/>
      <c r="H1074" s="381"/>
      <c r="I1074" s="381"/>
      <c r="J1074" s="381"/>
      <c r="K1074" s="382"/>
      <c r="L1074" s="383"/>
      <c r="M1074" s="384"/>
      <c r="N1074" s="384"/>
      <c r="O1074" s="384"/>
      <c r="P1074" s="384"/>
      <c r="Q1074" s="384"/>
      <c r="R1074" s="384"/>
      <c r="S1074" s="384"/>
      <c r="T1074" s="384"/>
      <c r="U1074" s="385"/>
      <c r="V1074" s="132"/>
      <c r="W1074" s="132"/>
      <c r="X1074" s="74"/>
    </row>
    <row r="1075" spans="1:41" ht="9" hidden="1" customHeight="1" x14ac:dyDescent="0.25">
      <c r="A1075" s="74"/>
      <c r="B1075" s="132"/>
      <c r="C1075" s="137"/>
      <c r="D1075" s="132"/>
      <c r="E1075" s="132"/>
      <c r="F1075" s="132"/>
      <c r="G1075" s="132"/>
      <c r="H1075" s="132"/>
      <c r="I1075" s="132"/>
      <c r="J1075" s="132"/>
      <c r="K1075" s="132"/>
      <c r="L1075" s="132"/>
      <c r="M1075" s="132"/>
      <c r="N1075" s="132"/>
      <c r="O1075" s="132"/>
      <c r="P1075" s="132"/>
      <c r="Q1075" s="132"/>
      <c r="R1075" s="132"/>
      <c r="S1075" s="132"/>
      <c r="T1075" s="132"/>
      <c r="U1075" s="132"/>
      <c r="V1075" s="132"/>
      <c r="W1075" s="132"/>
      <c r="X1075" s="74"/>
    </row>
    <row r="1076" spans="1:41" ht="9" hidden="1" customHeight="1" x14ac:dyDescent="0.25">
      <c r="A1076" s="74"/>
      <c r="B1076" s="132"/>
      <c r="C1076" s="137"/>
      <c r="D1076" s="132"/>
      <c r="E1076" s="132"/>
      <c r="F1076" s="132"/>
      <c r="G1076" s="132"/>
      <c r="H1076" s="132"/>
      <c r="I1076" s="132"/>
      <c r="J1076" s="132"/>
      <c r="K1076" s="132"/>
      <c r="L1076" s="132"/>
      <c r="M1076" s="132"/>
      <c r="N1076" s="132"/>
      <c r="O1076" s="132"/>
      <c r="P1076" s="132"/>
      <c r="Q1076" s="132"/>
      <c r="R1076" s="132"/>
      <c r="S1076" s="132"/>
      <c r="T1076" s="132"/>
      <c r="U1076" s="132"/>
      <c r="V1076" s="132"/>
      <c r="W1076" s="132"/>
      <c r="X1076" s="74"/>
    </row>
    <row r="1077" spans="1:41" ht="39.950000000000003" hidden="1" customHeight="1" x14ac:dyDescent="0.25">
      <c r="A1077" s="74"/>
      <c r="B1077" s="132"/>
      <c r="C1077" s="365" t="s">
        <v>356</v>
      </c>
      <c r="D1077" s="387">
        <v>18</v>
      </c>
      <c r="E1077" s="138" t="s">
        <v>114</v>
      </c>
      <c r="F1077" s="367"/>
      <c r="G1077" s="368"/>
      <c r="H1077" s="369"/>
      <c r="I1077" s="139" t="s">
        <v>100</v>
      </c>
      <c r="J1077" s="370"/>
      <c r="K1077" s="371"/>
      <c r="L1077" s="371"/>
      <c r="M1077" s="371"/>
      <c r="N1077" s="371"/>
      <c r="O1077" s="371"/>
      <c r="P1077" s="371"/>
      <c r="Q1077" s="372"/>
      <c r="R1077" s="373" t="s">
        <v>140</v>
      </c>
      <c r="S1077" s="374"/>
      <c r="T1077" s="375" t="str">
        <f ca="1">IF(ISERROR(INDEX('BD1'!$N$56:$P$70,MATCH(J1077,INDIRECT(F1077),0),MATCH(F1077,'BD1'!$N$55:$P$55,0))),"",(INDEX('BD1'!$N$56:$P$70,MATCH(J1077,INDIRECT(F1077),0),MATCH(F1077,'BD1'!$N$55:$P$55,0))))</f>
        <v/>
      </c>
      <c r="U1077" s="376"/>
      <c r="V1077" s="132"/>
      <c r="W1077" s="132"/>
      <c r="X1077" s="74"/>
    </row>
    <row r="1078" spans="1:41" ht="15" hidden="1" customHeight="1" x14ac:dyDescent="0.25">
      <c r="A1078" s="74"/>
      <c r="B1078" s="132"/>
      <c r="C1078" s="365"/>
      <c r="D1078" s="388"/>
      <c r="E1078" s="140"/>
      <c r="F1078" s="140"/>
      <c r="G1078" s="140"/>
      <c r="H1078" s="141" t="s">
        <v>163</v>
      </c>
      <c r="I1078" s="140"/>
      <c r="J1078" s="140"/>
      <c r="K1078" s="140"/>
      <c r="L1078" s="140"/>
      <c r="M1078" s="140"/>
      <c r="N1078" s="140"/>
      <c r="O1078" s="140"/>
      <c r="P1078" s="140"/>
      <c r="Q1078" s="141" t="s">
        <v>163</v>
      </c>
      <c r="R1078" s="140"/>
      <c r="S1078" s="140"/>
      <c r="T1078" s="140"/>
      <c r="U1078" s="142"/>
      <c r="V1078" s="132"/>
      <c r="W1078" s="132"/>
      <c r="X1078" s="74"/>
    </row>
    <row r="1079" spans="1:41" ht="21.75" hidden="1" customHeight="1" x14ac:dyDescent="0.25">
      <c r="A1079" s="74"/>
      <c r="B1079" s="132"/>
      <c r="C1079" s="365"/>
      <c r="D1079" s="388"/>
      <c r="E1079" s="377" t="s">
        <v>234</v>
      </c>
      <c r="F1079" s="378"/>
      <c r="G1079" s="378"/>
      <c r="H1079" s="378"/>
      <c r="I1079" s="378"/>
      <c r="J1079" s="378"/>
      <c r="K1079" s="378"/>
      <c r="L1079" s="379" t="s">
        <v>235</v>
      </c>
      <c r="M1079" s="378"/>
      <c r="N1079" s="378"/>
      <c r="O1079" s="378"/>
      <c r="P1079" s="378"/>
      <c r="Q1079" s="378"/>
      <c r="R1079" s="378"/>
      <c r="S1079" s="378"/>
      <c r="T1079" s="378"/>
      <c r="U1079" s="380"/>
      <c r="V1079" s="132"/>
      <c r="W1079" s="132"/>
      <c r="X1079" s="74"/>
    </row>
    <row r="1080" spans="1:41" ht="39.950000000000003" hidden="1" customHeight="1" x14ac:dyDescent="0.25">
      <c r="A1080" s="74"/>
      <c r="B1080" s="132"/>
      <c r="C1080" s="366"/>
      <c r="D1080" s="389"/>
      <c r="E1080" s="381"/>
      <c r="F1080" s="381"/>
      <c r="G1080" s="381"/>
      <c r="H1080" s="381"/>
      <c r="I1080" s="381"/>
      <c r="J1080" s="381"/>
      <c r="K1080" s="382"/>
      <c r="L1080" s="383"/>
      <c r="M1080" s="384"/>
      <c r="N1080" s="384"/>
      <c r="O1080" s="384"/>
      <c r="P1080" s="384"/>
      <c r="Q1080" s="384"/>
      <c r="R1080" s="384"/>
      <c r="S1080" s="384"/>
      <c r="T1080" s="384"/>
      <c r="U1080" s="385"/>
      <c r="V1080" s="132"/>
      <c r="W1080" s="132"/>
      <c r="X1080" s="74"/>
    </row>
    <row r="1081" spans="1:41" ht="9" hidden="1" customHeight="1" x14ac:dyDescent="0.25">
      <c r="A1081" s="74"/>
      <c r="B1081" s="132"/>
      <c r="C1081" s="137"/>
      <c r="D1081" s="132"/>
      <c r="E1081" s="132"/>
      <c r="F1081" s="132"/>
      <c r="G1081" s="132"/>
      <c r="H1081" s="132"/>
      <c r="I1081" s="132"/>
      <c r="J1081" s="132"/>
      <c r="K1081" s="132"/>
      <c r="L1081" s="132"/>
      <c r="M1081" s="132"/>
      <c r="N1081" s="132"/>
      <c r="O1081" s="132"/>
      <c r="P1081" s="132"/>
      <c r="Q1081" s="132"/>
      <c r="R1081" s="132"/>
      <c r="S1081" s="132"/>
      <c r="T1081" s="132"/>
      <c r="U1081" s="132"/>
      <c r="V1081" s="132"/>
      <c r="W1081" s="132"/>
      <c r="X1081" s="74"/>
    </row>
    <row r="1082" spans="1:41" ht="12" hidden="1" x14ac:dyDescent="0.25">
      <c r="A1082" s="74"/>
      <c r="B1082" s="132"/>
      <c r="C1082" s="132"/>
      <c r="D1082" s="132"/>
      <c r="E1082" s="132"/>
      <c r="F1082" s="132"/>
      <c r="G1082" s="132"/>
      <c r="H1082" s="132"/>
      <c r="I1082" s="132"/>
      <c r="J1082" s="132"/>
      <c r="K1082" s="132"/>
      <c r="L1082" s="132"/>
      <c r="M1082" s="132"/>
      <c r="N1082" s="132"/>
      <c r="O1082" s="132"/>
      <c r="P1082" s="132"/>
      <c r="Q1082" s="132"/>
      <c r="R1082" s="132"/>
      <c r="S1082" s="132"/>
      <c r="T1082" s="132"/>
      <c r="U1082" s="132"/>
      <c r="V1082" s="132"/>
      <c r="W1082" s="132"/>
      <c r="X1082" s="74"/>
    </row>
    <row r="1083" spans="1:41" ht="21.75" hidden="1" customHeight="1" x14ac:dyDescent="0.25">
      <c r="A1083" s="74"/>
      <c r="B1083" s="74"/>
      <c r="C1083" s="74"/>
      <c r="D1083" s="74"/>
      <c r="E1083" s="74"/>
      <c r="F1083" s="74"/>
      <c r="G1083" s="74"/>
      <c r="H1083" s="74"/>
      <c r="I1083" s="74"/>
      <c r="J1083" s="74"/>
      <c r="K1083" s="74"/>
      <c r="L1083" s="74"/>
      <c r="M1083" s="74"/>
      <c r="N1083" s="74"/>
      <c r="O1083" s="74"/>
      <c r="P1083" s="74"/>
      <c r="Q1083" s="74"/>
      <c r="R1083" s="74"/>
      <c r="S1083" s="74"/>
      <c r="T1083" s="74"/>
      <c r="U1083" s="74"/>
      <c r="V1083" s="74"/>
      <c r="W1083" s="74"/>
      <c r="X1083" s="74"/>
    </row>
    <row r="1084" spans="1:41" s="6" customFormat="1" ht="63.95" hidden="1" customHeight="1" x14ac:dyDescent="0.25">
      <c r="A1084" s="75"/>
      <c r="B1084" s="17"/>
      <c r="C1084" s="17"/>
      <c r="D1084" s="17"/>
      <c r="E1084" s="17"/>
      <c r="F1084" s="17"/>
      <c r="G1084" s="126"/>
      <c r="H1084" s="17"/>
      <c r="I1084" s="17"/>
      <c r="J1084" s="17"/>
      <c r="K1084" s="17"/>
      <c r="L1084" s="17"/>
      <c r="M1084" s="17"/>
      <c r="N1084" s="18"/>
      <c r="O1084" s="17"/>
      <c r="P1084" s="17"/>
      <c r="Q1084" s="17"/>
      <c r="R1084" s="17"/>
      <c r="S1084" s="17"/>
      <c r="T1084" s="17"/>
      <c r="U1084" s="17"/>
      <c r="V1084" s="18"/>
      <c r="W1084" s="17"/>
      <c r="X1084" s="74"/>
    </row>
    <row r="1085" spans="1:41" s="6" customFormat="1" ht="40.5" hidden="1" customHeight="1" x14ac:dyDescent="0.25">
      <c r="A1085" s="75"/>
      <c r="B1085" s="17"/>
      <c r="C1085" s="403" t="s">
        <v>260</v>
      </c>
      <c r="D1085" s="404"/>
      <c r="E1085" s="405" t="str">
        <f>IF(ISERROR(INDEX('BD1'!$B$56:$H$56,1,MATCH(C1085,'BD1'!$B$55:$H$55,0))),"",(INDEX('BD1'!$B56:$H$56,1,MATCH(C1085,'BD1'!$B$55:$H$55,0))))</f>
        <v>Gobierno Legítimo, fortalecimiento local y eficiencia</v>
      </c>
      <c r="F1085" s="406"/>
      <c r="G1085" s="406"/>
      <c r="H1085" s="406"/>
      <c r="I1085" s="407"/>
      <c r="J1085" s="17"/>
      <c r="K1085" s="386"/>
      <c r="L1085" s="386"/>
      <c r="M1085" s="386"/>
      <c r="N1085" s="386"/>
      <c r="O1085" s="408"/>
      <c r="P1085" s="408"/>
      <c r="Q1085" s="408"/>
      <c r="R1085" s="408"/>
      <c r="S1085" s="408"/>
      <c r="T1085" s="408"/>
      <c r="U1085" s="408"/>
      <c r="V1085" s="408"/>
      <c r="W1085" s="17"/>
      <c r="X1085" s="75"/>
    </row>
    <row r="1086" spans="1:41" s="35" customFormat="1" ht="8.1" hidden="1" customHeight="1" x14ac:dyDescent="0.25">
      <c r="A1086" s="76"/>
      <c r="B1086" s="143"/>
      <c r="C1086" s="128"/>
      <c r="D1086" s="143"/>
      <c r="E1086" s="143"/>
      <c r="F1086" s="143"/>
      <c r="G1086" s="143"/>
      <c r="H1086" s="143"/>
      <c r="I1086" s="143"/>
      <c r="J1086" s="143"/>
      <c r="K1086" s="143"/>
      <c r="L1086" s="143"/>
      <c r="M1086" s="143"/>
      <c r="N1086" s="143"/>
      <c r="O1086" s="143"/>
      <c r="P1086" s="143"/>
      <c r="Q1086" s="143"/>
      <c r="R1086" s="143"/>
      <c r="S1086" s="144"/>
      <c r="T1086" s="144"/>
      <c r="U1086" s="144"/>
      <c r="V1086" s="130"/>
      <c r="W1086" s="143"/>
      <c r="X1086" s="76"/>
    </row>
    <row r="1087" spans="1:41" s="14" customFormat="1" ht="43.5" hidden="1" customHeight="1" x14ac:dyDescent="0.25">
      <c r="A1087" s="78"/>
      <c r="B1087" s="131"/>
      <c r="C1087" s="409" t="s">
        <v>189</v>
      </c>
      <c r="D1087" s="411" t="s">
        <v>364</v>
      </c>
      <c r="E1087" s="411" t="s">
        <v>242</v>
      </c>
      <c r="F1087" s="413" t="s">
        <v>243</v>
      </c>
      <c r="G1087" s="133"/>
      <c r="H1087" s="415" t="s">
        <v>85</v>
      </c>
      <c r="I1087" s="416"/>
      <c r="J1087" s="416"/>
      <c r="K1087" s="417"/>
      <c r="L1087" s="135"/>
      <c r="M1087" s="418" t="s">
        <v>193</v>
      </c>
      <c r="N1087" s="418"/>
      <c r="O1087" s="418"/>
      <c r="P1087" s="418"/>
      <c r="Q1087" s="135"/>
      <c r="R1087" s="418" t="s">
        <v>87</v>
      </c>
      <c r="S1087" s="418"/>
      <c r="T1087" s="418"/>
      <c r="U1087" s="418"/>
      <c r="V1087" s="131"/>
      <c r="W1087" s="131"/>
      <c r="X1087" s="78"/>
      <c r="Y1087" s="16"/>
      <c r="Z1087" s="16"/>
      <c r="AA1087" s="16"/>
      <c r="AB1087" s="16"/>
      <c r="AC1087" s="16"/>
      <c r="AD1087" s="16"/>
      <c r="AE1087" s="16"/>
      <c r="AF1087" s="16"/>
      <c r="AG1087" s="16"/>
      <c r="AH1087" s="16"/>
      <c r="AI1087" s="16"/>
      <c r="AJ1087" s="16"/>
      <c r="AK1087" s="16"/>
      <c r="AL1087" s="16"/>
      <c r="AM1087" s="16"/>
      <c r="AN1087" s="16"/>
      <c r="AO1087" s="16"/>
    </row>
    <row r="1088" spans="1:41" ht="29.25" hidden="1" customHeight="1" x14ac:dyDescent="0.25">
      <c r="A1088" s="74"/>
      <c r="B1088" s="132"/>
      <c r="C1088" s="410"/>
      <c r="D1088" s="412"/>
      <c r="E1088" s="412"/>
      <c r="F1088" s="414"/>
      <c r="G1088" s="134"/>
      <c r="H1088" s="419" t="s">
        <v>88</v>
      </c>
      <c r="I1088" s="420"/>
      <c r="J1088" s="421" t="s">
        <v>231</v>
      </c>
      <c r="K1088" s="422"/>
      <c r="L1088" s="134"/>
      <c r="M1088" s="420" t="s">
        <v>88</v>
      </c>
      <c r="N1088" s="420"/>
      <c r="O1088" s="423" t="s">
        <v>231</v>
      </c>
      <c r="P1088" s="423"/>
      <c r="Q1088" s="134"/>
      <c r="R1088" s="420" t="s">
        <v>88</v>
      </c>
      <c r="S1088" s="420"/>
      <c r="T1088" s="421" t="s">
        <v>231</v>
      </c>
      <c r="U1088" s="421"/>
      <c r="V1088" s="132"/>
      <c r="W1088" s="132"/>
      <c r="X1088" s="74"/>
    </row>
    <row r="1089" spans="1:24" ht="37.5" hidden="1" customHeight="1" x14ac:dyDescent="0.25">
      <c r="A1089" s="74"/>
      <c r="B1089" s="132"/>
      <c r="C1089" s="451"/>
      <c r="D1089" s="442"/>
      <c r="E1089" s="462"/>
      <c r="F1089" s="462"/>
      <c r="G1089" s="134"/>
      <c r="H1089" s="84" t="s">
        <v>89</v>
      </c>
      <c r="I1089" s="67"/>
      <c r="J1089" s="396" t="str">
        <f>IF(ISERROR(IF(I1090="","",IF((I1090/I1089)&gt;1,1,I1090/I1089))),"",IF(I1090="","",IF((I1090/I1089)&gt;1,1,I1090/I1089)))</f>
        <v/>
      </c>
      <c r="K1089" s="397" t="str">
        <f>IF(J1089="","",(IF(J1089&lt;'BD1'!$E$76,'BD1'!$G$75,IF(J1089&lt;'BD1'!$E$77,'BD1'!$G$76,'BD1'!$G$77))))</f>
        <v/>
      </c>
      <c r="L1089" s="134"/>
      <c r="M1089" s="85" t="s">
        <v>89</v>
      </c>
      <c r="N1089" s="68"/>
      <c r="O1089" s="396" t="str">
        <f>IF(ISERROR(IF(N1090="","",IF((N1090/N1089)&gt;1,1,N1090/N1089))),"",IF(N1090="","",IF((N1090/N1089)&gt;1,1,N1090/N1089)))</f>
        <v/>
      </c>
      <c r="P1089" s="398" t="str">
        <f>IF(O1089="","",(IF(O1089&lt;'BD1'!$E$76,'BD1'!$G$75,IF(O1089&lt;'BD1'!$E$77,'BD1'!$G$76,'BD1'!$G$77))))</f>
        <v/>
      </c>
      <c r="Q1089" s="134"/>
      <c r="R1089" s="85" t="s">
        <v>89</v>
      </c>
      <c r="S1089" s="67"/>
      <c r="T1089" s="396" t="str">
        <f>IF(ISERROR(IF(S1090="","",IF((S1090/S1089)&gt;1,1,S1090/S1089))),"",IF(S1090="","",IF((S1090/S1089)&gt;1,1,S1090/S1089)))</f>
        <v/>
      </c>
      <c r="U1089" s="398" t="str">
        <f>IF(T1089="","",(IF(T1089&lt;'BD1'!$E$76,'BD1'!$G$75,IF(T1089&lt;'BD1'!$E$77,'BD1'!$G$76,'BD1'!$G$77))))</f>
        <v/>
      </c>
      <c r="V1089" s="132"/>
      <c r="W1089" s="132"/>
      <c r="X1089" s="74"/>
    </row>
    <row r="1090" spans="1:24" ht="37.5" hidden="1" customHeight="1" x14ac:dyDescent="0.25">
      <c r="A1090" s="74"/>
      <c r="B1090" s="132"/>
      <c r="C1090" s="452"/>
      <c r="D1090" s="443"/>
      <c r="E1090" s="463"/>
      <c r="F1090" s="463"/>
      <c r="G1090" s="132"/>
      <c r="H1090" s="71" t="s">
        <v>90</v>
      </c>
      <c r="I1090" s="83"/>
      <c r="J1090" s="396"/>
      <c r="K1090" s="397"/>
      <c r="L1090" s="132"/>
      <c r="M1090" s="73" t="s">
        <v>90</v>
      </c>
      <c r="N1090" s="69"/>
      <c r="O1090" s="396"/>
      <c r="P1090" s="398"/>
      <c r="Q1090" s="132"/>
      <c r="R1090" s="73" t="s">
        <v>90</v>
      </c>
      <c r="S1090" s="83"/>
      <c r="T1090" s="396"/>
      <c r="U1090" s="398"/>
      <c r="V1090" s="132"/>
      <c r="W1090" s="132"/>
      <c r="X1090" s="74"/>
    </row>
    <row r="1091" spans="1:24" ht="37.5" hidden="1" customHeight="1" x14ac:dyDescent="0.25">
      <c r="A1091" s="74"/>
      <c r="B1091" s="132"/>
      <c r="C1091" s="451"/>
      <c r="D1091" s="442"/>
      <c r="E1091" s="462"/>
      <c r="F1091" s="462"/>
      <c r="G1091" s="134"/>
      <c r="H1091" s="84" t="s">
        <v>89</v>
      </c>
      <c r="I1091" s="67"/>
      <c r="J1091" s="396" t="str">
        <f>IF(ISERROR(IF(I1092="","",IF((I1092/I1091)&gt;1,1,I1092/I1091))),"",IF(I1092="","",IF((I1092/I1091)&gt;1,1,I1092/I1091)))</f>
        <v/>
      </c>
      <c r="K1091" s="397" t="str">
        <f>IF(J1091="","",(IF(J1091&lt;'BD1'!$E$76,'BD1'!$G$75,IF(J1091&lt;'BD1'!$E$77,'BD1'!$G$76,'BD1'!$G$77))))</f>
        <v/>
      </c>
      <c r="L1091" s="134"/>
      <c r="M1091" s="85" t="s">
        <v>89</v>
      </c>
      <c r="N1091" s="68"/>
      <c r="O1091" s="396" t="str">
        <f>IF(ISERROR(IF(N1092="","",IF((N1092/N1091)&gt;1,1,N1092/N1091))),"",IF(N1092="","",IF((N1092/N1091)&gt;1,1,N1092/N1091)))</f>
        <v/>
      </c>
      <c r="P1091" s="398" t="str">
        <f>IF(O1091="","",(IF(O1091&lt;'BD1'!$E$76,'BD1'!$G$75,IF(O1091&lt;'BD1'!$E$77,'BD1'!$G$76,'BD1'!$G$77))))</f>
        <v/>
      </c>
      <c r="Q1091" s="134"/>
      <c r="R1091" s="85" t="s">
        <v>89</v>
      </c>
      <c r="S1091" s="67"/>
      <c r="T1091" s="396" t="str">
        <f>IF(ISERROR(IF(S1092="","",IF((S1092/S1091)&gt;1,1,S1092/S1091))),"",IF(S1092="","",IF((S1092/S1091)&gt;1,1,S1092/S1091)))</f>
        <v/>
      </c>
      <c r="U1091" s="398" t="str">
        <f>IF(T1091="","",(IF(T1091&lt;'BD1'!$E$76,'BD1'!$G$75,IF(T1091&lt;'BD1'!$E$77,'BD1'!$G$76,'BD1'!$G$77))))</f>
        <v/>
      </c>
      <c r="V1091" s="132"/>
      <c r="W1091" s="132"/>
      <c r="X1091" s="74"/>
    </row>
    <row r="1092" spans="1:24" ht="37.5" hidden="1" customHeight="1" x14ac:dyDescent="0.25">
      <c r="A1092" s="74"/>
      <c r="B1092" s="132"/>
      <c r="C1092" s="452"/>
      <c r="D1092" s="443"/>
      <c r="E1092" s="463"/>
      <c r="F1092" s="463"/>
      <c r="G1092" s="132"/>
      <c r="H1092" s="71" t="s">
        <v>90</v>
      </c>
      <c r="I1092" s="83"/>
      <c r="J1092" s="396"/>
      <c r="K1092" s="397"/>
      <c r="L1092" s="132"/>
      <c r="M1092" s="73" t="s">
        <v>90</v>
      </c>
      <c r="N1092" s="69"/>
      <c r="O1092" s="396"/>
      <c r="P1092" s="398"/>
      <c r="Q1092" s="132"/>
      <c r="R1092" s="73" t="s">
        <v>90</v>
      </c>
      <c r="S1092" s="83"/>
      <c r="T1092" s="396"/>
      <c r="U1092" s="398"/>
      <c r="V1092" s="132"/>
      <c r="W1092" s="132"/>
      <c r="X1092" s="74"/>
    </row>
    <row r="1093" spans="1:24" ht="37.5" hidden="1" customHeight="1" x14ac:dyDescent="0.25">
      <c r="A1093" s="74"/>
      <c r="B1093" s="132"/>
      <c r="C1093" s="451"/>
      <c r="D1093" s="442"/>
      <c r="E1093" s="462"/>
      <c r="F1093" s="462"/>
      <c r="G1093" s="134"/>
      <c r="H1093" s="84" t="s">
        <v>89</v>
      </c>
      <c r="I1093" s="67"/>
      <c r="J1093" s="396" t="str">
        <f>IF(ISERROR(IF(I1094="","",IF((I1094/I1093)&gt;1,1,I1094/I1093))),"",IF(I1094="","",IF((I1094/I1093)&gt;1,1,I1094/I1093)))</f>
        <v/>
      </c>
      <c r="K1093" s="397" t="str">
        <f>IF(J1093="","",(IF(J1093&lt;'BD1'!$E$76,'BD1'!$G$75,IF(J1093&lt;'BD1'!$E$77,'BD1'!$G$76,'BD1'!$G$77))))</f>
        <v/>
      </c>
      <c r="L1093" s="134"/>
      <c r="M1093" s="85" t="s">
        <v>89</v>
      </c>
      <c r="N1093" s="68"/>
      <c r="O1093" s="396" t="str">
        <f>IF(ISERROR(IF(N1094="","",IF((N1094/N1093)&gt;1,1,N1094/N1093))),"",IF(N1094="","",IF((N1094/N1093)&gt;1,1,N1094/N1093)))</f>
        <v/>
      </c>
      <c r="P1093" s="398" t="str">
        <f>IF(O1093="","",(IF(O1093&lt;'BD1'!$E$76,'BD1'!$G$75,IF(O1093&lt;'BD1'!$E$77,'BD1'!$G$76,'BD1'!$G$77))))</f>
        <v/>
      </c>
      <c r="Q1093" s="134"/>
      <c r="R1093" s="85" t="s">
        <v>89</v>
      </c>
      <c r="S1093" s="67"/>
      <c r="T1093" s="396" t="str">
        <f>IF(ISERROR(IF(S1094="","",IF((S1094/S1093)&gt;1,1,S1094/S1093))),"",IF(S1094="","",IF((S1094/S1093)&gt;1,1,S1094/S1093)))</f>
        <v/>
      </c>
      <c r="U1093" s="398" t="str">
        <f>IF(T1093="","",(IF(T1093&lt;'BD1'!$E$76,'BD1'!$G$75,IF(T1093&lt;'BD1'!$E$77,'BD1'!$G$76,'BD1'!$G$77))))</f>
        <v/>
      </c>
      <c r="V1093" s="132"/>
      <c r="W1093" s="132"/>
      <c r="X1093" s="74"/>
    </row>
    <row r="1094" spans="1:24" ht="37.5" hidden="1" customHeight="1" x14ac:dyDescent="0.25">
      <c r="A1094" s="74"/>
      <c r="B1094" s="132"/>
      <c r="C1094" s="452"/>
      <c r="D1094" s="443"/>
      <c r="E1094" s="463"/>
      <c r="F1094" s="463"/>
      <c r="G1094" s="132"/>
      <c r="H1094" s="71" t="s">
        <v>90</v>
      </c>
      <c r="I1094" s="83"/>
      <c r="J1094" s="396"/>
      <c r="K1094" s="397"/>
      <c r="L1094" s="132"/>
      <c r="M1094" s="73" t="s">
        <v>90</v>
      </c>
      <c r="N1094" s="69"/>
      <c r="O1094" s="396"/>
      <c r="P1094" s="398"/>
      <c r="Q1094" s="132"/>
      <c r="R1094" s="73" t="s">
        <v>90</v>
      </c>
      <c r="S1094" s="83"/>
      <c r="T1094" s="396"/>
      <c r="U1094" s="398"/>
      <c r="V1094" s="132"/>
      <c r="W1094" s="132"/>
      <c r="X1094" s="74"/>
    </row>
    <row r="1095" spans="1:24" ht="37.5" hidden="1" customHeight="1" x14ac:dyDescent="0.25">
      <c r="A1095" s="74"/>
      <c r="B1095" s="132"/>
      <c r="C1095" s="451"/>
      <c r="D1095" s="442"/>
      <c r="E1095" s="462"/>
      <c r="F1095" s="462"/>
      <c r="G1095" s="134"/>
      <c r="H1095" s="84" t="s">
        <v>89</v>
      </c>
      <c r="I1095" s="67"/>
      <c r="J1095" s="396" t="str">
        <f>IF(ISERROR(IF(I1096="","",IF((I1096/I1095)&gt;1,1,I1096/I1095))),"",IF(I1096="","",IF((I1096/I1095)&gt;1,1,I1096/I1095)))</f>
        <v/>
      </c>
      <c r="K1095" s="397" t="str">
        <f>IF(J1095="","",(IF(J1095&lt;'BD1'!$E$76,'BD1'!$G$75,IF(J1095&lt;'BD1'!$E$77,'BD1'!$G$76,'BD1'!$G$77))))</f>
        <v/>
      </c>
      <c r="L1095" s="134"/>
      <c r="M1095" s="85" t="s">
        <v>89</v>
      </c>
      <c r="N1095" s="68"/>
      <c r="O1095" s="396" t="str">
        <f>IF(ISERROR(IF(N1096="","",IF((N1096/N1095)&gt;1,1,N1096/N1095))),"",IF(N1096="","",IF((N1096/N1095)&gt;1,1,N1096/N1095)))</f>
        <v/>
      </c>
      <c r="P1095" s="398" t="str">
        <f>IF(O1095="","",(IF(O1095&lt;'BD1'!$E$76,'BD1'!$G$75,IF(O1095&lt;'BD1'!$E$77,'BD1'!$G$76,'BD1'!$G$77))))</f>
        <v/>
      </c>
      <c r="Q1095" s="134"/>
      <c r="R1095" s="85" t="s">
        <v>89</v>
      </c>
      <c r="S1095" s="67"/>
      <c r="T1095" s="396" t="str">
        <f>IF(ISERROR(IF(S1096="","",IF((S1096/S1095)&gt;1,1,S1096/S1095))),"",IF(S1096="","",IF((S1096/S1095)&gt;1,1,S1096/S1095)))</f>
        <v/>
      </c>
      <c r="U1095" s="398" t="str">
        <f>IF(T1095="","",(IF(T1095&lt;'BD1'!$E$76,'BD1'!$G$75,IF(T1095&lt;'BD1'!$E$77,'BD1'!$G$76,'BD1'!$G$77))))</f>
        <v/>
      </c>
      <c r="V1095" s="132"/>
      <c r="W1095" s="132"/>
      <c r="X1095" s="74"/>
    </row>
    <row r="1096" spans="1:24" ht="37.5" hidden="1" customHeight="1" x14ac:dyDescent="0.25">
      <c r="A1096" s="74"/>
      <c r="B1096" s="132"/>
      <c r="C1096" s="452"/>
      <c r="D1096" s="443"/>
      <c r="E1096" s="463"/>
      <c r="F1096" s="463"/>
      <c r="G1096" s="132"/>
      <c r="H1096" s="71" t="s">
        <v>90</v>
      </c>
      <c r="I1096" s="83"/>
      <c r="J1096" s="396"/>
      <c r="K1096" s="397"/>
      <c r="L1096" s="132"/>
      <c r="M1096" s="73" t="s">
        <v>90</v>
      </c>
      <c r="N1096" s="69"/>
      <c r="O1096" s="396"/>
      <c r="P1096" s="398"/>
      <c r="Q1096" s="132"/>
      <c r="R1096" s="73" t="s">
        <v>90</v>
      </c>
      <c r="S1096" s="83"/>
      <c r="T1096" s="396"/>
      <c r="U1096" s="398"/>
      <c r="V1096" s="132"/>
      <c r="W1096" s="132"/>
      <c r="X1096" s="74"/>
    </row>
    <row r="1097" spans="1:24" ht="37.5" hidden="1" customHeight="1" x14ac:dyDescent="0.25">
      <c r="A1097" s="74"/>
      <c r="B1097" s="132"/>
      <c r="C1097" s="451"/>
      <c r="D1097" s="442"/>
      <c r="E1097" s="462"/>
      <c r="F1097" s="462"/>
      <c r="G1097" s="134"/>
      <c r="H1097" s="84" t="s">
        <v>89</v>
      </c>
      <c r="I1097" s="67"/>
      <c r="J1097" s="396" t="str">
        <f>IF(ISERROR(IF(I1098="","",IF((I1098/I1097)&gt;1,1,I1098/I1097))),"",IF(I1098="","",IF((I1098/I1097)&gt;1,1,I1098/I1097)))</f>
        <v/>
      </c>
      <c r="K1097" s="397" t="str">
        <f>IF(J1097="","",(IF(J1097&lt;'BD1'!$E$76,'BD1'!$G$75,IF(J1097&lt;'BD1'!$E$77,'BD1'!$G$76,'BD1'!$G$77))))</f>
        <v/>
      </c>
      <c r="L1097" s="134"/>
      <c r="M1097" s="85" t="s">
        <v>89</v>
      </c>
      <c r="N1097" s="68"/>
      <c r="O1097" s="396" t="str">
        <f>IF(ISERROR(IF(N1098="","",IF((N1098/N1097)&gt;1,1,N1098/N1097))),"",IF(N1098="","",IF((N1098/N1097)&gt;1,1,N1098/N1097)))</f>
        <v/>
      </c>
      <c r="P1097" s="398" t="str">
        <f>IF(O1097="","",(IF(O1097&lt;'BD1'!$E$76,'BD1'!$G$75,IF(O1097&lt;'BD1'!$E$77,'BD1'!$G$76,'BD1'!$G$77))))</f>
        <v/>
      </c>
      <c r="Q1097" s="134"/>
      <c r="R1097" s="85" t="s">
        <v>89</v>
      </c>
      <c r="S1097" s="67"/>
      <c r="T1097" s="396" t="str">
        <f>IF(ISERROR(IF(S1098="","",IF((S1098/S1097)&gt;1,1,S1098/S1097))),"",IF(S1098="","",IF((S1098/S1097)&gt;1,1,S1098/S1097)))</f>
        <v/>
      </c>
      <c r="U1097" s="398" t="str">
        <f>IF(T1097="","",(IF(T1097&lt;'BD1'!$E$76,'BD1'!$G$75,IF(T1097&lt;'BD1'!$E$77,'BD1'!$G$76,'BD1'!$G$77))))</f>
        <v/>
      </c>
      <c r="V1097" s="132"/>
      <c r="W1097" s="132"/>
      <c r="X1097" s="74"/>
    </row>
    <row r="1098" spans="1:24" ht="37.5" hidden="1" customHeight="1" x14ac:dyDescent="0.25">
      <c r="A1098" s="74"/>
      <c r="B1098" s="132"/>
      <c r="C1098" s="452"/>
      <c r="D1098" s="443"/>
      <c r="E1098" s="463"/>
      <c r="F1098" s="463"/>
      <c r="G1098" s="132"/>
      <c r="H1098" s="71" t="s">
        <v>90</v>
      </c>
      <c r="I1098" s="83"/>
      <c r="J1098" s="396"/>
      <c r="K1098" s="397"/>
      <c r="L1098" s="132"/>
      <c r="M1098" s="73" t="s">
        <v>90</v>
      </c>
      <c r="N1098" s="69"/>
      <c r="O1098" s="396"/>
      <c r="P1098" s="398"/>
      <c r="Q1098" s="132"/>
      <c r="R1098" s="73" t="s">
        <v>90</v>
      </c>
      <c r="S1098" s="83"/>
      <c r="T1098" s="396"/>
      <c r="U1098" s="398"/>
      <c r="V1098" s="132"/>
      <c r="W1098" s="132"/>
      <c r="X1098" s="74"/>
    </row>
    <row r="1099" spans="1:24" ht="37.5" hidden="1" customHeight="1" x14ac:dyDescent="0.25">
      <c r="A1099" s="74"/>
      <c r="B1099" s="132"/>
      <c r="C1099" s="451"/>
      <c r="D1099" s="442"/>
      <c r="E1099" s="462"/>
      <c r="F1099" s="462"/>
      <c r="G1099" s="134"/>
      <c r="H1099" s="84" t="s">
        <v>89</v>
      </c>
      <c r="I1099" s="67"/>
      <c r="J1099" s="396" t="str">
        <f>IF(ISERROR(IF(I1100="","",IF((I1100/I1099)&gt;1,1,I1100/I1099))),"",IF(I1100="","",IF((I1100/I1099)&gt;1,1,I1100/I1099)))</f>
        <v/>
      </c>
      <c r="K1099" s="397" t="str">
        <f>IF(J1099="","",(IF(J1099&lt;'BD1'!$E$76,'BD1'!$G$75,IF(J1099&lt;'BD1'!$E$77,'BD1'!$G$76,'BD1'!$G$77))))</f>
        <v/>
      </c>
      <c r="L1099" s="134"/>
      <c r="M1099" s="85" t="s">
        <v>89</v>
      </c>
      <c r="N1099" s="68"/>
      <c r="O1099" s="396" t="str">
        <f>IF(ISERROR(IF(N1100="","",IF((N1100/N1099)&gt;1,1,N1100/N1099))),"",IF(N1100="","",IF((N1100/N1099)&gt;1,1,N1100/N1099)))</f>
        <v/>
      </c>
      <c r="P1099" s="398" t="str">
        <f>IF(O1099="","",(IF(O1099&lt;'BD1'!$E$76,'BD1'!$G$75,IF(O1099&lt;'BD1'!$E$77,'BD1'!$G$76,'BD1'!$G$77))))</f>
        <v/>
      </c>
      <c r="Q1099" s="134"/>
      <c r="R1099" s="85" t="s">
        <v>89</v>
      </c>
      <c r="S1099" s="67"/>
      <c r="T1099" s="396" t="str">
        <f>IF(ISERROR(IF(S1100="","",IF((S1100/S1099)&gt;1,1,S1100/S1099))),"",IF(S1100="","",IF((S1100/S1099)&gt;1,1,S1100/S1099)))</f>
        <v/>
      </c>
      <c r="U1099" s="398" t="str">
        <f>IF(T1099="","",(IF(T1099&lt;'BD1'!$E$76,'BD1'!$G$75,IF(T1099&lt;'BD1'!$E$77,'BD1'!$G$76,'BD1'!$G$77))))</f>
        <v/>
      </c>
      <c r="V1099" s="132"/>
      <c r="W1099" s="132"/>
      <c r="X1099" s="74"/>
    </row>
    <row r="1100" spans="1:24" ht="37.5" hidden="1" customHeight="1" x14ac:dyDescent="0.25">
      <c r="A1100" s="74"/>
      <c r="B1100" s="132"/>
      <c r="C1100" s="452"/>
      <c r="D1100" s="443"/>
      <c r="E1100" s="463"/>
      <c r="F1100" s="463"/>
      <c r="G1100" s="132"/>
      <c r="H1100" s="71" t="s">
        <v>90</v>
      </c>
      <c r="I1100" s="83"/>
      <c r="J1100" s="396"/>
      <c r="K1100" s="397"/>
      <c r="L1100" s="132"/>
      <c r="M1100" s="73" t="s">
        <v>90</v>
      </c>
      <c r="N1100" s="69"/>
      <c r="O1100" s="396"/>
      <c r="P1100" s="398"/>
      <c r="Q1100" s="132"/>
      <c r="R1100" s="73" t="s">
        <v>90</v>
      </c>
      <c r="S1100" s="83"/>
      <c r="T1100" s="396"/>
      <c r="U1100" s="398"/>
      <c r="V1100" s="132"/>
      <c r="W1100" s="132"/>
      <c r="X1100" s="74"/>
    </row>
    <row r="1101" spans="1:24" ht="37.5" hidden="1" customHeight="1" x14ac:dyDescent="0.25">
      <c r="A1101" s="74"/>
      <c r="B1101" s="132"/>
      <c r="C1101" s="451"/>
      <c r="D1101" s="442"/>
      <c r="E1101" s="462"/>
      <c r="F1101" s="462"/>
      <c r="G1101" s="134"/>
      <c r="H1101" s="84" t="s">
        <v>89</v>
      </c>
      <c r="I1101" s="67"/>
      <c r="J1101" s="396" t="str">
        <f>IF(ISERROR(IF(I1102="","",IF((I1102/I1101)&gt;1,1,I1102/I1101))),"",IF(I1102="","",IF((I1102/I1101)&gt;1,1,I1102/I1101)))</f>
        <v/>
      </c>
      <c r="K1101" s="397" t="str">
        <f>IF(J1101="","",(IF(J1101&lt;'BD1'!$E$76,'BD1'!$G$75,IF(J1101&lt;'BD1'!$E$77,'BD1'!$G$76,'BD1'!$G$77))))</f>
        <v/>
      </c>
      <c r="L1101" s="134"/>
      <c r="M1101" s="85" t="s">
        <v>89</v>
      </c>
      <c r="N1101" s="68"/>
      <c r="O1101" s="396" t="str">
        <f>IF(ISERROR(IF(N1102="","",IF((N1102/N1101)&gt;1,1,N1102/N1101))),"",IF(N1102="","",IF((N1102/N1101)&gt;1,1,N1102/N1101)))</f>
        <v/>
      </c>
      <c r="P1101" s="398" t="str">
        <f>IF(O1101="","",(IF(O1101&lt;'BD1'!$E$76,'BD1'!$G$75,IF(O1101&lt;'BD1'!$E$77,'BD1'!$G$76,'BD1'!$G$77))))</f>
        <v/>
      </c>
      <c r="Q1101" s="134"/>
      <c r="R1101" s="85" t="s">
        <v>89</v>
      </c>
      <c r="S1101" s="67"/>
      <c r="T1101" s="396" t="str">
        <f>IF(ISERROR(IF(S1102="","",IF((S1102/S1101)&gt;1,1,S1102/S1101))),"",IF(S1102="","",IF((S1102/S1101)&gt;1,1,S1102/S1101)))</f>
        <v/>
      </c>
      <c r="U1101" s="398" t="str">
        <f>IF(T1101="","",(IF(T1101&lt;'BD1'!$E$76,'BD1'!$G$75,IF(T1101&lt;'BD1'!$E$77,'BD1'!$G$76,'BD1'!$G$77))))</f>
        <v/>
      </c>
      <c r="V1101" s="132"/>
      <c r="W1101" s="132"/>
      <c r="X1101" s="74"/>
    </row>
    <row r="1102" spans="1:24" ht="37.5" hidden="1" customHeight="1" x14ac:dyDescent="0.25">
      <c r="A1102" s="74"/>
      <c r="B1102" s="132"/>
      <c r="C1102" s="452"/>
      <c r="D1102" s="443"/>
      <c r="E1102" s="463"/>
      <c r="F1102" s="463"/>
      <c r="G1102" s="132"/>
      <c r="H1102" s="71" t="s">
        <v>90</v>
      </c>
      <c r="I1102" s="83"/>
      <c r="J1102" s="396"/>
      <c r="K1102" s="397"/>
      <c r="L1102" s="132"/>
      <c r="M1102" s="73" t="s">
        <v>90</v>
      </c>
      <c r="N1102" s="69"/>
      <c r="O1102" s="396"/>
      <c r="P1102" s="398"/>
      <c r="Q1102" s="132"/>
      <c r="R1102" s="73" t="s">
        <v>90</v>
      </c>
      <c r="S1102" s="83"/>
      <c r="T1102" s="396"/>
      <c r="U1102" s="398"/>
      <c r="V1102" s="132"/>
      <c r="W1102" s="132"/>
      <c r="X1102" s="74"/>
    </row>
    <row r="1103" spans="1:24" ht="37.5" hidden="1" customHeight="1" x14ac:dyDescent="0.25">
      <c r="A1103" s="74"/>
      <c r="B1103" s="132"/>
      <c r="C1103" s="451"/>
      <c r="D1103" s="442"/>
      <c r="E1103" s="462"/>
      <c r="F1103" s="462"/>
      <c r="G1103" s="134"/>
      <c r="H1103" s="84" t="s">
        <v>89</v>
      </c>
      <c r="I1103" s="67"/>
      <c r="J1103" s="396" t="str">
        <f>IF(ISERROR(IF(I1104="","",IF((I1104/I1103)&gt;1,1,I1104/I1103))),"",IF(I1104="","",IF((I1104/I1103)&gt;1,1,I1104/I1103)))</f>
        <v/>
      </c>
      <c r="K1103" s="397" t="str">
        <f>IF(J1103="","",(IF(J1103&lt;'BD1'!$E$76,'BD1'!$G$75,IF(J1103&lt;'BD1'!$E$77,'BD1'!$G$76,'BD1'!$G$77))))</f>
        <v/>
      </c>
      <c r="L1103" s="134"/>
      <c r="M1103" s="85" t="s">
        <v>89</v>
      </c>
      <c r="N1103" s="68"/>
      <c r="O1103" s="396" t="str">
        <f>IF(ISERROR(IF(N1104="","",IF((N1104/N1103)&gt;1,1,N1104/N1103))),"",IF(N1104="","",IF((N1104/N1103)&gt;1,1,N1104/N1103)))</f>
        <v/>
      </c>
      <c r="P1103" s="398" t="str">
        <f>IF(O1103="","",(IF(O1103&lt;'BD1'!$E$76,'BD1'!$G$75,IF(O1103&lt;'BD1'!$E$77,'BD1'!$G$76,'BD1'!$G$77))))</f>
        <v/>
      </c>
      <c r="Q1103" s="134"/>
      <c r="R1103" s="85" t="s">
        <v>89</v>
      </c>
      <c r="S1103" s="67"/>
      <c r="T1103" s="396" t="str">
        <f>IF(ISERROR(IF(S1104="","",IF((S1104/S1103)&gt;1,1,S1104/S1103))),"",IF(S1104="","",IF((S1104/S1103)&gt;1,1,S1104/S1103)))</f>
        <v/>
      </c>
      <c r="U1103" s="398" t="str">
        <f>IF(T1103="","",(IF(T1103&lt;'BD1'!$E$76,'BD1'!$G$75,IF(T1103&lt;'BD1'!$E$77,'BD1'!$G$76,'BD1'!$G$77))))</f>
        <v/>
      </c>
      <c r="V1103" s="132"/>
      <c r="W1103" s="132"/>
      <c r="X1103" s="74"/>
    </row>
    <row r="1104" spans="1:24" ht="37.5" hidden="1" customHeight="1" x14ac:dyDescent="0.25">
      <c r="A1104" s="74"/>
      <c r="B1104" s="132"/>
      <c r="C1104" s="452"/>
      <c r="D1104" s="443"/>
      <c r="E1104" s="463"/>
      <c r="F1104" s="463"/>
      <c r="G1104" s="132"/>
      <c r="H1104" s="71" t="s">
        <v>90</v>
      </c>
      <c r="I1104" s="83"/>
      <c r="J1104" s="396"/>
      <c r="K1104" s="397"/>
      <c r="L1104" s="132"/>
      <c r="M1104" s="73" t="s">
        <v>90</v>
      </c>
      <c r="N1104" s="69"/>
      <c r="O1104" s="396"/>
      <c r="P1104" s="398"/>
      <c r="Q1104" s="132"/>
      <c r="R1104" s="73" t="s">
        <v>90</v>
      </c>
      <c r="S1104" s="83"/>
      <c r="T1104" s="396"/>
      <c r="U1104" s="398"/>
      <c r="V1104" s="132"/>
      <c r="W1104" s="132"/>
      <c r="X1104" s="74"/>
    </row>
    <row r="1105" spans="1:24" ht="37.5" hidden="1" customHeight="1" x14ac:dyDescent="0.25">
      <c r="A1105" s="74"/>
      <c r="B1105" s="132"/>
      <c r="C1105" s="451"/>
      <c r="D1105" s="442"/>
      <c r="E1105" s="462"/>
      <c r="F1105" s="462"/>
      <c r="G1105" s="134"/>
      <c r="H1105" s="84" t="s">
        <v>89</v>
      </c>
      <c r="I1105" s="67"/>
      <c r="J1105" s="396" t="str">
        <f>IF(ISERROR(IF(I1106="","",IF((I1106/I1105)&gt;1,1,I1106/I1105))),"",IF(I1106="","",IF((I1106/I1105)&gt;1,1,I1106/I1105)))</f>
        <v/>
      </c>
      <c r="K1105" s="397" t="str">
        <f>IF(J1105="","",(IF(J1105&lt;'BD1'!$E$76,'BD1'!$G$75,IF(J1105&lt;'BD1'!$E$77,'BD1'!$G$76,'BD1'!$G$77))))</f>
        <v/>
      </c>
      <c r="L1105" s="134"/>
      <c r="M1105" s="85" t="s">
        <v>89</v>
      </c>
      <c r="N1105" s="68"/>
      <c r="O1105" s="396" t="str">
        <f>IF(ISERROR(IF(N1106="","",IF((N1106/N1105)&gt;1,1,N1106/N1105))),"",IF(N1106="","",IF((N1106/N1105)&gt;1,1,N1106/N1105)))</f>
        <v/>
      </c>
      <c r="P1105" s="398" t="str">
        <f>IF(O1105="","",(IF(O1105&lt;'BD1'!$E$76,'BD1'!$G$75,IF(O1105&lt;'BD1'!$E$77,'BD1'!$G$76,'BD1'!$G$77))))</f>
        <v/>
      </c>
      <c r="Q1105" s="134"/>
      <c r="R1105" s="85" t="s">
        <v>89</v>
      </c>
      <c r="S1105" s="67"/>
      <c r="T1105" s="396" t="str">
        <f>IF(ISERROR(IF(S1106="","",IF((S1106/S1105)&gt;1,1,S1106/S1105))),"",IF(S1106="","",IF((S1106/S1105)&gt;1,1,S1106/S1105)))</f>
        <v/>
      </c>
      <c r="U1105" s="398" t="str">
        <f>IF(T1105="","",(IF(T1105&lt;'BD1'!$E$76,'BD1'!$G$75,IF(T1105&lt;'BD1'!$E$77,'BD1'!$G$76,'BD1'!$G$77))))</f>
        <v/>
      </c>
      <c r="V1105" s="132"/>
      <c r="W1105" s="132"/>
      <c r="X1105" s="74"/>
    </row>
    <row r="1106" spans="1:24" ht="37.5" hidden="1" customHeight="1" x14ac:dyDescent="0.25">
      <c r="A1106" s="74"/>
      <c r="B1106" s="132"/>
      <c r="C1106" s="452"/>
      <c r="D1106" s="443"/>
      <c r="E1106" s="463"/>
      <c r="F1106" s="463"/>
      <c r="G1106" s="132"/>
      <c r="H1106" s="71" t="s">
        <v>90</v>
      </c>
      <c r="I1106" s="83"/>
      <c r="J1106" s="396"/>
      <c r="K1106" s="397"/>
      <c r="L1106" s="132"/>
      <c r="M1106" s="73" t="s">
        <v>90</v>
      </c>
      <c r="N1106" s="69"/>
      <c r="O1106" s="396"/>
      <c r="P1106" s="398"/>
      <c r="Q1106" s="132"/>
      <c r="R1106" s="73" t="s">
        <v>90</v>
      </c>
      <c r="S1106" s="83"/>
      <c r="T1106" s="396"/>
      <c r="U1106" s="398"/>
      <c r="V1106" s="132"/>
      <c r="W1106" s="132"/>
      <c r="X1106" s="74"/>
    </row>
    <row r="1107" spans="1:24" ht="37.5" hidden="1" customHeight="1" x14ac:dyDescent="0.25">
      <c r="A1107" s="74"/>
      <c r="B1107" s="132"/>
      <c r="C1107" s="451"/>
      <c r="D1107" s="442"/>
      <c r="E1107" s="462"/>
      <c r="F1107" s="462"/>
      <c r="G1107" s="134"/>
      <c r="H1107" s="84" t="s">
        <v>89</v>
      </c>
      <c r="I1107" s="67"/>
      <c r="J1107" s="396" t="str">
        <f>IF(ISERROR(IF(I1108="","",IF((I1108/I1107)&gt;1,1,I1108/I1107))),"",IF(I1108="","",IF((I1108/I1107)&gt;1,1,I1108/I1107)))</f>
        <v/>
      </c>
      <c r="K1107" s="397" t="str">
        <f>IF(J1107="","",(IF(J1107&lt;'BD1'!$E$76,'BD1'!$G$75,IF(J1107&lt;'BD1'!$E$77,'BD1'!$G$76,'BD1'!$G$77))))</f>
        <v/>
      </c>
      <c r="L1107" s="134"/>
      <c r="M1107" s="85" t="s">
        <v>89</v>
      </c>
      <c r="N1107" s="68"/>
      <c r="O1107" s="396" t="str">
        <f>IF(ISERROR(IF(N1108="","",IF((N1108/N1107)&gt;1,1,N1108/N1107))),"",IF(N1108="","",IF((N1108/N1107)&gt;1,1,N1108/N1107)))</f>
        <v/>
      </c>
      <c r="P1107" s="398" t="str">
        <f>IF(O1107="","",(IF(O1107&lt;'BD1'!$E$76,'BD1'!$G$75,IF(O1107&lt;'BD1'!$E$77,'BD1'!$G$76,'BD1'!$G$77))))</f>
        <v/>
      </c>
      <c r="Q1107" s="134"/>
      <c r="R1107" s="85" t="s">
        <v>89</v>
      </c>
      <c r="S1107" s="67"/>
      <c r="T1107" s="396" t="str">
        <f>IF(ISERROR(IF(S1108="","",IF((S1108/S1107)&gt;1,1,S1108/S1107))),"",IF(S1108="","",IF((S1108/S1107)&gt;1,1,S1108/S1107)))</f>
        <v/>
      </c>
      <c r="U1107" s="398" t="str">
        <f>IF(T1107="","",(IF(T1107&lt;'BD1'!$E$76,'BD1'!$G$75,IF(T1107&lt;'BD1'!$E$77,'BD1'!$G$76,'BD1'!$G$77))))</f>
        <v/>
      </c>
      <c r="V1107" s="132"/>
      <c r="W1107" s="132"/>
      <c r="X1107" s="74"/>
    </row>
    <row r="1108" spans="1:24" ht="37.5" hidden="1" customHeight="1" x14ac:dyDescent="0.25">
      <c r="A1108" s="74"/>
      <c r="B1108" s="132"/>
      <c r="C1108" s="452"/>
      <c r="D1108" s="443"/>
      <c r="E1108" s="463"/>
      <c r="F1108" s="463"/>
      <c r="G1108" s="132"/>
      <c r="H1108" s="71" t="s">
        <v>90</v>
      </c>
      <c r="I1108" s="83"/>
      <c r="J1108" s="396"/>
      <c r="K1108" s="397"/>
      <c r="L1108" s="132"/>
      <c r="M1108" s="73" t="s">
        <v>90</v>
      </c>
      <c r="N1108" s="69"/>
      <c r="O1108" s="396"/>
      <c r="P1108" s="398"/>
      <c r="Q1108" s="132"/>
      <c r="R1108" s="73" t="s">
        <v>90</v>
      </c>
      <c r="S1108" s="83"/>
      <c r="T1108" s="396"/>
      <c r="U1108" s="398"/>
      <c r="V1108" s="132"/>
      <c r="W1108" s="132"/>
      <c r="X1108" s="74"/>
    </row>
    <row r="1109" spans="1:24" ht="37.5" hidden="1" customHeight="1" x14ac:dyDescent="0.25">
      <c r="A1109" s="74"/>
      <c r="B1109" s="132"/>
      <c r="C1109" s="451"/>
      <c r="D1109" s="442"/>
      <c r="E1109" s="462"/>
      <c r="F1109" s="462"/>
      <c r="G1109" s="134"/>
      <c r="H1109" s="84" t="s">
        <v>89</v>
      </c>
      <c r="I1109" s="67"/>
      <c r="J1109" s="396" t="str">
        <f>IF(ISERROR(IF(I1110="","",IF((I1110/I1109)&gt;1,1,I1110/I1109))),"",IF(I1110="","",IF((I1110/I1109)&gt;1,1,I1110/I1109)))</f>
        <v/>
      </c>
      <c r="K1109" s="397" t="str">
        <f>IF(J1109="","",(IF(J1109&lt;'BD1'!$E$76,'BD1'!$G$75,IF(J1109&lt;'BD1'!$E$77,'BD1'!$G$76,'BD1'!$G$77))))</f>
        <v/>
      </c>
      <c r="L1109" s="134"/>
      <c r="M1109" s="85" t="s">
        <v>89</v>
      </c>
      <c r="N1109" s="68"/>
      <c r="O1109" s="396" t="str">
        <f>IF(ISERROR(IF(N1110="","",IF((N1110/N1109)&gt;1,1,N1110/N1109))),"",IF(N1110="","",IF((N1110/N1109)&gt;1,1,N1110/N1109)))</f>
        <v/>
      </c>
      <c r="P1109" s="398" t="str">
        <f>IF(O1109="","",(IF(O1109&lt;'BD1'!$E$76,'BD1'!$G$75,IF(O1109&lt;'BD1'!$E$77,'BD1'!$G$76,'BD1'!$G$77))))</f>
        <v/>
      </c>
      <c r="Q1109" s="134"/>
      <c r="R1109" s="85" t="s">
        <v>89</v>
      </c>
      <c r="S1109" s="67"/>
      <c r="T1109" s="396" t="str">
        <f>IF(ISERROR(IF(S1110="","",IF((S1110/S1109)&gt;1,1,S1110/S1109))),"",IF(S1110="","",IF((S1110/S1109)&gt;1,1,S1110/S1109)))</f>
        <v/>
      </c>
      <c r="U1109" s="398" t="str">
        <f>IF(T1109="","",(IF(T1109&lt;'BD1'!$E$76,'BD1'!$G$75,IF(T1109&lt;'BD1'!$E$77,'BD1'!$G$76,'BD1'!$G$77))))</f>
        <v/>
      </c>
      <c r="V1109" s="132"/>
      <c r="W1109" s="132"/>
      <c r="X1109" s="74"/>
    </row>
    <row r="1110" spans="1:24" ht="37.5" hidden="1" customHeight="1" x14ac:dyDescent="0.25">
      <c r="A1110" s="74"/>
      <c r="B1110" s="132"/>
      <c r="C1110" s="452"/>
      <c r="D1110" s="443"/>
      <c r="E1110" s="463"/>
      <c r="F1110" s="463"/>
      <c r="G1110" s="132"/>
      <c r="H1110" s="71" t="s">
        <v>90</v>
      </c>
      <c r="I1110" s="83"/>
      <c r="J1110" s="396"/>
      <c r="K1110" s="397"/>
      <c r="L1110" s="132"/>
      <c r="M1110" s="73" t="s">
        <v>90</v>
      </c>
      <c r="N1110" s="69"/>
      <c r="O1110" s="396"/>
      <c r="P1110" s="398"/>
      <c r="Q1110" s="132"/>
      <c r="R1110" s="73" t="s">
        <v>90</v>
      </c>
      <c r="S1110" s="83"/>
      <c r="T1110" s="396"/>
      <c r="U1110" s="398"/>
      <c r="V1110" s="132"/>
      <c r="W1110" s="132"/>
      <c r="X1110" s="74"/>
    </row>
    <row r="1111" spans="1:24" ht="37.5" hidden="1" customHeight="1" x14ac:dyDescent="0.25">
      <c r="A1111" s="74"/>
      <c r="B1111" s="132"/>
      <c r="C1111" s="451"/>
      <c r="D1111" s="442"/>
      <c r="E1111" s="462"/>
      <c r="F1111" s="462"/>
      <c r="G1111" s="134"/>
      <c r="H1111" s="84" t="s">
        <v>89</v>
      </c>
      <c r="I1111" s="67"/>
      <c r="J1111" s="396" t="str">
        <f>IF(ISERROR(IF(I1112="","",IF((I1112/I1111)&gt;1,1,I1112/I1111))),"",IF(I1112="","",IF((I1112/I1111)&gt;1,1,I1112/I1111)))</f>
        <v/>
      </c>
      <c r="K1111" s="397" t="str">
        <f>IF(J1111="","",(IF(J1111&lt;'BD1'!$E$76,'BD1'!$G$75,IF(J1111&lt;'BD1'!$E$77,'BD1'!$G$76,'BD1'!$G$77))))</f>
        <v/>
      </c>
      <c r="L1111" s="134"/>
      <c r="M1111" s="85" t="s">
        <v>89</v>
      </c>
      <c r="N1111" s="68"/>
      <c r="O1111" s="396" t="str">
        <f>IF(ISERROR(IF(N1112="","",IF((N1112/N1111)&gt;1,1,N1112/N1111))),"",IF(N1112="","",IF((N1112/N1111)&gt;1,1,N1112/N1111)))</f>
        <v/>
      </c>
      <c r="P1111" s="398" t="str">
        <f>IF(O1111="","",(IF(O1111&lt;'BD1'!$E$76,'BD1'!$G$75,IF(O1111&lt;'BD1'!$E$77,'BD1'!$G$76,'BD1'!$G$77))))</f>
        <v/>
      </c>
      <c r="Q1111" s="134"/>
      <c r="R1111" s="85" t="s">
        <v>89</v>
      </c>
      <c r="S1111" s="67"/>
      <c r="T1111" s="396" t="str">
        <f>IF(ISERROR(IF(S1112="","",IF((S1112/S1111)&gt;1,1,S1112/S1111))),"",IF(S1112="","",IF((S1112/S1111)&gt;1,1,S1112/S1111)))</f>
        <v/>
      </c>
      <c r="U1111" s="398" t="str">
        <f>IF(T1111="","",(IF(T1111&lt;'BD1'!$E$76,'BD1'!$G$75,IF(T1111&lt;'BD1'!$E$77,'BD1'!$G$76,'BD1'!$G$77))))</f>
        <v/>
      </c>
      <c r="V1111" s="132"/>
      <c r="W1111" s="132"/>
      <c r="X1111" s="74"/>
    </row>
    <row r="1112" spans="1:24" ht="37.5" hidden="1" customHeight="1" x14ac:dyDescent="0.25">
      <c r="A1112" s="74"/>
      <c r="B1112" s="132"/>
      <c r="C1112" s="452"/>
      <c r="D1112" s="443"/>
      <c r="E1112" s="463"/>
      <c r="F1112" s="463"/>
      <c r="G1112" s="132"/>
      <c r="H1112" s="71" t="s">
        <v>90</v>
      </c>
      <c r="I1112" s="83"/>
      <c r="J1112" s="396"/>
      <c r="K1112" s="397"/>
      <c r="L1112" s="132"/>
      <c r="M1112" s="73" t="s">
        <v>90</v>
      </c>
      <c r="N1112" s="69"/>
      <c r="O1112" s="396"/>
      <c r="P1112" s="398"/>
      <c r="Q1112" s="132"/>
      <c r="R1112" s="73" t="s">
        <v>90</v>
      </c>
      <c r="S1112" s="83"/>
      <c r="T1112" s="396"/>
      <c r="U1112" s="398"/>
      <c r="V1112" s="132"/>
      <c r="W1112" s="132"/>
      <c r="X1112" s="74"/>
    </row>
    <row r="1113" spans="1:24" ht="37.5" hidden="1" customHeight="1" x14ac:dyDescent="0.25">
      <c r="A1113" s="74"/>
      <c r="B1113" s="132"/>
      <c r="C1113" s="451"/>
      <c r="D1113" s="442"/>
      <c r="E1113" s="462"/>
      <c r="F1113" s="462"/>
      <c r="G1113" s="134"/>
      <c r="H1113" s="84" t="s">
        <v>89</v>
      </c>
      <c r="I1113" s="67"/>
      <c r="J1113" s="396" t="str">
        <f>IF(ISERROR(IF(I1114="","",IF((I1114/I1113)&gt;1,1,I1114/I1113))),"",IF(I1114="","",IF((I1114/I1113)&gt;1,1,I1114/I1113)))</f>
        <v/>
      </c>
      <c r="K1113" s="397" t="str">
        <f>IF(J1113="","",(IF(J1113&lt;'BD1'!$E$76,'BD1'!$G$75,IF(J1113&lt;'BD1'!$E$77,'BD1'!$G$76,'BD1'!$G$77))))</f>
        <v/>
      </c>
      <c r="L1113" s="134"/>
      <c r="M1113" s="85" t="s">
        <v>89</v>
      </c>
      <c r="N1113" s="68"/>
      <c r="O1113" s="396" t="str">
        <f>IF(ISERROR(IF(N1114="","",IF((N1114/N1113)&gt;1,1,N1114/N1113))),"",IF(N1114="","",IF((N1114/N1113)&gt;1,1,N1114/N1113)))</f>
        <v/>
      </c>
      <c r="P1113" s="398" t="str">
        <f>IF(O1113="","",(IF(O1113&lt;'BD1'!$E$76,'BD1'!$G$75,IF(O1113&lt;'BD1'!$E$77,'BD1'!$G$76,'BD1'!$G$77))))</f>
        <v/>
      </c>
      <c r="Q1113" s="134"/>
      <c r="R1113" s="85" t="s">
        <v>89</v>
      </c>
      <c r="S1113" s="67"/>
      <c r="T1113" s="396" t="str">
        <f>IF(ISERROR(IF(S1114="","",IF((S1114/S1113)&gt;1,1,S1114/S1113))),"",IF(S1114="","",IF((S1114/S1113)&gt;1,1,S1114/S1113)))</f>
        <v/>
      </c>
      <c r="U1113" s="398" t="str">
        <f>IF(T1113="","",(IF(T1113&lt;'BD1'!$E$76,'BD1'!$G$75,IF(T1113&lt;'BD1'!$E$77,'BD1'!$G$76,'BD1'!$G$77))))</f>
        <v/>
      </c>
      <c r="V1113" s="132"/>
      <c r="W1113" s="132"/>
      <c r="X1113" s="74"/>
    </row>
    <row r="1114" spans="1:24" ht="37.5" hidden="1" customHeight="1" x14ac:dyDescent="0.25">
      <c r="A1114" s="74"/>
      <c r="B1114" s="132"/>
      <c r="C1114" s="452"/>
      <c r="D1114" s="443"/>
      <c r="E1114" s="463"/>
      <c r="F1114" s="463"/>
      <c r="G1114" s="132"/>
      <c r="H1114" s="71" t="s">
        <v>90</v>
      </c>
      <c r="I1114" s="83"/>
      <c r="J1114" s="396"/>
      <c r="K1114" s="397"/>
      <c r="L1114" s="132"/>
      <c r="M1114" s="73" t="s">
        <v>90</v>
      </c>
      <c r="N1114" s="69"/>
      <c r="O1114" s="396"/>
      <c r="P1114" s="398"/>
      <c r="Q1114" s="132"/>
      <c r="R1114" s="73" t="s">
        <v>90</v>
      </c>
      <c r="S1114" s="83"/>
      <c r="T1114" s="396"/>
      <c r="U1114" s="398"/>
      <c r="V1114" s="132"/>
      <c r="W1114" s="132"/>
      <c r="X1114" s="74"/>
    </row>
    <row r="1115" spans="1:24" ht="37.5" hidden="1" customHeight="1" x14ac:dyDescent="0.25">
      <c r="A1115" s="74"/>
      <c r="B1115" s="132"/>
      <c r="C1115" s="451"/>
      <c r="D1115" s="442"/>
      <c r="E1115" s="462"/>
      <c r="F1115" s="462"/>
      <c r="G1115" s="134"/>
      <c r="H1115" s="84" t="s">
        <v>89</v>
      </c>
      <c r="I1115" s="67"/>
      <c r="J1115" s="396" t="str">
        <f>IF(ISERROR(IF(I1116="","",IF((I1116/I1115)&gt;1,1,I1116/I1115))),"",IF(I1116="","",IF((I1116/I1115)&gt;1,1,I1116/I1115)))</f>
        <v/>
      </c>
      <c r="K1115" s="397" t="str">
        <f>IF(J1115="","",(IF(J1115&lt;'BD1'!$E$76,'BD1'!$G$75,IF(J1115&lt;'BD1'!$E$77,'BD1'!$G$76,'BD1'!$G$77))))</f>
        <v/>
      </c>
      <c r="L1115" s="134"/>
      <c r="M1115" s="85" t="s">
        <v>89</v>
      </c>
      <c r="N1115" s="68"/>
      <c r="O1115" s="396" t="str">
        <f>IF(ISERROR(IF(N1116="","",IF((N1116/N1115)&gt;1,1,N1116/N1115))),"",IF(N1116="","",IF((N1116/N1115)&gt;1,1,N1116/N1115)))</f>
        <v/>
      </c>
      <c r="P1115" s="398" t="str">
        <f>IF(O1115="","",(IF(O1115&lt;'BD1'!$E$76,'BD1'!$G$75,IF(O1115&lt;'BD1'!$E$77,'BD1'!$G$76,'BD1'!$G$77))))</f>
        <v/>
      </c>
      <c r="Q1115" s="134"/>
      <c r="R1115" s="85" t="s">
        <v>89</v>
      </c>
      <c r="S1115" s="67"/>
      <c r="T1115" s="396" t="str">
        <f>IF(ISERROR(IF(S1116="","",IF((S1116/S1115)&gt;1,1,S1116/S1115))),"",IF(S1116="","",IF((S1116/S1115)&gt;1,1,S1116/S1115)))</f>
        <v/>
      </c>
      <c r="U1115" s="398" t="str">
        <f>IF(T1115="","",(IF(T1115&lt;'BD1'!$E$76,'BD1'!$G$75,IF(T1115&lt;'BD1'!$E$77,'BD1'!$G$76,'BD1'!$G$77))))</f>
        <v/>
      </c>
      <c r="V1115" s="132"/>
      <c r="W1115" s="132"/>
      <c r="X1115" s="74"/>
    </row>
    <row r="1116" spans="1:24" ht="37.5" hidden="1" customHeight="1" x14ac:dyDescent="0.25">
      <c r="A1116" s="74"/>
      <c r="B1116" s="132"/>
      <c r="C1116" s="452"/>
      <c r="D1116" s="443"/>
      <c r="E1116" s="463"/>
      <c r="F1116" s="463"/>
      <c r="G1116" s="132"/>
      <c r="H1116" s="71" t="s">
        <v>90</v>
      </c>
      <c r="I1116" s="83"/>
      <c r="J1116" s="396"/>
      <c r="K1116" s="397"/>
      <c r="L1116" s="132"/>
      <c r="M1116" s="73" t="s">
        <v>90</v>
      </c>
      <c r="N1116" s="69"/>
      <c r="O1116" s="396"/>
      <c r="P1116" s="398"/>
      <c r="Q1116" s="132"/>
      <c r="R1116" s="73" t="s">
        <v>90</v>
      </c>
      <c r="S1116" s="83"/>
      <c r="T1116" s="396"/>
      <c r="U1116" s="398"/>
      <c r="V1116" s="132"/>
      <c r="W1116" s="132"/>
      <c r="X1116" s="74"/>
    </row>
    <row r="1117" spans="1:24" ht="37.5" hidden="1" customHeight="1" x14ac:dyDescent="0.25">
      <c r="A1117" s="74"/>
      <c r="B1117" s="132"/>
      <c r="C1117" s="451"/>
      <c r="D1117" s="442"/>
      <c r="E1117" s="462"/>
      <c r="F1117" s="462"/>
      <c r="G1117" s="134"/>
      <c r="H1117" s="84" t="s">
        <v>89</v>
      </c>
      <c r="I1117" s="67"/>
      <c r="J1117" s="396" t="str">
        <f>IF(ISERROR(IF(I1118="","",IF((I1118/I1117)&gt;1,1,I1118/I1117))),"",IF(I1118="","",IF((I1118/I1117)&gt;1,1,I1118/I1117)))</f>
        <v/>
      </c>
      <c r="K1117" s="397" t="str">
        <f>IF(J1117="","",(IF(J1117&lt;'BD1'!$E$76,'BD1'!$G$75,IF(J1117&lt;'BD1'!$E$77,'BD1'!$G$76,'BD1'!$G$77))))</f>
        <v/>
      </c>
      <c r="L1117" s="134"/>
      <c r="M1117" s="85" t="s">
        <v>89</v>
      </c>
      <c r="N1117" s="68"/>
      <c r="O1117" s="396" t="str">
        <f>IF(ISERROR(IF(N1118="","",IF((N1118/N1117)&gt;1,1,N1118/N1117))),"",IF(N1118="","",IF((N1118/N1117)&gt;1,1,N1118/N1117)))</f>
        <v/>
      </c>
      <c r="P1117" s="398" t="str">
        <f>IF(O1117="","",(IF(O1117&lt;'BD1'!$E$76,'BD1'!$G$75,IF(O1117&lt;'BD1'!$E$77,'BD1'!$G$76,'BD1'!$G$77))))</f>
        <v/>
      </c>
      <c r="Q1117" s="134"/>
      <c r="R1117" s="85" t="s">
        <v>89</v>
      </c>
      <c r="S1117" s="67"/>
      <c r="T1117" s="396" t="str">
        <f>IF(ISERROR(IF(S1118="","",IF((S1118/S1117)&gt;1,1,S1118/S1117))),"",IF(S1118="","",IF((S1118/S1117)&gt;1,1,S1118/S1117)))</f>
        <v/>
      </c>
      <c r="U1117" s="398" t="str">
        <f>IF(T1117="","",(IF(T1117&lt;'BD1'!$E$76,'BD1'!$G$75,IF(T1117&lt;'BD1'!$E$77,'BD1'!$G$76,'BD1'!$G$77))))</f>
        <v/>
      </c>
      <c r="V1117" s="132"/>
      <c r="W1117" s="132"/>
      <c r="X1117" s="74"/>
    </row>
    <row r="1118" spans="1:24" ht="37.5" hidden="1" customHeight="1" x14ac:dyDescent="0.25">
      <c r="A1118" s="74"/>
      <c r="B1118" s="132"/>
      <c r="C1118" s="452"/>
      <c r="D1118" s="443"/>
      <c r="E1118" s="463"/>
      <c r="F1118" s="463"/>
      <c r="G1118" s="132"/>
      <c r="H1118" s="71" t="s">
        <v>90</v>
      </c>
      <c r="I1118" s="83"/>
      <c r="J1118" s="396"/>
      <c r="K1118" s="397"/>
      <c r="L1118" s="132"/>
      <c r="M1118" s="73" t="s">
        <v>90</v>
      </c>
      <c r="N1118" s="69"/>
      <c r="O1118" s="396"/>
      <c r="P1118" s="398"/>
      <c r="Q1118" s="132"/>
      <c r="R1118" s="73" t="s">
        <v>90</v>
      </c>
      <c r="S1118" s="83"/>
      <c r="T1118" s="396"/>
      <c r="U1118" s="398"/>
      <c r="V1118" s="132"/>
      <c r="W1118" s="132"/>
      <c r="X1118" s="74"/>
    </row>
    <row r="1119" spans="1:24" ht="37.5" hidden="1" customHeight="1" x14ac:dyDescent="0.25">
      <c r="A1119" s="74"/>
      <c r="B1119" s="132"/>
      <c r="C1119" s="451"/>
      <c r="D1119" s="442"/>
      <c r="E1119" s="462"/>
      <c r="F1119" s="462"/>
      <c r="G1119" s="134"/>
      <c r="H1119" s="84" t="s">
        <v>89</v>
      </c>
      <c r="I1119" s="67"/>
      <c r="J1119" s="396" t="str">
        <f>IF(ISERROR(IF(I1120="","",IF((I1120/I1119)&gt;1,1,I1120/I1119))),"",IF(I1120="","",IF((I1120/I1119)&gt;1,1,I1120/I1119)))</f>
        <v/>
      </c>
      <c r="K1119" s="397" t="str">
        <f>IF(J1119="","",(IF(J1119&lt;'BD1'!$E$76,'BD1'!$G$75,IF(J1119&lt;'BD1'!$E$77,'BD1'!$G$76,'BD1'!$G$77))))</f>
        <v/>
      </c>
      <c r="L1119" s="134"/>
      <c r="M1119" s="85" t="s">
        <v>89</v>
      </c>
      <c r="N1119" s="68"/>
      <c r="O1119" s="396" t="str">
        <f>IF(ISERROR(IF(N1120="","",IF((N1120/N1119)&gt;1,1,N1120/N1119))),"",IF(N1120="","",IF((N1120/N1119)&gt;1,1,N1120/N1119)))</f>
        <v/>
      </c>
      <c r="P1119" s="398" t="str">
        <f>IF(O1119="","",(IF(O1119&lt;'BD1'!$E$76,'BD1'!$G$75,IF(O1119&lt;'BD1'!$E$77,'BD1'!$G$76,'BD1'!$G$77))))</f>
        <v/>
      </c>
      <c r="Q1119" s="134"/>
      <c r="R1119" s="85" t="s">
        <v>89</v>
      </c>
      <c r="S1119" s="67"/>
      <c r="T1119" s="396" t="str">
        <f>IF(ISERROR(IF(S1120="","",IF((S1120/S1119)&gt;1,1,S1120/S1119))),"",IF(S1120="","",IF((S1120/S1119)&gt;1,1,S1120/S1119)))</f>
        <v/>
      </c>
      <c r="U1119" s="398" t="str">
        <f>IF(T1119="","",(IF(T1119&lt;'BD1'!$E$76,'BD1'!$G$75,IF(T1119&lt;'BD1'!$E$77,'BD1'!$G$76,'BD1'!$G$77))))</f>
        <v/>
      </c>
      <c r="V1119" s="132"/>
      <c r="W1119" s="132"/>
      <c r="X1119" s="74"/>
    </row>
    <row r="1120" spans="1:24" ht="37.5" hidden="1" customHeight="1" x14ac:dyDescent="0.25">
      <c r="A1120" s="74"/>
      <c r="B1120" s="132"/>
      <c r="C1120" s="452"/>
      <c r="D1120" s="443"/>
      <c r="E1120" s="463"/>
      <c r="F1120" s="463"/>
      <c r="G1120" s="132"/>
      <c r="H1120" s="71" t="s">
        <v>90</v>
      </c>
      <c r="I1120" s="83"/>
      <c r="J1120" s="396"/>
      <c r="K1120" s="397"/>
      <c r="L1120" s="132"/>
      <c r="M1120" s="73" t="s">
        <v>90</v>
      </c>
      <c r="N1120" s="69"/>
      <c r="O1120" s="396"/>
      <c r="P1120" s="398"/>
      <c r="Q1120" s="132"/>
      <c r="R1120" s="73" t="s">
        <v>90</v>
      </c>
      <c r="S1120" s="83"/>
      <c r="T1120" s="396"/>
      <c r="U1120" s="398"/>
      <c r="V1120" s="132"/>
      <c r="W1120" s="132"/>
      <c r="X1120" s="74"/>
    </row>
    <row r="1121" spans="1:24" ht="37.5" hidden="1" customHeight="1" x14ac:dyDescent="0.25">
      <c r="A1121" s="74"/>
      <c r="B1121" s="132"/>
      <c r="C1121" s="451"/>
      <c r="D1121" s="442"/>
      <c r="E1121" s="462"/>
      <c r="F1121" s="462"/>
      <c r="G1121" s="134"/>
      <c r="H1121" s="84" t="s">
        <v>89</v>
      </c>
      <c r="I1121" s="67"/>
      <c r="J1121" s="396" t="str">
        <f>IF(ISERROR(IF(I1122="","",IF((I1122/I1121)&gt;1,1,I1122/I1121))),"",IF(I1122="","",IF((I1122/I1121)&gt;1,1,I1122/I1121)))</f>
        <v/>
      </c>
      <c r="K1121" s="397" t="str">
        <f>IF(J1121="","",(IF(J1121&lt;'BD1'!$E$76,'BD1'!$G$75,IF(J1121&lt;'BD1'!$E$77,'BD1'!$G$76,'BD1'!$G$77))))</f>
        <v/>
      </c>
      <c r="L1121" s="134"/>
      <c r="M1121" s="85" t="s">
        <v>89</v>
      </c>
      <c r="N1121" s="68"/>
      <c r="O1121" s="396" t="str">
        <f>IF(ISERROR(IF(N1122="","",IF((N1122/N1121)&gt;1,1,N1122/N1121))),"",IF(N1122="","",IF((N1122/N1121)&gt;1,1,N1122/N1121)))</f>
        <v/>
      </c>
      <c r="P1121" s="398" t="str">
        <f>IF(O1121="","",(IF(O1121&lt;'BD1'!$E$76,'BD1'!$G$75,IF(O1121&lt;'BD1'!$E$77,'BD1'!$G$76,'BD1'!$G$77))))</f>
        <v/>
      </c>
      <c r="Q1121" s="134"/>
      <c r="R1121" s="85" t="s">
        <v>89</v>
      </c>
      <c r="S1121" s="67"/>
      <c r="T1121" s="396" t="str">
        <f>IF(ISERROR(IF(S1122="","",IF((S1122/S1121)&gt;1,1,S1122/S1121))),"",IF(S1122="","",IF((S1122/S1121)&gt;1,1,S1122/S1121)))</f>
        <v/>
      </c>
      <c r="U1121" s="398" t="str">
        <f>IF(T1121="","",(IF(T1121&lt;'BD1'!$E$76,'BD1'!$G$75,IF(T1121&lt;'BD1'!$E$77,'BD1'!$G$76,'BD1'!$G$77))))</f>
        <v/>
      </c>
      <c r="V1121" s="132"/>
      <c r="W1121" s="132"/>
      <c r="X1121" s="74"/>
    </row>
    <row r="1122" spans="1:24" ht="37.5" hidden="1" customHeight="1" x14ac:dyDescent="0.25">
      <c r="A1122" s="74"/>
      <c r="B1122" s="132"/>
      <c r="C1122" s="452"/>
      <c r="D1122" s="443"/>
      <c r="E1122" s="463"/>
      <c r="F1122" s="463"/>
      <c r="G1122" s="132"/>
      <c r="H1122" s="71" t="s">
        <v>90</v>
      </c>
      <c r="I1122" s="83"/>
      <c r="J1122" s="396"/>
      <c r="K1122" s="397"/>
      <c r="L1122" s="132"/>
      <c r="M1122" s="73" t="s">
        <v>90</v>
      </c>
      <c r="N1122" s="69"/>
      <c r="O1122" s="396"/>
      <c r="P1122" s="398"/>
      <c r="Q1122" s="132"/>
      <c r="R1122" s="73" t="s">
        <v>90</v>
      </c>
      <c r="S1122" s="83"/>
      <c r="T1122" s="396"/>
      <c r="U1122" s="398"/>
      <c r="V1122" s="132"/>
      <c r="W1122" s="132"/>
      <c r="X1122" s="74"/>
    </row>
    <row r="1123" spans="1:24" ht="37.5" hidden="1" customHeight="1" x14ac:dyDescent="0.25">
      <c r="A1123" s="74"/>
      <c r="B1123" s="132"/>
      <c r="C1123" s="451"/>
      <c r="D1123" s="442"/>
      <c r="E1123" s="462"/>
      <c r="F1123" s="462"/>
      <c r="G1123" s="134"/>
      <c r="H1123" s="84" t="s">
        <v>89</v>
      </c>
      <c r="I1123" s="67"/>
      <c r="J1123" s="396" t="str">
        <f>IF(ISERROR(IF(I1124="","",IF((I1124/I1123)&gt;1,1,I1124/I1123))),"",IF(I1124="","",IF((I1124/I1123)&gt;1,1,I1124/I1123)))</f>
        <v/>
      </c>
      <c r="K1123" s="397" t="str">
        <f>IF(J1123="","",(IF(J1123&lt;'BD1'!$E$76,'BD1'!$G$75,IF(J1123&lt;'BD1'!$E$77,'BD1'!$G$76,'BD1'!$G$77))))</f>
        <v/>
      </c>
      <c r="L1123" s="134"/>
      <c r="M1123" s="85" t="s">
        <v>89</v>
      </c>
      <c r="N1123" s="68"/>
      <c r="O1123" s="396" t="str">
        <f>IF(ISERROR(IF(N1124="","",IF((N1124/N1123)&gt;1,1,N1124/N1123))),"",IF(N1124="","",IF((N1124/N1123)&gt;1,1,N1124/N1123)))</f>
        <v/>
      </c>
      <c r="P1123" s="398" t="str">
        <f>IF(O1123="","",(IF(O1123&lt;'BD1'!$E$76,'BD1'!$G$75,IF(O1123&lt;'BD1'!$E$77,'BD1'!$G$76,'BD1'!$G$77))))</f>
        <v/>
      </c>
      <c r="Q1123" s="134"/>
      <c r="R1123" s="85" t="s">
        <v>89</v>
      </c>
      <c r="S1123" s="67"/>
      <c r="T1123" s="396" t="str">
        <f>IF(ISERROR(IF(S1124="","",IF((S1124/S1123)&gt;1,1,S1124/S1123))),"",IF(S1124="","",IF((S1124/S1123)&gt;1,1,S1124/S1123)))</f>
        <v/>
      </c>
      <c r="U1123" s="398" t="str">
        <f>IF(T1123="","",(IF(T1123&lt;'BD1'!$E$76,'BD1'!$G$75,IF(T1123&lt;'BD1'!$E$77,'BD1'!$G$76,'BD1'!$G$77))))</f>
        <v/>
      </c>
      <c r="V1123" s="132"/>
      <c r="W1123" s="132"/>
      <c r="X1123" s="74"/>
    </row>
    <row r="1124" spans="1:24" ht="37.5" hidden="1" customHeight="1" x14ac:dyDescent="0.25">
      <c r="A1124" s="74"/>
      <c r="B1124" s="132"/>
      <c r="C1124" s="452"/>
      <c r="D1124" s="443"/>
      <c r="E1124" s="463"/>
      <c r="F1124" s="463"/>
      <c r="G1124" s="132"/>
      <c r="H1124" s="71" t="s">
        <v>90</v>
      </c>
      <c r="I1124" s="83"/>
      <c r="J1124" s="396"/>
      <c r="K1124" s="397"/>
      <c r="L1124" s="132"/>
      <c r="M1124" s="73" t="s">
        <v>90</v>
      </c>
      <c r="N1124" s="69"/>
      <c r="O1124" s="396"/>
      <c r="P1124" s="398"/>
      <c r="Q1124" s="132"/>
      <c r="R1124" s="73" t="s">
        <v>90</v>
      </c>
      <c r="S1124" s="83"/>
      <c r="T1124" s="396"/>
      <c r="U1124" s="398"/>
      <c r="V1124" s="132"/>
      <c r="W1124" s="132"/>
      <c r="X1124" s="74"/>
    </row>
    <row r="1125" spans="1:24" ht="37.5" hidden="1" customHeight="1" x14ac:dyDescent="0.25">
      <c r="A1125" s="74"/>
      <c r="B1125" s="132"/>
      <c r="C1125" s="451"/>
      <c r="D1125" s="442"/>
      <c r="E1125" s="462"/>
      <c r="F1125" s="462"/>
      <c r="G1125" s="134"/>
      <c r="H1125" s="84" t="s">
        <v>89</v>
      </c>
      <c r="I1125" s="67"/>
      <c r="J1125" s="396" t="str">
        <f>IF(ISERROR(IF(I1126="","",IF((I1126/I1125)&gt;1,1,I1126/I1125))),"",IF(I1126="","",IF((I1126/I1125)&gt;1,1,I1126/I1125)))</f>
        <v/>
      </c>
      <c r="K1125" s="397" t="str">
        <f>IF(J1125="","",(IF(J1125&lt;'BD1'!$E$76,'BD1'!$G$75,IF(J1125&lt;'BD1'!$E$77,'BD1'!$G$76,'BD1'!$G$77))))</f>
        <v/>
      </c>
      <c r="L1125" s="134"/>
      <c r="M1125" s="85" t="s">
        <v>89</v>
      </c>
      <c r="N1125" s="68"/>
      <c r="O1125" s="396" t="str">
        <f>IF(ISERROR(IF(N1126="","",IF((N1126/N1125)&gt;1,1,N1126/N1125))),"",IF(N1126="","",IF((N1126/N1125)&gt;1,1,N1126/N1125)))</f>
        <v/>
      </c>
      <c r="P1125" s="398" t="str">
        <f>IF(O1125="","",(IF(O1125&lt;'BD1'!$E$76,'BD1'!$G$75,IF(O1125&lt;'BD1'!$E$77,'BD1'!$G$76,'BD1'!$G$77))))</f>
        <v/>
      </c>
      <c r="Q1125" s="134"/>
      <c r="R1125" s="85" t="s">
        <v>89</v>
      </c>
      <c r="S1125" s="67"/>
      <c r="T1125" s="396" t="str">
        <f>IF(ISERROR(IF(S1126="","",IF((S1126/S1125)&gt;1,1,S1126/S1125))),"",IF(S1126="","",IF((S1126/S1125)&gt;1,1,S1126/S1125)))</f>
        <v/>
      </c>
      <c r="U1125" s="398" t="str">
        <f>IF(T1125="","",(IF(T1125&lt;'BD1'!$E$76,'BD1'!$G$75,IF(T1125&lt;'BD1'!$E$77,'BD1'!$G$76,'BD1'!$G$77))))</f>
        <v/>
      </c>
      <c r="V1125" s="132"/>
      <c r="W1125" s="132"/>
      <c r="X1125" s="74"/>
    </row>
    <row r="1126" spans="1:24" ht="37.5" hidden="1" customHeight="1" x14ac:dyDescent="0.25">
      <c r="A1126" s="74"/>
      <c r="B1126" s="132"/>
      <c r="C1126" s="452"/>
      <c r="D1126" s="443"/>
      <c r="E1126" s="463"/>
      <c r="F1126" s="463"/>
      <c r="G1126" s="132"/>
      <c r="H1126" s="71" t="s">
        <v>90</v>
      </c>
      <c r="I1126" s="83"/>
      <c r="J1126" s="396"/>
      <c r="K1126" s="397"/>
      <c r="L1126" s="132"/>
      <c r="M1126" s="73" t="s">
        <v>90</v>
      </c>
      <c r="N1126" s="69"/>
      <c r="O1126" s="396"/>
      <c r="P1126" s="398"/>
      <c r="Q1126" s="132"/>
      <c r="R1126" s="73" t="s">
        <v>90</v>
      </c>
      <c r="S1126" s="83"/>
      <c r="T1126" s="396"/>
      <c r="U1126" s="398"/>
      <c r="V1126" s="132"/>
      <c r="W1126" s="132"/>
      <c r="X1126" s="74"/>
    </row>
    <row r="1127" spans="1:24" ht="37.5" hidden="1" customHeight="1" x14ac:dyDescent="0.25">
      <c r="A1127" s="74"/>
      <c r="B1127" s="132"/>
      <c r="C1127" s="451"/>
      <c r="D1127" s="442"/>
      <c r="E1127" s="462"/>
      <c r="F1127" s="462"/>
      <c r="G1127" s="134"/>
      <c r="H1127" s="84" t="s">
        <v>89</v>
      </c>
      <c r="I1127" s="67"/>
      <c r="J1127" s="396" t="str">
        <f>IF(ISERROR(IF(I1128="","",IF((I1128/I1127)&gt;1,1,I1128/I1127))),"",IF(I1128="","",IF((I1128/I1127)&gt;1,1,I1128/I1127)))</f>
        <v/>
      </c>
      <c r="K1127" s="397" t="str">
        <f>IF(J1127="","",(IF(J1127&lt;'BD1'!$E$76,'BD1'!$G$75,IF(J1127&lt;'BD1'!$E$77,'BD1'!$G$76,'BD1'!$G$77))))</f>
        <v/>
      </c>
      <c r="L1127" s="134"/>
      <c r="M1127" s="85" t="s">
        <v>89</v>
      </c>
      <c r="N1127" s="68"/>
      <c r="O1127" s="396" t="str">
        <f>IF(ISERROR(IF(N1128="","",IF((N1128/N1127)&gt;1,1,N1128/N1127))),"",IF(N1128="","",IF((N1128/N1127)&gt;1,1,N1128/N1127)))</f>
        <v/>
      </c>
      <c r="P1127" s="398" t="str">
        <f>IF(O1127="","",(IF(O1127&lt;'BD1'!$E$76,'BD1'!$G$75,IF(O1127&lt;'BD1'!$E$77,'BD1'!$G$76,'BD1'!$G$77))))</f>
        <v/>
      </c>
      <c r="Q1127" s="134"/>
      <c r="R1127" s="85" t="s">
        <v>89</v>
      </c>
      <c r="S1127" s="67"/>
      <c r="T1127" s="396" t="str">
        <f>IF(ISERROR(IF(S1128="","",IF((S1128/S1127)&gt;1,1,S1128/S1127))),"",IF(S1128="","",IF((S1128/S1127)&gt;1,1,S1128/S1127)))</f>
        <v/>
      </c>
      <c r="U1127" s="398" t="str">
        <f>IF(T1127="","",(IF(T1127&lt;'BD1'!$E$76,'BD1'!$G$75,IF(T1127&lt;'BD1'!$E$77,'BD1'!$G$76,'BD1'!$G$77))))</f>
        <v/>
      </c>
      <c r="V1127" s="132"/>
      <c r="W1127" s="132"/>
      <c r="X1127" s="74"/>
    </row>
    <row r="1128" spans="1:24" ht="37.5" hidden="1" customHeight="1" x14ac:dyDescent="0.25">
      <c r="A1128" s="74"/>
      <c r="B1128" s="132"/>
      <c r="C1128" s="452"/>
      <c r="D1128" s="443"/>
      <c r="E1128" s="463"/>
      <c r="F1128" s="463"/>
      <c r="G1128" s="132"/>
      <c r="H1128" s="71" t="s">
        <v>90</v>
      </c>
      <c r="I1128" s="83"/>
      <c r="J1128" s="396"/>
      <c r="K1128" s="397"/>
      <c r="L1128" s="132"/>
      <c r="M1128" s="73" t="s">
        <v>90</v>
      </c>
      <c r="N1128" s="69"/>
      <c r="O1128" s="396"/>
      <c r="P1128" s="398"/>
      <c r="Q1128" s="132"/>
      <c r="R1128" s="73" t="s">
        <v>90</v>
      </c>
      <c r="S1128" s="83"/>
      <c r="T1128" s="396"/>
      <c r="U1128" s="398"/>
      <c r="V1128" s="132"/>
      <c r="W1128" s="132"/>
      <c r="X1128" s="74"/>
    </row>
    <row r="1129" spans="1:24" ht="37.5" hidden="1" customHeight="1" x14ac:dyDescent="0.25">
      <c r="A1129" s="74"/>
      <c r="B1129" s="132"/>
      <c r="C1129" s="451"/>
      <c r="D1129" s="442"/>
      <c r="E1129" s="462"/>
      <c r="F1129" s="462"/>
      <c r="G1129" s="134"/>
      <c r="H1129" s="84" t="s">
        <v>89</v>
      </c>
      <c r="I1129" s="67"/>
      <c r="J1129" s="396" t="str">
        <f>IF(ISERROR(IF(I1130="","",IF((I1130/I1129)&gt;1,1,I1130/I1129))),"",IF(I1130="","",IF((I1130/I1129)&gt;1,1,I1130/I1129)))</f>
        <v/>
      </c>
      <c r="K1129" s="397" t="str">
        <f>IF(J1129="","",(IF(J1129&lt;'BD1'!$E$76,'BD1'!$G$75,IF(J1129&lt;'BD1'!$E$77,'BD1'!$G$76,'BD1'!$G$77))))</f>
        <v/>
      </c>
      <c r="L1129" s="134"/>
      <c r="M1129" s="85" t="s">
        <v>89</v>
      </c>
      <c r="N1129" s="68"/>
      <c r="O1129" s="396" t="str">
        <f>IF(ISERROR(IF(N1130="","",IF((N1130/N1129)&gt;1,1,N1130/N1129))),"",IF(N1130="","",IF((N1130/N1129)&gt;1,1,N1130/N1129)))</f>
        <v/>
      </c>
      <c r="P1129" s="398" t="str">
        <f>IF(O1129="","",(IF(O1129&lt;'BD1'!$E$76,'BD1'!$G$75,IF(O1129&lt;'BD1'!$E$77,'BD1'!$G$76,'BD1'!$G$77))))</f>
        <v/>
      </c>
      <c r="Q1129" s="134"/>
      <c r="R1129" s="85" t="s">
        <v>89</v>
      </c>
      <c r="S1129" s="67"/>
      <c r="T1129" s="396" t="str">
        <f>IF(ISERROR(IF(S1130="","",IF((S1130/S1129)&gt;1,1,S1130/S1129))),"",IF(S1130="","",IF((S1130/S1129)&gt;1,1,S1130/S1129)))</f>
        <v/>
      </c>
      <c r="U1129" s="398" t="str">
        <f>IF(T1129="","",(IF(T1129&lt;'BD1'!$E$76,'BD1'!$G$75,IF(T1129&lt;'BD1'!$E$77,'BD1'!$G$76,'BD1'!$G$77))))</f>
        <v/>
      </c>
      <c r="V1129" s="132"/>
      <c r="W1129" s="132"/>
      <c r="X1129" s="74"/>
    </row>
    <row r="1130" spans="1:24" ht="37.5" hidden="1" customHeight="1" x14ac:dyDescent="0.25">
      <c r="A1130" s="74"/>
      <c r="B1130" s="132"/>
      <c r="C1130" s="452"/>
      <c r="D1130" s="443"/>
      <c r="E1130" s="463"/>
      <c r="F1130" s="463"/>
      <c r="G1130" s="132"/>
      <c r="H1130" s="71" t="s">
        <v>90</v>
      </c>
      <c r="I1130" s="83"/>
      <c r="J1130" s="396"/>
      <c r="K1130" s="397"/>
      <c r="L1130" s="132"/>
      <c r="M1130" s="73" t="s">
        <v>90</v>
      </c>
      <c r="N1130" s="69"/>
      <c r="O1130" s="396"/>
      <c r="P1130" s="398"/>
      <c r="Q1130" s="132"/>
      <c r="R1130" s="73" t="s">
        <v>90</v>
      </c>
      <c r="S1130" s="83"/>
      <c r="T1130" s="396"/>
      <c r="U1130" s="398"/>
      <c r="V1130" s="132"/>
      <c r="W1130" s="132"/>
      <c r="X1130" s="74"/>
    </row>
    <row r="1131" spans="1:24" ht="37.5" hidden="1" customHeight="1" x14ac:dyDescent="0.25">
      <c r="A1131" s="74"/>
      <c r="B1131" s="132"/>
      <c r="C1131" s="451"/>
      <c r="D1131" s="442"/>
      <c r="E1131" s="462"/>
      <c r="F1131" s="462"/>
      <c r="G1131" s="134"/>
      <c r="H1131" s="84" t="s">
        <v>89</v>
      </c>
      <c r="I1131" s="67"/>
      <c r="J1131" s="396" t="str">
        <f>IF(ISERROR(IF(I1132="","",IF((I1132/I1131)&gt;1,1,I1132/I1131))),"",IF(I1132="","",IF((I1132/I1131)&gt;1,1,I1132/I1131)))</f>
        <v/>
      </c>
      <c r="K1131" s="397" t="str">
        <f>IF(J1131="","",(IF(J1131&lt;'BD1'!$E$76,'BD1'!$G$75,IF(J1131&lt;'BD1'!$E$77,'BD1'!$G$76,'BD1'!$G$77))))</f>
        <v/>
      </c>
      <c r="L1131" s="134"/>
      <c r="M1131" s="85" t="s">
        <v>89</v>
      </c>
      <c r="N1131" s="68"/>
      <c r="O1131" s="396" t="str">
        <f>IF(ISERROR(IF(N1132="","",IF((N1132/N1131)&gt;1,1,N1132/N1131))),"",IF(N1132="","",IF((N1132/N1131)&gt;1,1,N1132/N1131)))</f>
        <v/>
      </c>
      <c r="P1131" s="398" t="str">
        <f>IF(O1131="","",(IF(O1131&lt;'BD1'!$E$76,'BD1'!$G$75,IF(O1131&lt;'BD1'!$E$77,'BD1'!$G$76,'BD1'!$G$77))))</f>
        <v/>
      </c>
      <c r="Q1131" s="134"/>
      <c r="R1131" s="85" t="s">
        <v>89</v>
      </c>
      <c r="S1131" s="67"/>
      <c r="T1131" s="396" t="str">
        <f>IF(ISERROR(IF(S1132="","",IF((S1132/S1131)&gt;1,1,S1132/S1131))),"",IF(S1132="","",IF((S1132/S1131)&gt;1,1,S1132/S1131)))</f>
        <v/>
      </c>
      <c r="U1131" s="398" t="str">
        <f>IF(T1131="","",(IF(T1131&lt;'BD1'!$E$76,'BD1'!$G$75,IF(T1131&lt;'BD1'!$E$77,'BD1'!$G$76,'BD1'!$G$77))))</f>
        <v/>
      </c>
      <c r="V1131" s="132"/>
      <c r="W1131" s="132"/>
      <c r="X1131" s="74"/>
    </row>
    <row r="1132" spans="1:24" ht="37.5" hidden="1" customHeight="1" x14ac:dyDescent="0.25">
      <c r="A1132" s="74"/>
      <c r="B1132" s="132"/>
      <c r="C1132" s="452"/>
      <c r="D1132" s="443"/>
      <c r="E1132" s="463"/>
      <c r="F1132" s="463"/>
      <c r="G1132" s="132"/>
      <c r="H1132" s="71" t="s">
        <v>90</v>
      </c>
      <c r="I1132" s="83"/>
      <c r="J1132" s="396"/>
      <c r="K1132" s="397"/>
      <c r="L1132" s="132"/>
      <c r="M1132" s="73" t="s">
        <v>90</v>
      </c>
      <c r="N1132" s="69"/>
      <c r="O1132" s="396"/>
      <c r="P1132" s="398"/>
      <c r="Q1132" s="132"/>
      <c r="R1132" s="73" t="s">
        <v>90</v>
      </c>
      <c r="S1132" s="83"/>
      <c r="T1132" s="396"/>
      <c r="U1132" s="398"/>
      <c r="V1132" s="132"/>
      <c r="W1132" s="132"/>
      <c r="X1132" s="74"/>
    </row>
    <row r="1133" spans="1:24" ht="37.5" hidden="1" customHeight="1" x14ac:dyDescent="0.25">
      <c r="A1133" s="74"/>
      <c r="B1133" s="132"/>
      <c r="C1133" s="451"/>
      <c r="D1133" s="442"/>
      <c r="E1133" s="462"/>
      <c r="F1133" s="462"/>
      <c r="G1133" s="134"/>
      <c r="H1133" s="84" t="s">
        <v>89</v>
      </c>
      <c r="I1133" s="67"/>
      <c r="J1133" s="396" t="str">
        <f>IF(ISERROR(IF(I1134="","",IF((I1134/I1133)&gt;1,1,I1134/I1133))),"",IF(I1134="","",IF((I1134/I1133)&gt;1,1,I1134/I1133)))</f>
        <v/>
      </c>
      <c r="K1133" s="397" t="str">
        <f>IF(J1133="","",(IF(J1133&lt;'BD1'!$E$76,'BD1'!$G$75,IF(J1133&lt;'BD1'!$E$77,'BD1'!$G$76,'BD1'!$G$77))))</f>
        <v/>
      </c>
      <c r="L1133" s="134"/>
      <c r="M1133" s="85" t="s">
        <v>89</v>
      </c>
      <c r="N1133" s="68"/>
      <c r="O1133" s="396" t="str">
        <f>IF(ISERROR(IF(N1134="","",IF((N1134/N1133)&gt;1,1,N1134/N1133))),"",IF(N1134="","",IF((N1134/N1133)&gt;1,1,N1134/N1133)))</f>
        <v/>
      </c>
      <c r="P1133" s="398" t="str">
        <f>IF(O1133="","",(IF(O1133&lt;'BD1'!$E$76,'BD1'!$G$75,IF(O1133&lt;'BD1'!$E$77,'BD1'!$G$76,'BD1'!$G$77))))</f>
        <v/>
      </c>
      <c r="Q1133" s="134"/>
      <c r="R1133" s="85" t="s">
        <v>89</v>
      </c>
      <c r="S1133" s="67"/>
      <c r="T1133" s="396" t="str">
        <f>IF(ISERROR(IF(S1134="","",IF((S1134/S1133)&gt;1,1,S1134/S1133))),"",IF(S1134="","",IF((S1134/S1133)&gt;1,1,S1134/S1133)))</f>
        <v/>
      </c>
      <c r="U1133" s="398" t="str">
        <f>IF(T1133="","",(IF(T1133&lt;'BD1'!$E$76,'BD1'!$G$75,IF(T1133&lt;'BD1'!$E$77,'BD1'!$G$76,'BD1'!$G$77))))</f>
        <v/>
      </c>
      <c r="V1133" s="132"/>
      <c r="W1133" s="132"/>
      <c r="X1133" s="74"/>
    </row>
    <row r="1134" spans="1:24" ht="37.5" hidden="1" customHeight="1" x14ac:dyDescent="0.25">
      <c r="A1134" s="74"/>
      <c r="B1134" s="132"/>
      <c r="C1134" s="452"/>
      <c r="D1134" s="443"/>
      <c r="E1134" s="463"/>
      <c r="F1134" s="463"/>
      <c r="G1134" s="132"/>
      <c r="H1134" s="71" t="s">
        <v>90</v>
      </c>
      <c r="I1134" s="83"/>
      <c r="J1134" s="396"/>
      <c r="K1134" s="397"/>
      <c r="L1134" s="132"/>
      <c r="M1134" s="73" t="s">
        <v>90</v>
      </c>
      <c r="N1134" s="69"/>
      <c r="O1134" s="396"/>
      <c r="P1134" s="398"/>
      <c r="Q1134" s="132"/>
      <c r="R1134" s="73" t="s">
        <v>90</v>
      </c>
      <c r="S1134" s="83"/>
      <c r="T1134" s="396"/>
      <c r="U1134" s="398"/>
      <c r="V1134" s="132"/>
      <c r="W1134" s="132"/>
      <c r="X1134" s="74"/>
    </row>
    <row r="1135" spans="1:24" ht="37.5" hidden="1" customHeight="1" x14ac:dyDescent="0.25">
      <c r="A1135" s="74"/>
      <c r="B1135" s="132"/>
      <c r="C1135" s="451"/>
      <c r="D1135" s="442"/>
      <c r="E1135" s="462"/>
      <c r="F1135" s="462"/>
      <c r="G1135" s="134"/>
      <c r="H1135" s="84" t="s">
        <v>89</v>
      </c>
      <c r="I1135" s="67"/>
      <c r="J1135" s="396" t="str">
        <f>IF(ISERROR(IF(I1136="","",IF((I1136/I1135)&gt;1,1,I1136/I1135))),"",IF(I1136="","",IF((I1136/I1135)&gt;1,1,I1136/I1135)))</f>
        <v/>
      </c>
      <c r="K1135" s="397" t="str">
        <f>IF(J1135="","",(IF(J1135&lt;'BD1'!$E$76,'BD1'!$G$75,IF(J1135&lt;'BD1'!$E$77,'BD1'!$G$76,'BD1'!$G$77))))</f>
        <v/>
      </c>
      <c r="L1135" s="134"/>
      <c r="M1135" s="85" t="s">
        <v>89</v>
      </c>
      <c r="N1135" s="68"/>
      <c r="O1135" s="396" t="str">
        <f>IF(ISERROR(IF(N1136="","",IF((N1136/N1135)&gt;1,1,N1136/N1135))),"",IF(N1136="","",IF((N1136/N1135)&gt;1,1,N1136/N1135)))</f>
        <v/>
      </c>
      <c r="P1135" s="398" t="str">
        <f>IF(O1135="","",(IF(O1135&lt;'BD1'!$E$76,'BD1'!$G$75,IF(O1135&lt;'BD1'!$E$77,'BD1'!$G$76,'BD1'!$G$77))))</f>
        <v/>
      </c>
      <c r="Q1135" s="134"/>
      <c r="R1135" s="85" t="s">
        <v>89</v>
      </c>
      <c r="S1135" s="67"/>
      <c r="T1135" s="396" t="str">
        <f>IF(ISERROR(IF(S1136="","",IF((S1136/S1135)&gt;1,1,S1136/S1135))),"",IF(S1136="","",IF((S1136/S1135)&gt;1,1,S1136/S1135)))</f>
        <v/>
      </c>
      <c r="U1135" s="398" t="str">
        <f>IF(T1135="","",(IF(T1135&lt;'BD1'!$E$76,'BD1'!$G$75,IF(T1135&lt;'BD1'!$E$77,'BD1'!$G$76,'BD1'!$G$77))))</f>
        <v/>
      </c>
      <c r="V1135" s="132"/>
      <c r="W1135" s="132"/>
      <c r="X1135" s="74"/>
    </row>
    <row r="1136" spans="1:24" ht="37.5" hidden="1" customHeight="1" x14ac:dyDescent="0.25">
      <c r="A1136" s="74"/>
      <c r="B1136" s="132"/>
      <c r="C1136" s="452"/>
      <c r="D1136" s="443"/>
      <c r="E1136" s="463"/>
      <c r="F1136" s="463"/>
      <c r="G1136" s="132"/>
      <c r="H1136" s="71" t="s">
        <v>90</v>
      </c>
      <c r="I1136" s="83"/>
      <c r="J1136" s="396"/>
      <c r="K1136" s="397"/>
      <c r="L1136" s="132"/>
      <c r="M1136" s="73" t="s">
        <v>90</v>
      </c>
      <c r="N1136" s="69"/>
      <c r="O1136" s="396"/>
      <c r="P1136" s="398"/>
      <c r="Q1136" s="132"/>
      <c r="R1136" s="73" t="s">
        <v>90</v>
      </c>
      <c r="S1136" s="83"/>
      <c r="T1136" s="396"/>
      <c r="U1136" s="398"/>
      <c r="V1136" s="132"/>
      <c r="W1136" s="132"/>
      <c r="X1136" s="74"/>
    </row>
    <row r="1137" spans="1:24" ht="37.5" hidden="1" customHeight="1" x14ac:dyDescent="0.25">
      <c r="A1137" s="74"/>
      <c r="B1137" s="132"/>
      <c r="C1137" s="451"/>
      <c r="D1137" s="442"/>
      <c r="E1137" s="462"/>
      <c r="F1137" s="462"/>
      <c r="G1137" s="134"/>
      <c r="H1137" s="84" t="s">
        <v>89</v>
      </c>
      <c r="I1137" s="67"/>
      <c r="J1137" s="396" t="str">
        <f>IF(ISERROR(IF(I1138="","",IF((I1138/I1137)&gt;1,1,I1138/I1137))),"",IF(I1138="","",IF((I1138/I1137)&gt;1,1,I1138/I1137)))</f>
        <v/>
      </c>
      <c r="K1137" s="397" t="str">
        <f>IF(J1137="","",(IF(J1137&lt;'BD1'!$E$76,'BD1'!$G$75,IF(J1137&lt;'BD1'!$E$77,'BD1'!$G$76,'BD1'!$G$77))))</f>
        <v/>
      </c>
      <c r="L1137" s="134"/>
      <c r="M1137" s="85" t="s">
        <v>89</v>
      </c>
      <c r="N1137" s="68"/>
      <c r="O1137" s="396" t="str">
        <f>IF(ISERROR(IF(N1138="","",IF((N1138/N1137)&gt;1,1,N1138/N1137))),"",IF(N1138="","",IF((N1138/N1137)&gt;1,1,N1138/N1137)))</f>
        <v/>
      </c>
      <c r="P1137" s="398" t="str">
        <f>IF(O1137="","",(IF(O1137&lt;'BD1'!$E$76,'BD1'!$G$75,IF(O1137&lt;'BD1'!$E$77,'BD1'!$G$76,'BD1'!$G$77))))</f>
        <v/>
      </c>
      <c r="Q1137" s="134"/>
      <c r="R1137" s="85" t="s">
        <v>89</v>
      </c>
      <c r="S1137" s="67"/>
      <c r="T1137" s="396" t="str">
        <f>IF(ISERROR(IF(S1138="","",IF((S1138/S1137)&gt;1,1,S1138/S1137))),"",IF(S1138="","",IF((S1138/S1137)&gt;1,1,S1138/S1137)))</f>
        <v/>
      </c>
      <c r="U1137" s="398" t="str">
        <f>IF(T1137="","",(IF(T1137&lt;'BD1'!$E$76,'BD1'!$G$75,IF(T1137&lt;'BD1'!$E$77,'BD1'!$G$76,'BD1'!$G$77))))</f>
        <v/>
      </c>
      <c r="V1137" s="132"/>
      <c r="W1137" s="132"/>
      <c r="X1137" s="74"/>
    </row>
    <row r="1138" spans="1:24" ht="37.5" hidden="1" customHeight="1" x14ac:dyDescent="0.25">
      <c r="A1138" s="74"/>
      <c r="B1138" s="132"/>
      <c r="C1138" s="452"/>
      <c r="D1138" s="443"/>
      <c r="E1138" s="463"/>
      <c r="F1138" s="463"/>
      <c r="G1138" s="132"/>
      <c r="H1138" s="71" t="s">
        <v>90</v>
      </c>
      <c r="I1138" s="83"/>
      <c r="J1138" s="396"/>
      <c r="K1138" s="397"/>
      <c r="L1138" s="132"/>
      <c r="M1138" s="73" t="s">
        <v>90</v>
      </c>
      <c r="N1138" s="69"/>
      <c r="O1138" s="396"/>
      <c r="P1138" s="398"/>
      <c r="Q1138" s="132"/>
      <c r="R1138" s="73" t="s">
        <v>90</v>
      </c>
      <c r="S1138" s="83"/>
      <c r="T1138" s="396"/>
      <c r="U1138" s="398"/>
      <c r="V1138" s="132"/>
      <c r="W1138" s="132"/>
      <c r="X1138" s="74"/>
    </row>
    <row r="1139" spans="1:24" ht="37.5" hidden="1" customHeight="1" x14ac:dyDescent="0.25">
      <c r="A1139" s="74"/>
      <c r="B1139" s="132"/>
      <c r="C1139" s="451"/>
      <c r="D1139" s="442"/>
      <c r="E1139" s="462"/>
      <c r="F1139" s="462"/>
      <c r="G1139" s="134"/>
      <c r="H1139" s="84" t="s">
        <v>89</v>
      </c>
      <c r="I1139" s="67"/>
      <c r="J1139" s="396" t="str">
        <f>IF(ISERROR(IF(I1140="","",IF((I1140/I1139)&gt;1,1,I1140/I1139))),"",IF(I1140="","",IF((I1140/I1139)&gt;1,1,I1140/I1139)))</f>
        <v/>
      </c>
      <c r="K1139" s="397" t="str">
        <f>IF(J1139="","",(IF(J1139&lt;'BD1'!$E$76,'BD1'!$G$75,IF(J1139&lt;'BD1'!$E$77,'BD1'!$G$76,'BD1'!$G$77))))</f>
        <v/>
      </c>
      <c r="L1139" s="134"/>
      <c r="M1139" s="85" t="s">
        <v>89</v>
      </c>
      <c r="N1139" s="68"/>
      <c r="O1139" s="396" t="str">
        <f>IF(ISERROR(IF(N1140="","",IF((N1140/N1139)&gt;1,1,N1140/N1139))),"",IF(N1140="","",IF((N1140/N1139)&gt;1,1,N1140/N1139)))</f>
        <v/>
      </c>
      <c r="P1139" s="398" t="str">
        <f>IF(O1139="","",(IF(O1139&lt;'BD1'!$E$76,'BD1'!$G$75,IF(O1139&lt;'BD1'!$E$77,'BD1'!$G$76,'BD1'!$G$77))))</f>
        <v/>
      </c>
      <c r="Q1139" s="134"/>
      <c r="R1139" s="85" t="s">
        <v>89</v>
      </c>
      <c r="S1139" s="67"/>
      <c r="T1139" s="396" t="str">
        <f>IF(ISERROR(IF(S1140="","",IF((S1140/S1139)&gt;1,1,S1140/S1139))),"",IF(S1140="","",IF((S1140/S1139)&gt;1,1,S1140/S1139)))</f>
        <v/>
      </c>
      <c r="U1139" s="398" t="str">
        <f>IF(T1139="","",(IF(T1139&lt;'BD1'!$E$76,'BD1'!$G$75,IF(T1139&lt;'BD1'!$E$77,'BD1'!$G$76,'BD1'!$G$77))))</f>
        <v/>
      </c>
      <c r="V1139" s="132"/>
      <c r="W1139" s="132"/>
      <c r="X1139" s="74"/>
    </row>
    <row r="1140" spans="1:24" ht="37.5" hidden="1" customHeight="1" x14ac:dyDescent="0.25">
      <c r="A1140" s="74"/>
      <c r="B1140" s="132"/>
      <c r="C1140" s="452"/>
      <c r="D1140" s="443"/>
      <c r="E1140" s="463"/>
      <c r="F1140" s="463"/>
      <c r="G1140" s="132"/>
      <c r="H1140" s="71" t="s">
        <v>90</v>
      </c>
      <c r="I1140" s="83"/>
      <c r="J1140" s="396"/>
      <c r="K1140" s="397"/>
      <c r="L1140" s="132"/>
      <c r="M1140" s="73" t="s">
        <v>90</v>
      </c>
      <c r="N1140" s="69"/>
      <c r="O1140" s="396"/>
      <c r="P1140" s="398"/>
      <c r="Q1140" s="132"/>
      <c r="R1140" s="73" t="s">
        <v>90</v>
      </c>
      <c r="S1140" s="83"/>
      <c r="T1140" s="396"/>
      <c r="U1140" s="398"/>
      <c r="V1140" s="132"/>
      <c r="W1140" s="132"/>
      <c r="X1140" s="74"/>
    </row>
    <row r="1141" spans="1:24" ht="37.5" hidden="1" customHeight="1" x14ac:dyDescent="0.25">
      <c r="A1141" s="74"/>
      <c r="B1141" s="132"/>
      <c r="C1141" s="451"/>
      <c r="D1141" s="442"/>
      <c r="E1141" s="462"/>
      <c r="F1141" s="462"/>
      <c r="G1141" s="134"/>
      <c r="H1141" s="84" t="s">
        <v>89</v>
      </c>
      <c r="I1141" s="67"/>
      <c r="J1141" s="396" t="str">
        <f>IF(ISERROR(IF(I1142="","",IF((I1142/I1141)&gt;1,1,I1142/I1141))),"",IF(I1142="","",IF((I1142/I1141)&gt;1,1,I1142/I1141)))</f>
        <v/>
      </c>
      <c r="K1141" s="397" t="str">
        <f>IF(J1141="","",(IF(J1141&lt;'BD1'!$E$76,'BD1'!$G$75,IF(J1141&lt;'BD1'!$E$77,'BD1'!$G$76,'BD1'!$G$77))))</f>
        <v/>
      </c>
      <c r="L1141" s="134"/>
      <c r="M1141" s="85" t="s">
        <v>89</v>
      </c>
      <c r="N1141" s="68"/>
      <c r="O1141" s="396" t="str">
        <f>IF(ISERROR(IF(N1142="","",IF((N1142/N1141)&gt;1,1,N1142/N1141))),"",IF(N1142="","",IF((N1142/N1141)&gt;1,1,N1142/N1141)))</f>
        <v/>
      </c>
      <c r="P1141" s="398" t="str">
        <f>IF(O1141="","",(IF(O1141&lt;'BD1'!$E$76,'BD1'!$G$75,IF(O1141&lt;'BD1'!$E$77,'BD1'!$G$76,'BD1'!$G$77))))</f>
        <v/>
      </c>
      <c r="Q1141" s="134"/>
      <c r="R1141" s="85" t="s">
        <v>89</v>
      </c>
      <c r="S1141" s="67"/>
      <c r="T1141" s="396" t="str">
        <f>IF(ISERROR(IF(S1142="","",IF((S1142/S1141)&gt;1,1,S1142/S1141))),"",IF(S1142="","",IF((S1142/S1141)&gt;1,1,S1142/S1141)))</f>
        <v/>
      </c>
      <c r="U1141" s="398" t="str">
        <f>IF(T1141="","",(IF(T1141&lt;'BD1'!$E$76,'BD1'!$G$75,IF(T1141&lt;'BD1'!$E$77,'BD1'!$G$76,'BD1'!$G$77))))</f>
        <v/>
      </c>
      <c r="V1141" s="132"/>
      <c r="W1141" s="132"/>
      <c r="X1141" s="74"/>
    </row>
    <row r="1142" spans="1:24" ht="37.5" hidden="1" customHeight="1" x14ac:dyDescent="0.25">
      <c r="A1142" s="74"/>
      <c r="B1142" s="132"/>
      <c r="C1142" s="452"/>
      <c r="D1142" s="443"/>
      <c r="E1142" s="463"/>
      <c r="F1142" s="463"/>
      <c r="G1142" s="132"/>
      <c r="H1142" s="71" t="s">
        <v>90</v>
      </c>
      <c r="I1142" s="83"/>
      <c r="J1142" s="396"/>
      <c r="K1142" s="397"/>
      <c r="L1142" s="132"/>
      <c r="M1142" s="73" t="s">
        <v>90</v>
      </c>
      <c r="N1142" s="69"/>
      <c r="O1142" s="396"/>
      <c r="P1142" s="398"/>
      <c r="Q1142" s="132"/>
      <c r="R1142" s="73" t="s">
        <v>90</v>
      </c>
      <c r="S1142" s="83"/>
      <c r="T1142" s="396"/>
      <c r="U1142" s="398"/>
      <c r="V1142" s="132"/>
      <c r="W1142" s="132"/>
      <c r="X1142" s="74"/>
    </row>
    <row r="1143" spans="1:24" ht="37.5" hidden="1" customHeight="1" x14ac:dyDescent="0.25">
      <c r="A1143" s="74"/>
      <c r="B1143" s="132"/>
      <c r="C1143" s="451"/>
      <c r="D1143" s="442"/>
      <c r="E1143" s="462"/>
      <c r="F1143" s="462"/>
      <c r="G1143" s="134"/>
      <c r="H1143" s="84" t="s">
        <v>89</v>
      </c>
      <c r="I1143" s="67"/>
      <c r="J1143" s="396" t="str">
        <f>IF(ISERROR(IF(I1144="","",IF((I1144/I1143)&gt;1,1,I1144/I1143))),"",IF(I1144="","",IF((I1144/I1143)&gt;1,1,I1144/I1143)))</f>
        <v/>
      </c>
      <c r="K1143" s="397" t="str">
        <f>IF(J1143="","",(IF(J1143&lt;'BD1'!$E$76,'BD1'!$G$75,IF(J1143&lt;'BD1'!$E$77,'BD1'!$G$76,'BD1'!$G$77))))</f>
        <v/>
      </c>
      <c r="L1143" s="134"/>
      <c r="M1143" s="85" t="s">
        <v>89</v>
      </c>
      <c r="N1143" s="68"/>
      <c r="O1143" s="396" t="str">
        <f>IF(ISERROR(IF(N1144="","",IF((N1144/N1143)&gt;1,1,N1144/N1143))),"",IF(N1144="","",IF((N1144/N1143)&gt;1,1,N1144/N1143)))</f>
        <v/>
      </c>
      <c r="P1143" s="398" t="str">
        <f>IF(O1143="","",(IF(O1143&lt;'BD1'!$E$76,'BD1'!$G$75,IF(O1143&lt;'BD1'!$E$77,'BD1'!$G$76,'BD1'!$G$77))))</f>
        <v/>
      </c>
      <c r="Q1143" s="134"/>
      <c r="R1143" s="85" t="s">
        <v>89</v>
      </c>
      <c r="S1143" s="67"/>
      <c r="T1143" s="396" t="str">
        <f>IF(ISERROR(IF(S1144="","",IF((S1144/S1143)&gt;1,1,S1144/S1143))),"",IF(S1144="","",IF((S1144/S1143)&gt;1,1,S1144/S1143)))</f>
        <v/>
      </c>
      <c r="U1143" s="398" t="str">
        <f>IF(T1143="","",(IF(T1143&lt;'BD1'!$E$76,'BD1'!$G$75,IF(T1143&lt;'BD1'!$E$77,'BD1'!$G$76,'BD1'!$G$77))))</f>
        <v/>
      </c>
      <c r="V1143" s="132"/>
      <c r="W1143" s="132"/>
      <c r="X1143" s="74"/>
    </row>
    <row r="1144" spans="1:24" ht="37.5" hidden="1" customHeight="1" x14ac:dyDescent="0.25">
      <c r="A1144" s="74"/>
      <c r="B1144" s="132"/>
      <c r="C1144" s="452"/>
      <c r="D1144" s="443"/>
      <c r="E1144" s="463"/>
      <c r="F1144" s="463"/>
      <c r="G1144" s="132"/>
      <c r="H1144" s="71" t="s">
        <v>90</v>
      </c>
      <c r="I1144" s="83"/>
      <c r="J1144" s="396"/>
      <c r="K1144" s="397"/>
      <c r="L1144" s="132"/>
      <c r="M1144" s="73" t="s">
        <v>90</v>
      </c>
      <c r="N1144" s="69"/>
      <c r="O1144" s="396"/>
      <c r="P1144" s="398"/>
      <c r="Q1144" s="132"/>
      <c r="R1144" s="73" t="s">
        <v>90</v>
      </c>
      <c r="S1144" s="83"/>
      <c r="T1144" s="396"/>
      <c r="U1144" s="398"/>
      <c r="V1144" s="132"/>
      <c r="W1144" s="132"/>
      <c r="X1144" s="74"/>
    </row>
    <row r="1145" spans="1:24" ht="37.5" hidden="1" customHeight="1" x14ac:dyDescent="0.25">
      <c r="A1145" s="74"/>
      <c r="B1145" s="132"/>
      <c r="C1145" s="451"/>
      <c r="D1145" s="442"/>
      <c r="E1145" s="462"/>
      <c r="F1145" s="462"/>
      <c r="G1145" s="134"/>
      <c r="H1145" s="84" t="s">
        <v>89</v>
      </c>
      <c r="I1145" s="67"/>
      <c r="J1145" s="396" t="str">
        <f>IF(ISERROR(IF(I1146="","",IF((I1146/I1145)&gt;1,1,I1146/I1145))),"",IF(I1146="","",IF((I1146/I1145)&gt;1,1,I1146/I1145)))</f>
        <v/>
      </c>
      <c r="K1145" s="397" t="str">
        <f>IF(J1145="","",(IF(J1145&lt;'BD1'!$E$76,'BD1'!$G$75,IF(J1145&lt;'BD1'!$E$77,'BD1'!$G$76,'BD1'!$G$77))))</f>
        <v/>
      </c>
      <c r="L1145" s="134"/>
      <c r="M1145" s="85" t="s">
        <v>89</v>
      </c>
      <c r="N1145" s="68"/>
      <c r="O1145" s="396" t="str">
        <f>IF(ISERROR(IF(N1146="","",IF((N1146/N1145)&gt;1,1,N1146/N1145))),"",IF(N1146="","",IF((N1146/N1145)&gt;1,1,N1146/N1145)))</f>
        <v/>
      </c>
      <c r="P1145" s="398" t="str">
        <f>IF(O1145="","",(IF(O1145&lt;'BD1'!$E$76,'BD1'!$G$75,IF(O1145&lt;'BD1'!$E$77,'BD1'!$G$76,'BD1'!$G$77))))</f>
        <v/>
      </c>
      <c r="Q1145" s="134"/>
      <c r="R1145" s="85" t="s">
        <v>89</v>
      </c>
      <c r="S1145" s="67"/>
      <c r="T1145" s="396" t="str">
        <f>IF(ISERROR(IF(S1146="","",IF((S1146/S1145)&gt;1,1,S1146/S1145))),"",IF(S1146="","",IF((S1146/S1145)&gt;1,1,S1146/S1145)))</f>
        <v/>
      </c>
      <c r="U1145" s="398" t="str">
        <f>IF(T1145="","",(IF(T1145&lt;'BD1'!$E$76,'BD1'!$G$75,IF(T1145&lt;'BD1'!$E$77,'BD1'!$G$76,'BD1'!$G$77))))</f>
        <v/>
      </c>
      <c r="V1145" s="132"/>
      <c r="W1145" s="132"/>
      <c r="X1145" s="74"/>
    </row>
    <row r="1146" spans="1:24" ht="37.5" hidden="1" customHeight="1" x14ac:dyDescent="0.25">
      <c r="A1146" s="74"/>
      <c r="B1146" s="132"/>
      <c r="C1146" s="452"/>
      <c r="D1146" s="443"/>
      <c r="E1146" s="463"/>
      <c r="F1146" s="463"/>
      <c r="G1146" s="132"/>
      <c r="H1146" s="71" t="s">
        <v>90</v>
      </c>
      <c r="I1146" s="83"/>
      <c r="J1146" s="396"/>
      <c r="K1146" s="397"/>
      <c r="L1146" s="132"/>
      <c r="M1146" s="73" t="s">
        <v>90</v>
      </c>
      <c r="N1146" s="69"/>
      <c r="O1146" s="396"/>
      <c r="P1146" s="398"/>
      <c r="Q1146" s="132"/>
      <c r="R1146" s="73" t="s">
        <v>90</v>
      </c>
      <c r="S1146" s="83"/>
      <c r="T1146" s="396"/>
      <c r="U1146" s="398"/>
      <c r="V1146" s="132"/>
      <c r="W1146" s="132"/>
      <c r="X1146" s="74"/>
    </row>
    <row r="1147" spans="1:24" ht="37.5" hidden="1" customHeight="1" x14ac:dyDescent="0.25">
      <c r="A1147" s="74"/>
      <c r="B1147" s="132"/>
      <c r="C1147" s="451"/>
      <c r="D1147" s="442"/>
      <c r="E1147" s="462"/>
      <c r="F1147" s="462"/>
      <c r="G1147" s="134"/>
      <c r="H1147" s="84" t="s">
        <v>89</v>
      </c>
      <c r="I1147" s="67"/>
      <c r="J1147" s="396" t="str">
        <f>IF(ISERROR(IF(I1148="","",IF((I1148/I1147)&gt;1,1,I1148/I1147))),"",IF(I1148="","",IF((I1148/I1147)&gt;1,1,I1148/I1147)))</f>
        <v/>
      </c>
      <c r="K1147" s="397" t="str">
        <f>IF(J1147="","",(IF(J1147&lt;'BD1'!$E$76,'BD1'!$G$75,IF(J1147&lt;'BD1'!$E$77,'BD1'!$G$76,'BD1'!$G$77))))</f>
        <v/>
      </c>
      <c r="L1147" s="134"/>
      <c r="M1147" s="85" t="s">
        <v>89</v>
      </c>
      <c r="N1147" s="68"/>
      <c r="O1147" s="396" t="str">
        <f>IF(ISERROR(IF(N1148="","",IF((N1148/N1147)&gt;1,1,N1148/N1147))),"",IF(N1148="","",IF((N1148/N1147)&gt;1,1,N1148/N1147)))</f>
        <v/>
      </c>
      <c r="P1147" s="398" t="str">
        <f>IF(O1147="","",(IF(O1147&lt;'BD1'!$E$76,'BD1'!$G$75,IF(O1147&lt;'BD1'!$E$77,'BD1'!$G$76,'BD1'!$G$77))))</f>
        <v/>
      </c>
      <c r="Q1147" s="134"/>
      <c r="R1147" s="85" t="s">
        <v>89</v>
      </c>
      <c r="S1147" s="67"/>
      <c r="T1147" s="396" t="str">
        <f>IF(ISERROR(IF(S1148="","",IF((S1148/S1147)&gt;1,1,S1148/S1147))),"",IF(S1148="","",IF((S1148/S1147)&gt;1,1,S1148/S1147)))</f>
        <v/>
      </c>
      <c r="U1147" s="398" t="str">
        <f>IF(T1147="","",(IF(T1147&lt;'BD1'!$E$76,'BD1'!$G$75,IF(T1147&lt;'BD1'!$E$77,'BD1'!$G$76,'BD1'!$G$77))))</f>
        <v/>
      </c>
      <c r="V1147" s="132"/>
      <c r="W1147" s="132"/>
      <c r="X1147" s="74"/>
    </row>
    <row r="1148" spans="1:24" ht="37.5" hidden="1" customHeight="1" x14ac:dyDescent="0.25">
      <c r="A1148" s="74"/>
      <c r="B1148" s="132"/>
      <c r="C1148" s="452"/>
      <c r="D1148" s="443"/>
      <c r="E1148" s="463"/>
      <c r="F1148" s="463"/>
      <c r="G1148" s="132"/>
      <c r="H1148" s="71" t="s">
        <v>90</v>
      </c>
      <c r="I1148" s="83"/>
      <c r="J1148" s="396"/>
      <c r="K1148" s="397"/>
      <c r="L1148" s="132"/>
      <c r="M1148" s="73" t="s">
        <v>90</v>
      </c>
      <c r="N1148" s="69"/>
      <c r="O1148" s="396"/>
      <c r="P1148" s="398"/>
      <c r="Q1148" s="132"/>
      <c r="R1148" s="73" t="s">
        <v>90</v>
      </c>
      <c r="S1148" s="83"/>
      <c r="T1148" s="396"/>
      <c r="U1148" s="398"/>
      <c r="V1148" s="132"/>
      <c r="W1148" s="132"/>
      <c r="X1148" s="74"/>
    </row>
    <row r="1149" spans="1:24" ht="37.5" hidden="1" customHeight="1" x14ac:dyDescent="0.25">
      <c r="A1149" s="74"/>
      <c r="B1149" s="132"/>
      <c r="C1149" s="451"/>
      <c r="D1149" s="442"/>
      <c r="E1149" s="462"/>
      <c r="F1149" s="462"/>
      <c r="G1149" s="134"/>
      <c r="H1149" s="84" t="s">
        <v>89</v>
      </c>
      <c r="I1149" s="67"/>
      <c r="J1149" s="396" t="str">
        <f>IF(ISERROR(IF(I1150="","",IF((I1150/I1149)&gt;1,1,I1150/I1149))),"",IF(I1150="","",IF((I1150/I1149)&gt;1,1,I1150/I1149)))</f>
        <v/>
      </c>
      <c r="K1149" s="397" t="str">
        <f>IF(J1149="","",(IF(J1149&lt;'BD1'!$E$76,'BD1'!$G$75,IF(J1149&lt;'BD1'!$E$77,'BD1'!$G$76,'BD1'!$G$77))))</f>
        <v/>
      </c>
      <c r="L1149" s="134"/>
      <c r="M1149" s="85" t="s">
        <v>89</v>
      </c>
      <c r="N1149" s="68"/>
      <c r="O1149" s="396" t="str">
        <f>IF(ISERROR(IF(N1150="","",IF((N1150/N1149)&gt;1,1,N1150/N1149))),"",IF(N1150="","",IF((N1150/N1149)&gt;1,1,N1150/N1149)))</f>
        <v/>
      </c>
      <c r="P1149" s="398" t="str">
        <f>IF(O1149="","",(IF(O1149&lt;'BD1'!$E$76,'BD1'!$G$75,IF(O1149&lt;'BD1'!$E$77,'BD1'!$G$76,'BD1'!$G$77))))</f>
        <v/>
      </c>
      <c r="Q1149" s="134"/>
      <c r="R1149" s="85" t="s">
        <v>89</v>
      </c>
      <c r="S1149" s="67"/>
      <c r="T1149" s="396" t="str">
        <f>IF(ISERROR(IF(S1150="","",IF((S1150/S1149)&gt;1,1,S1150/S1149))),"",IF(S1150="","",IF((S1150/S1149)&gt;1,1,S1150/S1149)))</f>
        <v/>
      </c>
      <c r="U1149" s="398" t="str">
        <f>IF(T1149="","",(IF(T1149&lt;'BD1'!$E$76,'BD1'!$G$75,IF(T1149&lt;'BD1'!$E$77,'BD1'!$G$76,'BD1'!$G$77))))</f>
        <v/>
      </c>
      <c r="V1149" s="132"/>
      <c r="W1149" s="132"/>
      <c r="X1149" s="74"/>
    </row>
    <row r="1150" spans="1:24" ht="37.5" hidden="1" customHeight="1" x14ac:dyDescent="0.25">
      <c r="A1150" s="74"/>
      <c r="B1150" s="132"/>
      <c r="C1150" s="452"/>
      <c r="D1150" s="443"/>
      <c r="E1150" s="463"/>
      <c r="F1150" s="463"/>
      <c r="G1150" s="132"/>
      <c r="H1150" s="71" t="s">
        <v>90</v>
      </c>
      <c r="I1150" s="83"/>
      <c r="J1150" s="396"/>
      <c r="K1150" s="397"/>
      <c r="L1150" s="132"/>
      <c r="M1150" s="73" t="s">
        <v>90</v>
      </c>
      <c r="N1150" s="69"/>
      <c r="O1150" s="396"/>
      <c r="P1150" s="398"/>
      <c r="Q1150" s="132"/>
      <c r="R1150" s="73" t="s">
        <v>90</v>
      </c>
      <c r="S1150" s="83"/>
      <c r="T1150" s="396"/>
      <c r="U1150" s="398"/>
      <c r="V1150" s="132"/>
      <c r="W1150" s="132"/>
      <c r="X1150" s="74"/>
    </row>
    <row r="1151" spans="1:24" ht="15" hidden="1" customHeight="1" x14ac:dyDescent="0.25">
      <c r="A1151" s="74"/>
      <c r="B1151" s="132"/>
      <c r="C1151" s="132"/>
      <c r="D1151" s="132"/>
      <c r="E1151" s="132"/>
      <c r="F1151" s="132"/>
      <c r="G1151" s="132"/>
      <c r="H1151" s="132"/>
      <c r="I1151" s="132"/>
      <c r="J1151" s="132"/>
      <c r="K1151" s="132"/>
      <c r="L1151" s="132"/>
      <c r="M1151" s="132"/>
      <c r="N1151" s="132"/>
      <c r="O1151" s="132"/>
      <c r="P1151" s="132"/>
      <c r="Q1151" s="132"/>
      <c r="R1151" s="132"/>
      <c r="S1151" s="132"/>
      <c r="T1151" s="132"/>
      <c r="U1151" s="132"/>
      <c r="V1151" s="132"/>
      <c r="W1151" s="132"/>
      <c r="X1151" s="74"/>
    </row>
    <row r="1152" spans="1:24" ht="60.75" hidden="1" customHeight="1" x14ac:dyDescent="0.25">
      <c r="A1152" s="74"/>
      <c r="B1152" s="132"/>
      <c r="C1152" s="399" t="s">
        <v>99</v>
      </c>
      <c r="D1152" s="399"/>
      <c r="E1152" s="399"/>
      <c r="F1152" s="399"/>
      <c r="G1152" s="399"/>
      <c r="H1152" s="399"/>
      <c r="I1152" s="399"/>
      <c r="J1152" s="399"/>
      <c r="K1152" s="399"/>
      <c r="L1152" s="399"/>
      <c r="M1152" s="399"/>
      <c r="N1152" s="399"/>
      <c r="O1152" s="399"/>
      <c r="P1152" s="399"/>
      <c r="Q1152" s="399"/>
      <c r="R1152" s="399"/>
      <c r="S1152" s="399"/>
      <c r="T1152" s="399"/>
      <c r="U1152" s="399"/>
      <c r="V1152" s="399"/>
      <c r="W1152" s="132"/>
      <c r="X1152" s="74"/>
    </row>
    <row r="1153" spans="1:24" ht="39.950000000000003" hidden="1" customHeight="1" x14ac:dyDescent="0.25">
      <c r="A1153" s="74"/>
      <c r="B1153" s="132"/>
      <c r="C1153" s="365" t="s">
        <v>356</v>
      </c>
      <c r="D1153" s="387">
        <v>1</v>
      </c>
      <c r="E1153" s="138" t="s">
        <v>114</v>
      </c>
      <c r="F1153" s="367"/>
      <c r="G1153" s="368"/>
      <c r="H1153" s="369"/>
      <c r="I1153" s="139" t="s">
        <v>100</v>
      </c>
      <c r="J1153" s="370"/>
      <c r="K1153" s="371"/>
      <c r="L1153" s="371"/>
      <c r="M1153" s="371"/>
      <c r="N1153" s="371"/>
      <c r="O1153" s="371"/>
      <c r="P1153" s="371"/>
      <c r="Q1153" s="372"/>
      <c r="R1153" s="373" t="s">
        <v>140</v>
      </c>
      <c r="S1153" s="374"/>
      <c r="T1153" s="375" t="str">
        <f ca="1">IF(ISERROR(INDEX('BD1'!$N$56:$P$70,MATCH(J1153,INDIRECT(F1153),0),MATCH(F1153,'BD1'!$N$55:$P$55,0))),"",(INDEX('BD1'!$N$56:$P$70,MATCH(J1153,INDIRECT(F1153),0),MATCH(F1153,'BD1'!$N$55:$P$55,0))))</f>
        <v/>
      </c>
      <c r="U1153" s="376"/>
      <c r="V1153" s="132"/>
      <c r="W1153" s="132"/>
      <c r="X1153" s="74"/>
    </row>
    <row r="1154" spans="1:24" ht="15" hidden="1" customHeight="1" x14ac:dyDescent="0.25">
      <c r="A1154" s="74"/>
      <c r="B1154" s="132"/>
      <c r="C1154" s="365"/>
      <c r="D1154" s="388"/>
      <c r="E1154" s="140"/>
      <c r="F1154" s="140"/>
      <c r="G1154" s="140"/>
      <c r="H1154" s="141" t="s">
        <v>163</v>
      </c>
      <c r="I1154" s="140"/>
      <c r="J1154" s="140"/>
      <c r="K1154" s="140"/>
      <c r="L1154" s="140"/>
      <c r="M1154" s="140"/>
      <c r="N1154" s="140"/>
      <c r="O1154" s="140"/>
      <c r="P1154" s="140"/>
      <c r="Q1154" s="141" t="s">
        <v>163</v>
      </c>
      <c r="R1154" s="140"/>
      <c r="S1154" s="140"/>
      <c r="T1154" s="140"/>
      <c r="U1154" s="142"/>
      <c r="V1154" s="132"/>
      <c r="W1154" s="132"/>
      <c r="X1154" s="74"/>
    </row>
    <row r="1155" spans="1:24" ht="21.75" hidden="1" customHeight="1" x14ac:dyDescent="0.25">
      <c r="A1155" s="74"/>
      <c r="B1155" s="132"/>
      <c r="C1155" s="365"/>
      <c r="D1155" s="388"/>
      <c r="E1155" s="377" t="s">
        <v>241</v>
      </c>
      <c r="F1155" s="378"/>
      <c r="G1155" s="378"/>
      <c r="H1155" s="378"/>
      <c r="I1155" s="378"/>
      <c r="J1155" s="378"/>
      <c r="K1155" s="378"/>
      <c r="L1155" s="379" t="s">
        <v>235</v>
      </c>
      <c r="M1155" s="378"/>
      <c r="N1155" s="378"/>
      <c r="O1155" s="378"/>
      <c r="P1155" s="378"/>
      <c r="Q1155" s="378"/>
      <c r="R1155" s="378"/>
      <c r="S1155" s="378"/>
      <c r="T1155" s="378"/>
      <c r="U1155" s="380"/>
      <c r="V1155" s="132"/>
      <c r="W1155" s="132"/>
      <c r="X1155" s="74"/>
    </row>
    <row r="1156" spans="1:24" ht="39.950000000000003" hidden="1" customHeight="1" x14ac:dyDescent="0.25">
      <c r="A1156" s="74"/>
      <c r="B1156" s="132"/>
      <c r="C1156" s="366"/>
      <c r="D1156" s="389"/>
      <c r="E1156" s="381"/>
      <c r="F1156" s="381"/>
      <c r="G1156" s="381"/>
      <c r="H1156" s="381"/>
      <c r="I1156" s="381"/>
      <c r="J1156" s="381"/>
      <c r="K1156" s="382"/>
      <c r="L1156" s="383"/>
      <c r="M1156" s="384"/>
      <c r="N1156" s="384"/>
      <c r="O1156" s="384"/>
      <c r="P1156" s="384"/>
      <c r="Q1156" s="384"/>
      <c r="R1156" s="384"/>
      <c r="S1156" s="384"/>
      <c r="T1156" s="384"/>
      <c r="U1156" s="385"/>
      <c r="V1156" s="132"/>
      <c r="W1156" s="132"/>
      <c r="X1156" s="74"/>
    </row>
    <row r="1157" spans="1:24" ht="12" hidden="1" customHeight="1" x14ac:dyDescent="0.25">
      <c r="A1157" s="74"/>
      <c r="B1157" s="132"/>
      <c r="C1157" s="132"/>
      <c r="D1157" s="132"/>
      <c r="E1157" s="132"/>
      <c r="F1157" s="132"/>
      <c r="G1157" s="132"/>
      <c r="H1157" s="132"/>
      <c r="I1157" s="132"/>
      <c r="J1157" s="132"/>
      <c r="K1157" s="132"/>
      <c r="L1157" s="132"/>
      <c r="M1157" s="132"/>
      <c r="N1157" s="132"/>
      <c r="O1157" s="132"/>
      <c r="P1157" s="132"/>
      <c r="Q1157" s="132"/>
      <c r="R1157" s="132"/>
      <c r="S1157" s="132"/>
      <c r="T1157" s="132"/>
      <c r="U1157" s="132"/>
      <c r="V1157" s="132"/>
      <c r="W1157" s="132"/>
      <c r="X1157" s="74"/>
    </row>
    <row r="1158" spans="1:24" ht="9" hidden="1" customHeight="1" x14ac:dyDescent="0.25">
      <c r="A1158" s="74"/>
      <c r="B1158" s="132"/>
      <c r="C1158" s="132"/>
      <c r="D1158" s="132"/>
      <c r="E1158" s="132"/>
      <c r="F1158" s="132"/>
      <c r="G1158" s="132"/>
      <c r="H1158" s="132"/>
      <c r="I1158" s="132"/>
      <c r="J1158" s="132"/>
      <c r="K1158" s="132"/>
      <c r="L1158" s="132"/>
      <c r="M1158" s="132"/>
      <c r="N1158" s="132"/>
      <c r="O1158" s="132"/>
      <c r="P1158" s="132"/>
      <c r="Q1158" s="132"/>
      <c r="R1158" s="132"/>
      <c r="S1158" s="132"/>
      <c r="T1158" s="132"/>
      <c r="U1158" s="132"/>
      <c r="V1158" s="132"/>
      <c r="W1158" s="132"/>
      <c r="X1158" s="74"/>
    </row>
    <row r="1159" spans="1:24" ht="39.950000000000003" hidden="1" customHeight="1" x14ac:dyDescent="0.25">
      <c r="A1159" s="74"/>
      <c r="B1159" s="132"/>
      <c r="C1159" s="365" t="s">
        <v>356</v>
      </c>
      <c r="D1159" s="387">
        <v>2</v>
      </c>
      <c r="E1159" s="138" t="s">
        <v>114</v>
      </c>
      <c r="F1159" s="367"/>
      <c r="G1159" s="368"/>
      <c r="H1159" s="369"/>
      <c r="I1159" s="139" t="s">
        <v>100</v>
      </c>
      <c r="J1159" s="370"/>
      <c r="K1159" s="371"/>
      <c r="L1159" s="371"/>
      <c r="M1159" s="371"/>
      <c r="N1159" s="371"/>
      <c r="O1159" s="371"/>
      <c r="P1159" s="371"/>
      <c r="Q1159" s="372"/>
      <c r="R1159" s="373" t="s">
        <v>140</v>
      </c>
      <c r="S1159" s="374"/>
      <c r="T1159" s="375" t="str">
        <f ca="1">IF(ISERROR(INDEX('BD1'!$N$56:$P$70,MATCH(J1159,INDIRECT(F1159),0),MATCH(F1159,'BD1'!$N$55:$P$55,0))),"",(INDEX('BD1'!$N$56:$P$70,MATCH(J1159,INDIRECT(F1159),0),MATCH(F1159,'BD1'!$N$55:$P$55,0))))</f>
        <v/>
      </c>
      <c r="U1159" s="376"/>
      <c r="V1159" s="132"/>
      <c r="W1159" s="132"/>
      <c r="X1159" s="74"/>
    </row>
    <row r="1160" spans="1:24" ht="15" hidden="1" customHeight="1" x14ac:dyDescent="0.25">
      <c r="A1160" s="74"/>
      <c r="B1160" s="132"/>
      <c r="C1160" s="365"/>
      <c r="D1160" s="388"/>
      <c r="E1160" s="140"/>
      <c r="F1160" s="140"/>
      <c r="G1160" s="140"/>
      <c r="H1160" s="141" t="s">
        <v>163</v>
      </c>
      <c r="I1160" s="140"/>
      <c r="J1160" s="140"/>
      <c r="K1160" s="140"/>
      <c r="L1160" s="140"/>
      <c r="M1160" s="140"/>
      <c r="N1160" s="140"/>
      <c r="O1160" s="140"/>
      <c r="P1160" s="140"/>
      <c r="Q1160" s="141" t="s">
        <v>163</v>
      </c>
      <c r="R1160" s="140"/>
      <c r="S1160" s="140"/>
      <c r="T1160" s="140"/>
      <c r="U1160" s="142"/>
      <c r="V1160" s="132"/>
      <c r="W1160" s="132"/>
      <c r="X1160" s="74"/>
    </row>
    <row r="1161" spans="1:24" ht="21.75" hidden="1" customHeight="1" x14ac:dyDescent="0.25">
      <c r="A1161" s="74"/>
      <c r="B1161" s="132"/>
      <c r="C1161" s="365"/>
      <c r="D1161" s="388"/>
      <c r="E1161" s="377" t="s">
        <v>234</v>
      </c>
      <c r="F1161" s="378"/>
      <c r="G1161" s="378"/>
      <c r="H1161" s="378"/>
      <c r="I1161" s="378"/>
      <c r="J1161" s="378"/>
      <c r="K1161" s="378"/>
      <c r="L1161" s="379" t="s">
        <v>235</v>
      </c>
      <c r="M1161" s="378"/>
      <c r="N1161" s="378"/>
      <c r="O1161" s="378"/>
      <c r="P1161" s="378"/>
      <c r="Q1161" s="378"/>
      <c r="R1161" s="378"/>
      <c r="S1161" s="378"/>
      <c r="T1161" s="378"/>
      <c r="U1161" s="380"/>
      <c r="V1161" s="132"/>
      <c r="W1161" s="132"/>
      <c r="X1161" s="74"/>
    </row>
    <row r="1162" spans="1:24" ht="39.950000000000003" hidden="1" customHeight="1" x14ac:dyDescent="0.25">
      <c r="A1162" s="74"/>
      <c r="B1162" s="132"/>
      <c r="C1162" s="366"/>
      <c r="D1162" s="389"/>
      <c r="E1162" s="381"/>
      <c r="F1162" s="381"/>
      <c r="G1162" s="381"/>
      <c r="H1162" s="381"/>
      <c r="I1162" s="381"/>
      <c r="J1162" s="381"/>
      <c r="K1162" s="382"/>
      <c r="L1162" s="383"/>
      <c r="M1162" s="384"/>
      <c r="N1162" s="384"/>
      <c r="O1162" s="384"/>
      <c r="P1162" s="384"/>
      <c r="Q1162" s="384"/>
      <c r="R1162" s="384"/>
      <c r="S1162" s="384"/>
      <c r="T1162" s="384"/>
      <c r="U1162" s="385"/>
      <c r="V1162" s="132"/>
      <c r="W1162" s="132"/>
      <c r="X1162" s="74"/>
    </row>
    <row r="1163" spans="1:24" ht="9" hidden="1" customHeight="1" x14ac:dyDescent="0.25">
      <c r="A1163" s="74"/>
      <c r="B1163" s="132"/>
      <c r="C1163" s="132"/>
      <c r="D1163" s="132"/>
      <c r="E1163" s="132"/>
      <c r="F1163" s="132"/>
      <c r="G1163" s="132"/>
      <c r="H1163" s="132"/>
      <c r="I1163" s="132"/>
      <c r="J1163" s="132"/>
      <c r="K1163" s="132"/>
      <c r="L1163" s="132"/>
      <c r="M1163" s="132"/>
      <c r="N1163" s="132"/>
      <c r="O1163" s="132"/>
      <c r="P1163" s="132"/>
      <c r="Q1163" s="132"/>
      <c r="R1163" s="132"/>
      <c r="S1163" s="132"/>
      <c r="T1163" s="132"/>
      <c r="U1163" s="132"/>
      <c r="V1163" s="132"/>
      <c r="W1163" s="132"/>
      <c r="X1163" s="74"/>
    </row>
    <row r="1164" spans="1:24" ht="9" hidden="1" customHeight="1" x14ac:dyDescent="0.25">
      <c r="A1164" s="74"/>
      <c r="B1164" s="132"/>
      <c r="C1164" s="132"/>
      <c r="D1164" s="132"/>
      <c r="E1164" s="132"/>
      <c r="F1164" s="132"/>
      <c r="G1164" s="132"/>
      <c r="H1164" s="132"/>
      <c r="I1164" s="132"/>
      <c r="J1164" s="132"/>
      <c r="K1164" s="132"/>
      <c r="L1164" s="132"/>
      <c r="M1164" s="132"/>
      <c r="N1164" s="132"/>
      <c r="O1164" s="132"/>
      <c r="P1164" s="132"/>
      <c r="Q1164" s="132"/>
      <c r="R1164" s="132"/>
      <c r="S1164" s="132"/>
      <c r="T1164" s="132"/>
      <c r="U1164" s="132"/>
      <c r="V1164" s="132"/>
      <c r="W1164" s="132"/>
      <c r="X1164" s="74"/>
    </row>
    <row r="1165" spans="1:24" ht="39.950000000000003" hidden="1" customHeight="1" x14ac:dyDescent="0.25">
      <c r="A1165" s="74"/>
      <c r="B1165" s="132"/>
      <c r="C1165" s="365" t="s">
        <v>356</v>
      </c>
      <c r="D1165" s="387">
        <v>3</v>
      </c>
      <c r="E1165" s="138" t="s">
        <v>114</v>
      </c>
      <c r="F1165" s="367"/>
      <c r="G1165" s="368"/>
      <c r="H1165" s="369"/>
      <c r="I1165" s="139" t="s">
        <v>100</v>
      </c>
      <c r="J1165" s="370"/>
      <c r="K1165" s="371"/>
      <c r="L1165" s="371"/>
      <c r="M1165" s="371"/>
      <c r="N1165" s="371"/>
      <c r="O1165" s="371"/>
      <c r="P1165" s="371"/>
      <c r="Q1165" s="372"/>
      <c r="R1165" s="373" t="s">
        <v>140</v>
      </c>
      <c r="S1165" s="374"/>
      <c r="T1165" s="375" t="str">
        <f ca="1">IF(ISERROR(INDEX('BD1'!$N$56:$P$70,MATCH(J1165,INDIRECT(F1165),0),MATCH(F1165,'BD1'!$N$55:$P$55,0))),"",(INDEX('BD1'!$N$56:$P$70,MATCH(J1165,INDIRECT(F1165),0),MATCH(F1165,'BD1'!$N$55:$P$55,0))))</f>
        <v/>
      </c>
      <c r="U1165" s="376"/>
      <c r="V1165" s="132"/>
      <c r="W1165" s="132"/>
      <c r="X1165" s="74"/>
    </row>
    <row r="1166" spans="1:24" ht="15" hidden="1" customHeight="1" x14ac:dyDescent="0.25">
      <c r="A1166" s="74"/>
      <c r="B1166" s="132"/>
      <c r="C1166" s="365"/>
      <c r="D1166" s="388"/>
      <c r="E1166" s="140"/>
      <c r="F1166" s="140"/>
      <c r="G1166" s="140"/>
      <c r="H1166" s="141" t="s">
        <v>163</v>
      </c>
      <c r="I1166" s="140"/>
      <c r="J1166" s="140"/>
      <c r="K1166" s="140"/>
      <c r="L1166" s="140"/>
      <c r="M1166" s="140"/>
      <c r="N1166" s="140"/>
      <c r="O1166" s="140"/>
      <c r="P1166" s="140"/>
      <c r="Q1166" s="141" t="s">
        <v>163</v>
      </c>
      <c r="R1166" s="140"/>
      <c r="S1166" s="140"/>
      <c r="T1166" s="140"/>
      <c r="U1166" s="142"/>
      <c r="V1166" s="132"/>
      <c r="W1166" s="132"/>
      <c r="X1166" s="74"/>
    </row>
    <row r="1167" spans="1:24" ht="21.75" hidden="1" customHeight="1" x14ac:dyDescent="0.25">
      <c r="A1167" s="74"/>
      <c r="B1167" s="132"/>
      <c r="C1167" s="365"/>
      <c r="D1167" s="388"/>
      <c r="E1167" s="377" t="s">
        <v>234</v>
      </c>
      <c r="F1167" s="378"/>
      <c r="G1167" s="378"/>
      <c r="H1167" s="378"/>
      <c r="I1167" s="378"/>
      <c r="J1167" s="378"/>
      <c r="K1167" s="378"/>
      <c r="L1167" s="379" t="s">
        <v>235</v>
      </c>
      <c r="M1167" s="378"/>
      <c r="N1167" s="378"/>
      <c r="O1167" s="378"/>
      <c r="P1167" s="378"/>
      <c r="Q1167" s="378"/>
      <c r="R1167" s="378"/>
      <c r="S1167" s="378"/>
      <c r="T1167" s="378"/>
      <c r="U1167" s="380"/>
      <c r="V1167" s="132"/>
      <c r="W1167" s="132"/>
      <c r="X1167" s="74"/>
    </row>
    <row r="1168" spans="1:24" ht="39.950000000000003" hidden="1" customHeight="1" x14ac:dyDescent="0.25">
      <c r="A1168" s="74"/>
      <c r="B1168" s="132"/>
      <c r="C1168" s="366"/>
      <c r="D1168" s="389"/>
      <c r="E1168" s="381"/>
      <c r="F1168" s="381"/>
      <c r="G1168" s="381"/>
      <c r="H1168" s="381"/>
      <c r="I1168" s="381"/>
      <c r="J1168" s="381"/>
      <c r="K1168" s="382"/>
      <c r="L1168" s="383"/>
      <c r="M1168" s="384"/>
      <c r="N1168" s="384"/>
      <c r="O1168" s="384"/>
      <c r="P1168" s="384"/>
      <c r="Q1168" s="384"/>
      <c r="R1168" s="384"/>
      <c r="S1168" s="384"/>
      <c r="T1168" s="384"/>
      <c r="U1168" s="385"/>
      <c r="V1168" s="132"/>
      <c r="W1168" s="132"/>
      <c r="X1168" s="74"/>
    </row>
    <row r="1169" spans="1:24" ht="9" hidden="1" customHeight="1" x14ac:dyDescent="0.25">
      <c r="A1169" s="74"/>
      <c r="B1169" s="132"/>
      <c r="C1169" s="132"/>
      <c r="D1169" s="132"/>
      <c r="E1169" s="132"/>
      <c r="F1169" s="132"/>
      <c r="G1169" s="132"/>
      <c r="H1169" s="132"/>
      <c r="I1169" s="132"/>
      <c r="J1169" s="132"/>
      <c r="K1169" s="132"/>
      <c r="L1169" s="132"/>
      <c r="M1169" s="132"/>
      <c r="N1169" s="132"/>
      <c r="O1169" s="132"/>
      <c r="P1169" s="132"/>
      <c r="Q1169" s="132"/>
      <c r="R1169" s="132"/>
      <c r="S1169" s="132"/>
      <c r="T1169" s="132"/>
      <c r="U1169" s="132"/>
      <c r="V1169" s="132"/>
      <c r="W1169" s="132"/>
      <c r="X1169" s="74"/>
    </row>
    <row r="1170" spans="1:24" ht="9" hidden="1" customHeight="1" x14ac:dyDescent="0.25">
      <c r="A1170" s="74"/>
      <c r="B1170" s="132"/>
      <c r="C1170" s="132"/>
      <c r="D1170" s="132"/>
      <c r="E1170" s="132"/>
      <c r="F1170" s="132"/>
      <c r="G1170" s="132"/>
      <c r="H1170" s="132"/>
      <c r="I1170" s="132"/>
      <c r="J1170" s="132"/>
      <c r="K1170" s="132"/>
      <c r="L1170" s="132"/>
      <c r="M1170" s="132"/>
      <c r="N1170" s="132"/>
      <c r="O1170" s="132"/>
      <c r="P1170" s="132"/>
      <c r="Q1170" s="132"/>
      <c r="R1170" s="132"/>
      <c r="S1170" s="132"/>
      <c r="T1170" s="132"/>
      <c r="U1170" s="132"/>
      <c r="V1170" s="132"/>
      <c r="W1170" s="132"/>
      <c r="X1170" s="74"/>
    </row>
    <row r="1171" spans="1:24" ht="39.950000000000003" hidden="1" customHeight="1" x14ac:dyDescent="0.25">
      <c r="A1171" s="74"/>
      <c r="B1171" s="132"/>
      <c r="C1171" s="365" t="s">
        <v>356</v>
      </c>
      <c r="D1171" s="387">
        <v>4</v>
      </c>
      <c r="E1171" s="138" t="s">
        <v>114</v>
      </c>
      <c r="F1171" s="367"/>
      <c r="G1171" s="368"/>
      <c r="H1171" s="369"/>
      <c r="I1171" s="139" t="s">
        <v>100</v>
      </c>
      <c r="J1171" s="370"/>
      <c r="K1171" s="371"/>
      <c r="L1171" s="371"/>
      <c r="M1171" s="371"/>
      <c r="N1171" s="371"/>
      <c r="O1171" s="371"/>
      <c r="P1171" s="371"/>
      <c r="Q1171" s="372"/>
      <c r="R1171" s="373" t="s">
        <v>140</v>
      </c>
      <c r="S1171" s="374"/>
      <c r="T1171" s="375" t="str">
        <f ca="1">IF(ISERROR(INDEX('BD1'!$N$56:$P$70,MATCH(J1171,INDIRECT(F1171),0),MATCH(F1171,'BD1'!$N$55:$P$55,0))),"",(INDEX('BD1'!$N$56:$P$70,MATCH(J1171,INDIRECT(F1171),0),MATCH(F1171,'BD1'!$N$55:$P$55,0))))</f>
        <v/>
      </c>
      <c r="U1171" s="376"/>
      <c r="V1171" s="132"/>
      <c r="W1171" s="132"/>
      <c r="X1171" s="74"/>
    </row>
    <row r="1172" spans="1:24" ht="15" hidden="1" customHeight="1" x14ac:dyDescent="0.25">
      <c r="A1172" s="74"/>
      <c r="B1172" s="132"/>
      <c r="C1172" s="365"/>
      <c r="D1172" s="388"/>
      <c r="E1172" s="140"/>
      <c r="F1172" s="140"/>
      <c r="G1172" s="140"/>
      <c r="H1172" s="141" t="s">
        <v>163</v>
      </c>
      <c r="I1172" s="140"/>
      <c r="J1172" s="140"/>
      <c r="K1172" s="140"/>
      <c r="L1172" s="140"/>
      <c r="M1172" s="140"/>
      <c r="N1172" s="140"/>
      <c r="O1172" s="140"/>
      <c r="P1172" s="140"/>
      <c r="Q1172" s="141" t="s">
        <v>163</v>
      </c>
      <c r="R1172" s="140"/>
      <c r="S1172" s="140"/>
      <c r="T1172" s="140"/>
      <c r="U1172" s="142"/>
      <c r="V1172" s="132"/>
      <c r="W1172" s="132"/>
      <c r="X1172" s="74"/>
    </row>
    <row r="1173" spans="1:24" ht="21.75" hidden="1" customHeight="1" x14ac:dyDescent="0.25">
      <c r="A1173" s="74"/>
      <c r="B1173" s="132"/>
      <c r="C1173" s="365"/>
      <c r="D1173" s="388"/>
      <c r="E1173" s="377" t="s">
        <v>234</v>
      </c>
      <c r="F1173" s="378"/>
      <c r="G1173" s="378"/>
      <c r="H1173" s="378"/>
      <c r="I1173" s="378"/>
      <c r="J1173" s="378"/>
      <c r="K1173" s="378"/>
      <c r="L1173" s="379" t="s">
        <v>235</v>
      </c>
      <c r="M1173" s="378"/>
      <c r="N1173" s="378"/>
      <c r="O1173" s="378"/>
      <c r="P1173" s="378"/>
      <c r="Q1173" s="378"/>
      <c r="R1173" s="378"/>
      <c r="S1173" s="378"/>
      <c r="T1173" s="378"/>
      <c r="U1173" s="380"/>
      <c r="V1173" s="132"/>
      <c r="W1173" s="132"/>
      <c r="X1173" s="74"/>
    </row>
    <row r="1174" spans="1:24" ht="39.950000000000003" hidden="1" customHeight="1" x14ac:dyDescent="0.25">
      <c r="A1174" s="74"/>
      <c r="B1174" s="132"/>
      <c r="C1174" s="366"/>
      <c r="D1174" s="389"/>
      <c r="E1174" s="381"/>
      <c r="F1174" s="381"/>
      <c r="G1174" s="381"/>
      <c r="H1174" s="381"/>
      <c r="I1174" s="381"/>
      <c r="J1174" s="381"/>
      <c r="K1174" s="382"/>
      <c r="L1174" s="383"/>
      <c r="M1174" s="384"/>
      <c r="N1174" s="384"/>
      <c r="O1174" s="384"/>
      <c r="P1174" s="384"/>
      <c r="Q1174" s="384"/>
      <c r="R1174" s="384"/>
      <c r="S1174" s="384"/>
      <c r="T1174" s="384"/>
      <c r="U1174" s="385"/>
      <c r="V1174" s="132"/>
      <c r="W1174" s="132"/>
      <c r="X1174" s="74"/>
    </row>
    <row r="1175" spans="1:24" ht="12" hidden="1" customHeight="1" x14ac:dyDescent="0.25">
      <c r="A1175" s="74"/>
      <c r="B1175" s="132"/>
      <c r="C1175" s="132"/>
      <c r="D1175" s="132"/>
      <c r="E1175" s="132"/>
      <c r="F1175" s="132"/>
      <c r="G1175" s="132"/>
      <c r="H1175" s="132"/>
      <c r="I1175" s="132"/>
      <c r="J1175" s="132"/>
      <c r="K1175" s="132"/>
      <c r="L1175" s="132"/>
      <c r="M1175" s="132"/>
      <c r="N1175" s="132"/>
      <c r="O1175" s="132"/>
      <c r="P1175" s="132"/>
      <c r="Q1175" s="132"/>
      <c r="R1175" s="132"/>
      <c r="S1175" s="132"/>
      <c r="T1175" s="132"/>
      <c r="U1175" s="132"/>
      <c r="V1175" s="132"/>
      <c r="W1175" s="132"/>
      <c r="X1175" s="74"/>
    </row>
    <row r="1176" spans="1:24" ht="9" hidden="1" customHeight="1" x14ac:dyDescent="0.25">
      <c r="A1176" s="74"/>
      <c r="B1176" s="132"/>
      <c r="C1176" s="132"/>
      <c r="D1176" s="132"/>
      <c r="E1176" s="132"/>
      <c r="F1176" s="132"/>
      <c r="G1176" s="132"/>
      <c r="H1176" s="132"/>
      <c r="I1176" s="132"/>
      <c r="J1176" s="132"/>
      <c r="K1176" s="132"/>
      <c r="L1176" s="132"/>
      <c r="M1176" s="132"/>
      <c r="N1176" s="132"/>
      <c r="O1176" s="132"/>
      <c r="P1176" s="132"/>
      <c r="Q1176" s="132"/>
      <c r="R1176" s="132"/>
      <c r="S1176" s="132"/>
      <c r="T1176" s="132"/>
      <c r="U1176" s="132"/>
      <c r="V1176" s="132"/>
      <c r="W1176" s="132"/>
      <c r="X1176" s="74"/>
    </row>
    <row r="1177" spans="1:24" ht="39.950000000000003" hidden="1" customHeight="1" x14ac:dyDescent="0.25">
      <c r="A1177" s="74"/>
      <c r="B1177" s="132"/>
      <c r="C1177" s="365" t="s">
        <v>356</v>
      </c>
      <c r="D1177" s="387">
        <v>5</v>
      </c>
      <c r="E1177" s="138" t="s">
        <v>114</v>
      </c>
      <c r="F1177" s="367"/>
      <c r="G1177" s="368"/>
      <c r="H1177" s="369"/>
      <c r="I1177" s="139" t="s">
        <v>100</v>
      </c>
      <c r="J1177" s="370"/>
      <c r="K1177" s="371"/>
      <c r="L1177" s="371"/>
      <c r="M1177" s="371"/>
      <c r="N1177" s="371"/>
      <c r="O1177" s="371"/>
      <c r="P1177" s="371"/>
      <c r="Q1177" s="372"/>
      <c r="R1177" s="373" t="s">
        <v>140</v>
      </c>
      <c r="S1177" s="374"/>
      <c r="T1177" s="375" t="str">
        <f ca="1">IF(ISERROR(INDEX('BD1'!$N$56:$P$70,MATCH(J1177,INDIRECT(F1177),0),MATCH(F1177,'BD1'!$N$55:$P$55,0))),"",(INDEX('BD1'!$N$56:$P$70,MATCH(J1177,INDIRECT(F1177),0),MATCH(F1177,'BD1'!$N$55:$P$55,0))))</f>
        <v/>
      </c>
      <c r="U1177" s="376"/>
      <c r="V1177" s="132"/>
      <c r="W1177" s="132"/>
      <c r="X1177" s="74"/>
    </row>
    <row r="1178" spans="1:24" ht="15" hidden="1" customHeight="1" x14ac:dyDescent="0.25">
      <c r="A1178" s="74"/>
      <c r="B1178" s="132"/>
      <c r="C1178" s="365"/>
      <c r="D1178" s="388"/>
      <c r="E1178" s="140"/>
      <c r="F1178" s="140"/>
      <c r="G1178" s="140"/>
      <c r="H1178" s="141" t="s">
        <v>163</v>
      </c>
      <c r="I1178" s="140"/>
      <c r="J1178" s="140"/>
      <c r="K1178" s="140"/>
      <c r="L1178" s="140"/>
      <c r="M1178" s="140"/>
      <c r="N1178" s="140"/>
      <c r="O1178" s="140"/>
      <c r="P1178" s="140"/>
      <c r="Q1178" s="141" t="s">
        <v>163</v>
      </c>
      <c r="R1178" s="140"/>
      <c r="S1178" s="140"/>
      <c r="T1178" s="140"/>
      <c r="U1178" s="142"/>
      <c r="V1178" s="132"/>
      <c r="W1178" s="132"/>
      <c r="X1178" s="74"/>
    </row>
    <row r="1179" spans="1:24" ht="21.75" hidden="1" customHeight="1" x14ac:dyDescent="0.25">
      <c r="A1179" s="74"/>
      <c r="B1179" s="132"/>
      <c r="C1179" s="365"/>
      <c r="D1179" s="388"/>
      <c r="E1179" s="377" t="s">
        <v>234</v>
      </c>
      <c r="F1179" s="378"/>
      <c r="G1179" s="378"/>
      <c r="H1179" s="378"/>
      <c r="I1179" s="378"/>
      <c r="J1179" s="378"/>
      <c r="K1179" s="378"/>
      <c r="L1179" s="379" t="s">
        <v>235</v>
      </c>
      <c r="M1179" s="378"/>
      <c r="N1179" s="378"/>
      <c r="O1179" s="378"/>
      <c r="P1179" s="378"/>
      <c r="Q1179" s="378"/>
      <c r="R1179" s="378"/>
      <c r="S1179" s="378"/>
      <c r="T1179" s="378"/>
      <c r="U1179" s="380"/>
      <c r="V1179" s="132"/>
      <c r="W1179" s="132"/>
      <c r="X1179" s="74"/>
    </row>
    <row r="1180" spans="1:24" ht="39.950000000000003" hidden="1" customHeight="1" x14ac:dyDescent="0.25">
      <c r="A1180" s="74"/>
      <c r="B1180" s="132"/>
      <c r="C1180" s="366"/>
      <c r="D1180" s="389"/>
      <c r="E1180" s="381"/>
      <c r="F1180" s="381"/>
      <c r="G1180" s="381"/>
      <c r="H1180" s="381"/>
      <c r="I1180" s="381"/>
      <c r="J1180" s="381"/>
      <c r="K1180" s="382"/>
      <c r="L1180" s="383"/>
      <c r="M1180" s="384"/>
      <c r="N1180" s="384"/>
      <c r="O1180" s="384"/>
      <c r="P1180" s="384"/>
      <c r="Q1180" s="384"/>
      <c r="R1180" s="384"/>
      <c r="S1180" s="384"/>
      <c r="T1180" s="384"/>
      <c r="U1180" s="385"/>
      <c r="V1180" s="132"/>
      <c r="W1180" s="132"/>
      <c r="X1180" s="74"/>
    </row>
    <row r="1181" spans="1:24" ht="9" hidden="1" customHeight="1" x14ac:dyDescent="0.25">
      <c r="A1181" s="74"/>
      <c r="B1181" s="132"/>
      <c r="C1181" s="132"/>
      <c r="D1181" s="132"/>
      <c r="E1181" s="132"/>
      <c r="F1181" s="132"/>
      <c r="G1181" s="132"/>
      <c r="H1181" s="132"/>
      <c r="I1181" s="132"/>
      <c r="J1181" s="132"/>
      <c r="K1181" s="132"/>
      <c r="L1181" s="132"/>
      <c r="M1181" s="132"/>
      <c r="N1181" s="132"/>
      <c r="O1181" s="132"/>
      <c r="P1181" s="132"/>
      <c r="Q1181" s="132"/>
      <c r="R1181" s="132"/>
      <c r="S1181" s="132"/>
      <c r="T1181" s="132"/>
      <c r="U1181" s="132"/>
      <c r="V1181" s="132"/>
      <c r="W1181" s="132"/>
      <c r="X1181" s="74"/>
    </row>
    <row r="1182" spans="1:24" ht="9" hidden="1" customHeight="1" x14ac:dyDescent="0.25">
      <c r="A1182" s="74"/>
      <c r="B1182" s="132"/>
      <c r="C1182" s="132"/>
      <c r="D1182" s="132"/>
      <c r="E1182" s="132"/>
      <c r="F1182" s="132"/>
      <c r="G1182" s="132"/>
      <c r="H1182" s="132"/>
      <c r="I1182" s="132"/>
      <c r="J1182" s="132"/>
      <c r="K1182" s="132"/>
      <c r="L1182" s="132"/>
      <c r="M1182" s="132"/>
      <c r="N1182" s="132"/>
      <c r="O1182" s="132"/>
      <c r="P1182" s="132"/>
      <c r="Q1182" s="132"/>
      <c r="R1182" s="132"/>
      <c r="S1182" s="132"/>
      <c r="T1182" s="132"/>
      <c r="U1182" s="132"/>
      <c r="V1182" s="132"/>
      <c r="W1182" s="132"/>
      <c r="X1182" s="74"/>
    </row>
    <row r="1183" spans="1:24" ht="39.950000000000003" hidden="1" customHeight="1" x14ac:dyDescent="0.25">
      <c r="A1183" s="74"/>
      <c r="B1183" s="132"/>
      <c r="C1183" s="365" t="s">
        <v>356</v>
      </c>
      <c r="D1183" s="387">
        <v>6</v>
      </c>
      <c r="E1183" s="138" t="s">
        <v>114</v>
      </c>
      <c r="F1183" s="367"/>
      <c r="G1183" s="368"/>
      <c r="H1183" s="369"/>
      <c r="I1183" s="139" t="s">
        <v>100</v>
      </c>
      <c r="J1183" s="370"/>
      <c r="K1183" s="371"/>
      <c r="L1183" s="371"/>
      <c r="M1183" s="371"/>
      <c r="N1183" s="371"/>
      <c r="O1183" s="371"/>
      <c r="P1183" s="371"/>
      <c r="Q1183" s="372"/>
      <c r="R1183" s="373" t="s">
        <v>140</v>
      </c>
      <c r="S1183" s="374"/>
      <c r="T1183" s="375" t="str">
        <f ca="1">IF(ISERROR(INDEX('BD1'!$N$56:$P$70,MATCH(J1183,INDIRECT(F1183),0),MATCH(F1183,'BD1'!$N$55:$P$55,0))),"",(INDEX('BD1'!$N$56:$P$70,MATCH(J1183,INDIRECT(F1183),0),MATCH(F1183,'BD1'!$N$55:$P$55,0))))</f>
        <v/>
      </c>
      <c r="U1183" s="376"/>
      <c r="V1183" s="132"/>
      <c r="W1183" s="132"/>
      <c r="X1183" s="74"/>
    </row>
    <row r="1184" spans="1:24" ht="15" hidden="1" customHeight="1" x14ac:dyDescent="0.25">
      <c r="A1184" s="74"/>
      <c r="B1184" s="132"/>
      <c r="C1184" s="365"/>
      <c r="D1184" s="388"/>
      <c r="E1184" s="140"/>
      <c r="F1184" s="140"/>
      <c r="G1184" s="140"/>
      <c r="H1184" s="141" t="s">
        <v>163</v>
      </c>
      <c r="I1184" s="140"/>
      <c r="J1184" s="140"/>
      <c r="K1184" s="140"/>
      <c r="L1184" s="140"/>
      <c r="M1184" s="140"/>
      <c r="N1184" s="140"/>
      <c r="O1184" s="140"/>
      <c r="P1184" s="140"/>
      <c r="Q1184" s="141" t="s">
        <v>163</v>
      </c>
      <c r="R1184" s="140"/>
      <c r="S1184" s="140"/>
      <c r="T1184" s="140"/>
      <c r="U1184" s="142"/>
      <c r="V1184" s="132"/>
      <c r="W1184" s="132"/>
      <c r="X1184" s="74"/>
    </row>
    <row r="1185" spans="1:24" ht="21.75" hidden="1" customHeight="1" x14ac:dyDescent="0.25">
      <c r="A1185" s="74"/>
      <c r="B1185" s="132"/>
      <c r="C1185" s="365"/>
      <c r="D1185" s="388"/>
      <c r="E1185" s="377" t="s">
        <v>234</v>
      </c>
      <c r="F1185" s="378"/>
      <c r="G1185" s="378"/>
      <c r="H1185" s="378"/>
      <c r="I1185" s="378"/>
      <c r="J1185" s="378"/>
      <c r="K1185" s="378"/>
      <c r="L1185" s="379" t="s">
        <v>235</v>
      </c>
      <c r="M1185" s="378"/>
      <c r="N1185" s="378"/>
      <c r="O1185" s="378"/>
      <c r="P1185" s="378"/>
      <c r="Q1185" s="378"/>
      <c r="R1185" s="378"/>
      <c r="S1185" s="378"/>
      <c r="T1185" s="378"/>
      <c r="U1185" s="380"/>
      <c r="V1185" s="132"/>
      <c r="W1185" s="132"/>
      <c r="X1185" s="74"/>
    </row>
    <row r="1186" spans="1:24" ht="39.950000000000003" hidden="1" customHeight="1" x14ac:dyDescent="0.25">
      <c r="A1186" s="74"/>
      <c r="B1186" s="132"/>
      <c r="C1186" s="366"/>
      <c r="D1186" s="389"/>
      <c r="E1186" s="381"/>
      <c r="F1186" s="381"/>
      <c r="G1186" s="381"/>
      <c r="H1186" s="381"/>
      <c r="I1186" s="381"/>
      <c r="J1186" s="381"/>
      <c r="K1186" s="382"/>
      <c r="L1186" s="383"/>
      <c r="M1186" s="384"/>
      <c r="N1186" s="384"/>
      <c r="O1186" s="384"/>
      <c r="P1186" s="384"/>
      <c r="Q1186" s="384"/>
      <c r="R1186" s="384"/>
      <c r="S1186" s="384"/>
      <c r="T1186" s="384"/>
      <c r="U1186" s="385"/>
      <c r="V1186" s="132"/>
      <c r="W1186" s="132"/>
      <c r="X1186" s="74"/>
    </row>
    <row r="1187" spans="1:24" ht="9" hidden="1" customHeight="1" x14ac:dyDescent="0.25">
      <c r="A1187" s="74"/>
      <c r="B1187" s="132"/>
      <c r="C1187" s="132"/>
      <c r="D1187" s="132"/>
      <c r="E1187" s="132"/>
      <c r="F1187" s="132"/>
      <c r="G1187" s="132"/>
      <c r="H1187" s="132"/>
      <c r="I1187" s="132"/>
      <c r="J1187" s="132"/>
      <c r="K1187" s="132"/>
      <c r="L1187" s="132"/>
      <c r="M1187" s="132"/>
      <c r="N1187" s="132"/>
      <c r="O1187" s="132"/>
      <c r="P1187" s="132"/>
      <c r="Q1187" s="132"/>
      <c r="R1187" s="132"/>
      <c r="S1187" s="132"/>
      <c r="T1187" s="132"/>
      <c r="U1187" s="132"/>
      <c r="V1187" s="132"/>
      <c r="W1187" s="132"/>
      <c r="X1187" s="74"/>
    </row>
    <row r="1188" spans="1:24" ht="9" hidden="1" customHeight="1" x14ac:dyDescent="0.25">
      <c r="A1188" s="74"/>
      <c r="B1188" s="132"/>
      <c r="C1188" s="132"/>
      <c r="D1188" s="132"/>
      <c r="E1188" s="132"/>
      <c r="F1188" s="132"/>
      <c r="G1188" s="132"/>
      <c r="H1188" s="132"/>
      <c r="I1188" s="132"/>
      <c r="J1188" s="132"/>
      <c r="K1188" s="132"/>
      <c r="L1188" s="132"/>
      <c r="M1188" s="132"/>
      <c r="N1188" s="132"/>
      <c r="O1188" s="132"/>
      <c r="P1188" s="132"/>
      <c r="Q1188" s="132"/>
      <c r="R1188" s="132"/>
      <c r="S1188" s="132"/>
      <c r="T1188" s="132"/>
      <c r="U1188" s="132"/>
      <c r="V1188" s="132"/>
      <c r="W1188" s="132"/>
      <c r="X1188" s="74"/>
    </row>
    <row r="1189" spans="1:24" ht="39.950000000000003" hidden="1" customHeight="1" x14ac:dyDescent="0.25">
      <c r="A1189" s="74"/>
      <c r="B1189" s="132"/>
      <c r="C1189" s="365" t="s">
        <v>356</v>
      </c>
      <c r="D1189" s="387">
        <v>7</v>
      </c>
      <c r="E1189" s="138" t="s">
        <v>114</v>
      </c>
      <c r="F1189" s="367"/>
      <c r="G1189" s="368"/>
      <c r="H1189" s="369"/>
      <c r="I1189" s="139" t="s">
        <v>100</v>
      </c>
      <c r="J1189" s="370"/>
      <c r="K1189" s="371"/>
      <c r="L1189" s="371"/>
      <c r="M1189" s="371"/>
      <c r="N1189" s="371"/>
      <c r="O1189" s="371"/>
      <c r="P1189" s="371"/>
      <c r="Q1189" s="372"/>
      <c r="R1189" s="373" t="s">
        <v>140</v>
      </c>
      <c r="S1189" s="374"/>
      <c r="T1189" s="375" t="str">
        <f ca="1">IF(ISERROR(INDEX('BD1'!$N$56:$P$70,MATCH(J1189,INDIRECT(F1189),0),MATCH(F1189,'BD1'!$N$55:$P$55,0))),"",(INDEX('BD1'!$N$56:$P$70,MATCH(J1189,INDIRECT(F1189),0),MATCH(F1189,'BD1'!$N$55:$P$55,0))))</f>
        <v/>
      </c>
      <c r="U1189" s="376"/>
      <c r="V1189" s="132"/>
      <c r="W1189" s="132"/>
      <c r="X1189" s="74"/>
    </row>
    <row r="1190" spans="1:24" ht="15" hidden="1" customHeight="1" x14ac:dyDescent="0.25">
      <c r="A1190" s="74"/>
      <c r="B1190" s="132"/>
      <c r="C1190" s="365"/>
      <c r="D1190" s="388"/>
      <c r="E1190" s="140"/>
      <c r="F1190" s="140"/>
      <c r="G1190" s="140"/>
      <c r="H1190" s="141" t="s">
        <v>163</v>
      </c>
      <c r="I1190" s="140"/>
      <c r="J1190" s="140"/>
      <c r="K1190" s="140"/>
      <c r="L1190" s="140"/>
      <c r="M1190" s="140"/>
      <c r="N1190" s="140"/>
      <c r="O1190" s="140"/>
      <c r="P1190" s="140"/>
      <c r="Q1190" s="141" t="s">
        <v>163</v>
      </c>
      <c r="R1190" s="140"/>
      <c r="S1190" s="140"/>
      <c r="T1190" s="140"/>
      <c r="U1190" s="142"/>
      <c r="V1190" s="132"/>
      <c r="W1190" s="132"/>
      <c r="X1190" s="74"/>
    </row>
    <row r="1191" spans="1:24" ht="21.75" hidden="1" customHeight="1" x14ac:dyDescent="0.25">
      <c r="A1191" s="74"/>
      <c r="B1191" s="132"/>
      <c r="C1191" s="365"/>
      <c r="D1191" s="388"/>
      <c r="E1191" s="377" t="s">
        <v>234</v>
      </c>
      <c r="F1191" s="378"/>
      <c r="G1191" s="378"/>
      <c r="H1191" s="378"/>
      <c r="I1191" s="378"/>
      <c r="J1191" s="378"/>
      <c r="K1191" s="378"/>
      <c r="L1191" s="379" t="s">
        <v>235</v>
      </c>
      <c r="M1191" s="378"/>
      <c r="N1191" s="378"/>
      <c r="O1191" s="378"/>
      <c r="P1191" s="378"/>
      <c r="Q1191" s="378"/>
      <c r="R1191" s="378"/>
      <c r="S1191" s="378"/>
      <c r="T1191" s="378"/>
      <c r="U1191" s="380"/>
      <c r="V1191" s="132"/>
      <c r="W1191" s="132"/>
      <c r="X1191" s="74"/>
    </row>
    <row r="1192" spans="1:24" ht="39.950000000000003" hidden="1" customHeight="1" x14ac:dyDescent="0.25">
      <c r="A1192" s="74"/>
      <c r="B1192" s="132"/>
      <c r="C1192" s="366"/>
      <c r="D1192" s="389"/>
      <c r="E1192" s="381"/>
      <c r="F1192" s="381"/>
      <c r="G1192" s="381"/>
      <c r="H1192" s="381"/>
      <c r="I1192" s="381"/>
      <c r="J1192" s="381"/>
      <c r="K1192" s="382"/>
      <c r="L1192" s="383"/>
      <c r="M1192" s="384"/>
      <c r="N1192" s="384"/>
      <c r="O1192" s="384"/>
      <c r="P1192" s="384"/>
      <c r="Q1192" s="384"/>
      <c r="R1192" s="384"/>
      <c r="S1192" s="384"/>
      <c r="T1192" s="384"/>
      <c r="U1192" s="385"/>
      <c r="V1192" s="132"/>
      <c r="W1192" s="132"/>
      <c r="X1192" s="74"/>
    </row>
    <row r="1193" spans="1:24" ht="12" hidden="1" customHeight="1" x14ac:dyDescent="0.25">
      <c r="A1193" s="74"/>
      <c r="B1193" s="132"/>
      <c r="C1193" s="132"/>
      <c r="D1193" s="132"/>
      <c r="E1193" s="132"/>
      <c r="F1193" s="132"/>
      <c r="G1193" s="132"/>
      <c r="H1193" s="132"/>
      <c r="I1193" s="132"/>
      <c r="J1193" s="132"/>
      <c r="K1193" s="132"/>
      <c r="L1193" s="132"/>
      <c r="M1193" s="132"/>
      <c r="N1193" s="132"/>
      <c r="O1193" s="132"/>
      <c r="P1193" s="132"/>
      <c r="Q1193" s="132"/>
      <c r="R1193" s="132"/>
      <c r="S1193" s="132"/>
      <c r="T1193" s="132"/>
      <c r="U1193" s="132"/>
      <c r="V1193" s="132"/>
      <c r="W1193" s="132"/>
      <c r="X1193" s="74"/>
    </row>
    <row r="1194" spans="1:24" ht="9" hidden="1" customHeight="1" x14ac:dyDescent="0.25">
      <c r="A1194" s="74"/>
      <c r="B1194" s="132"/>
      <c r="C1194" s="132"/>
      <c r="D1194" s="132"/>
      <c r="E1194" s="132"/>
      <c r="F1194" s="132"/>
      <c r="G1194" s="132"/>
      <c r="H1194" s="132"/>
      <c r="I1194" s="132"/>
      <c r="J1194" s="132"/>
      <c r="K1194" s="132"/>
      <c r="L1194" s="132"/>
      <c r="M1194" s="132"/>
      <c r="N1194" s="132"/>
      <c r="O1194" s="132"/>
      <c r="P1194" s="132"/>
      <c r="Q1194" s="132"/>
      <c r="R1194" s="132"/>
      <c r="S1194" s="132"/>
      <c r="T1194" s="132"/>
      <c r="U1194" s="132"/>
      <c r="V1194" s="132"/>
      <c r="W1194" s="132"/>
      <c r="X1194" s="74"/>
    </row>
    <row r="1195" spans="1:24" ht="39.950000000000003" hidden="1" customHeight="1" x14ac:dyDescent="0.25">
      <c r="A1195" s="74"/>
      <c r="B1195" s="132"/>
      <c r="C1195" s="365" t="s">
        <v>356</v>
      </c>
      <c r="D1195" s="387">
        <v>8</v>
      </c>
      <c r="E1195" s="138" t="s">
        <v>114</v>
      </c>
      <c r="F1195" s="367"/>
      <c r="G1195" s="368"/>
      <c r="H1195" s="369"/>
      <c r="I1195" s="139" t="s">
        <v>100</v>
      </c>
      <c r="J1195" s="370"/>
      <c r="K1195" s="371"/>
      <c r="L1195" s="371"/>
      <c r="M1195" s="371"/>
      <c r="N1195" s="371"/>
      <c r="O1195" s="371"/>
      <c r="P1195" s="371"/>
      <c r="Q1195" s="372"/>
      <c r="R1195" s="373" t="s">
        <v>140</v>
      </c>
      <c r="S1195" s="374"/>
      <c r="T1195" s="375" t="str">
        <f ca="1">IF(ISERROR(INDEX('BD1'!$N$56:$P$70,MATCH(J1195,INDIRECT(F1195),0),MATCH(F1195,'BD1'!$N$55:$P$55,0))),"",(INDEX('BD1'!$N$56:$P$70,MATCH(J1195,INDIRECT(F1195),0),MATCH(F1195,'BD1'!$N$55:$P$55,0))))</f>
        <v/>
      </c>
      <c r="U1195" s="376"/>
      <c r="V1195" s="132"/>
      <c r="W1195" s="132"/>
      <c r="X1195" s="74"/>
    </row>
    <row r="1196" spans="1:24" ht="15" hidden="1" customHeight="1" x14ac:dyDescent="0.25">
      <c r="A1196" s="74"/>
      <c r="B1196" s="132"/>
      <c r="C1196" s="365"/>
      <c r="D1196" s="388"/>
      <c r="E1196" s="140"/>
      <c r="F1196" s="140"/>
      <c r="G1196" s="140"/>
      <c r="H1196" s="141" t="s">
        <v>163</v>
      </c>
      <c r="I1196" s="140"/>
      <c r="J1196" s="140"/>
      <c r="K1196" s="140"/>
      <c r="L1196" s="140"/>
      <c r="M1196" s="140"/>
      <c r="N1196" s="140"/>
      <c r="O1196" s="140"/>
      <c r="P1196" s="140"/>
      <c r="Q1196" s="141" t="s">
        <v>163</v>
      </c>
      <c r="R1196" s="140"/>
      <c r="S1196" s="140"/>
      <c r="T1196" s="140"/>
      <c r="U1196" s="142"/>
      <c r="V1196" s="132"/>
      <c r="W1196" s="132"/>
      <c r="X1196" s="74"/>
    </row>
    <row r="1197" spans="1:24" ht="21.75" hidden="1" customHeight="1" x14ac:dyDescent="0.25">
      <c r="A1197" s="74"/>
      <c r="B1197" s="132"/>
      <c r="C1197" s="365"/>
      <c r="D1197" s="388"/>
      <c r="E1197" s="377" t="s">
        <v>234</v>
      </c>
      <c r="F1197" s="378"/>
      <c r="G1197" s="378"/>
      <c r="H1197" s="378"/>
      <c r="I1197" s="378"/>
      <c r="J1197" s="378"/>
      <c r="K1197" s="378"/>
      <c r="L1197" s="379" t="s">
        <v>235</v>
      </c>
      <c r="M1197" s="378"/>
      <c r="N1197" s="378"/>
      <c r="O1197" s="378"/>
      <c r="P1197" s="378"/>
      <c r="Q1197" s="378"/>
      <c r="R1197" s="378"/>
      <c r="S1197" s="378"/>
      <c r="T1197" s="378"/>
      <c r="U1197" s="380"/>
      <c r="V1197" s="132"/>
      <c r="W1197" s="132"/>
      <c r="X1197" s="74"/>
    </row>
    <row r="1198" spans="1:24" ht="39.950000000000003" hidden="1" customHeight="1" x14ac:dyDescent="0.25">
      <c r="A1198" s="74"/>
      <c r="B1198" s="132"/>
      <c r="C1198" s="366"/>
      <c r="D1198" s="389"/>
      <c r="E1198" s="381"/>
      <c r="F1198" s="381"/>
      <c r="G1198" s="381"/>
      <c r="H1198" s="381"/>
      <c r="I1198" s="381"/>
      <c r="J1198" s="381"/>
      <c r="K1198" s="382"/>
      <c r="L1198" s="383"/>
      <c r="M1198" s="384"/>
      <c r="N1198" s="384"/>
      <c r="O1198" s="384"/>
      <c r="P1198" s="384"/>
      <c r="Q1198" s="384"/>
      <c r="R1198" s="384"/>
      <c r="S1198" s="384"/>
      <c r="T1198" s="384"/>
      <c r="U1198" s="385"/>
      <c r="V1198" s="132"/>
      <c r="W1198" s="132"/>
      <c r="X1198" s="74"/>
    </row>
    <row r="1199" spans="1:24" ht="9" hidden="1" customHeight="1" x14ac:dyDescent="0.25">
      <c r="A1199" s="74"/>
      <c r="B1199" s="132"/>
      <c r="C1199" s="132"/>
      <c r="D1199" s="132"/>
      <c r="E1199" s="132"/>
      <c r="F1199" s="132"/>
      <c r="G1199" s="132"/>
      <c r="H1199" s="132"/>
      <c r="I1199" s="132"/>
      <c r="J1199" s="132"/>
      <c r="K1199" s="132"/>
      <c r="L1199" s="132"/>
      <c r="M1199" s="132"/>
      <c r="N1199" s="132"/>
      <c r="O1199" s="132"/>
      <c r="P1199" s="132"/>
      <c r="Q1199" s="132"/>
      <c r="R1199" s="132"/>
      <c r="S1199" s="132"/>
      <c r="T1199" s="132"/>
      <c r="U1199" s="132"/>
      <c r="V1199" s="132"/>
      <c r="W1199" s="132"/>
      <c r="X1199" s="74"/>
    </row>
    <row r="1200" spans="1:24" ht="9" hidden="1" customHeight="1" x14ac:dyDescent="0.25">
      <c r="A1200" s="74"/>
      <c r="B1200" s="132"/>
      <c r="C1200" s="132"/>
      <c r="D1200" s="132"/>
      <c r="E1200" s="132"/>
      <c r="F1200" s="132"/>
      <c r="G1200" s="132"/>
      <c r="H1200" s="132"/>
      <c r="I1200" s="132"/>
      <c r="J1200" s="132"/>
      <c r="K1200" s="132"/>
      <c r="L1200" s="132"/>
      <c r="M1200" s="132"/>
      <c r="N1200" s="132"/>
      <c r="O1200" s="132"/>
      <c r="P1200" s="132"/>
      <c r="Q1200" s="132"/>
      <c r="R1200" s="132"/>
      <c r="S1200" s="132"/>
      <c r="T1200" s="132"/>
      <c r="U1200" s="132"/>
      <c r="V1200" s="132"/>
      <c r="W1200" s="132"/>
      <c r="X1200" s="74"/>
    </row>
    <row r="1201" spans="1:24" ht="39.950000000000003" hidden="1" customHeight="1" x14ac:dyDescent="0.25">
      <c r="A1201" s="74"/>
      <c r="B1201" s="132"/>
      <c r="C1201" s="365" t="s">
        <v>356</v>
      </c>
      <c r="D1201" s="387">
        <v>9</v>
      </c>
      <c r="E1201" s="138" t="s">
        <v>114</v>
      </c>
      <c r="F1201" s="367"/>
      <c r="G1201" s="368"/>
      <c r="H1201" s="369"/>
      <c r="I1201" s="139" t="s">
        <v>100</v>
      </c>
      <c r="J1201" s="370"/>
      <c r="K1201" s="371"/>
      <c r="L1201" s="371"/>
      <c r="M1201" s="371"/>
      <c r="N1201" s="371"/>
      <c r="O1201" s="371"/>
      <c r="P1201" s="371"/>
      <c r="Q1201" s="372"/>
      <c r="R1201" s="373" t="s">
        <v>140</v>
      </c>
      <c r="S1201" s="374"/>
      <c r="T1201" s="375" t="str">
        <f ca="1">IF(ISERROR(INDEX('BD1'!$N$56:$P$70,MATCH(J1201,INDIRECT(F1201),0),MATCH(F1201,'BD1'!$N$55:$P$55,0))),"",(INDEX('BD1'!$N$56:$P$70,MATCH(J1201,INDIRECT(F1201),0),MATCH(F1201,'BD1'!$N$55:$P$55,0))))</f>
        <v/>
      </c>
      <c r="U1201" s="376"/>
      <c r="V1201" s="132"/>
      <c r="W1201" s="132"/>
      <c r="X1201" s="74"/>
    </row>
    <row r="1202" spans="1:24" ht="15" hidden="1" customHeight="1" x14ac:dyDescent="0.25">
      <c r="A1202" s="74"/>
      <c r="B1202" s="132"/>
      <c r="C1202" s="365"/>
      <c r="D1202" s="388"/>
      <c r="E1202" s="140"/>
      <c r="F1202" s="140"/>
      <c r="G1202" s="140"/>
      <c r="H1202" s="141" t="s">
        <v>163</v>
      </c>
      <c r="I1202" s="140"/>
      <c r="J1202" s="140"/>
      <c r="K1202" s="140"/>
      <c r="L1202" s="140"/>
      <c r="M1202" s="140"/>
      <c r="N1202" s="140"/>
      <c r="O1202" s="140"/>
      <c r="P1202" s="140"/>
      <c r="Q1202" s="141" t="s">
        <v>163</v>
      </c>
      <c r="R1202" s="140"/>
      <c r="S1202" s="140"/>
      <c r="T1202" s="140"/>
      <c r="U1202" s="142"/>
      <c r="V1202" s="132"/>
      <c r="W1202" s="132"/>
      <c r="X1202" s="74"/>
    </row>
    <row r="1203" spans="1:24" ht="21.75" hidden="1" customHeight="1" x14ac:dyDescent="0.25">
      <c r="A1203" s="74"/>
      <c r="B1203" s="132"/>
      <c r="C1203" s="365"/>
      <c r="D1203" s="388"/>
      <c r="E1203" s="377" t="s">
        <v>241</v>
      </c>
      <c r="F1203" s="378"/>
      <c r="G1203" s="378"/>
      <c r="H1203" s="378"/>
      <c r="I1203" s="378"/>
      <c r="J1203" s="378"/>
      <c r="K1203" s="378"/>
      <c r="L1203" s="379" t="s">
        <v>235</v>
      </c>
      <c r="M1203" s="378"/>
      <c r="N1203" s="378"/>
      <c r="O1203" s="378"/>
      <c r="P1203" s="378"/>
      <c r="Q1203" s="378"/>
      <c r="R1203" s="378"/>
      <c r="S1203" s="378"/>
      <c r="T1203" s="378"/>
      <c r="U1203" s="380"/>
      <c r="V1203" s="132"/>
      <c r="W1203" s="132"/>
      <c r="X1203" s="74"/>
    </row>
    <row r="1204" spans="1:24" ht="39.950000000000003" hidden="1" customHeight="1" x14ac:dyDescent="0.25">
      <c r="A1204" s="74"/>
      <c r="B1204" s="132"/>
      <c r="C1204" s="366"/>
      <c r="D1204" s="389"/>
      <c r="E1204" s="381"/>
      <c r="F1204" s="381"/>
      <c r="G1204" s="381"/>
      <c r="H1204" s="381"/>
      <c r="I1204" s="381"/>
      <c r="J1204" s="381"/>
      <c r="K1204" s="382"/>
      <c r="L1204" s="383"/>
      <c r="M1204" s="384"/>
      <c r="N1204" s="384"/>
      <c r="O1204" s="384"/>
      <c r="P1204" s="384"/>
      <c r="Q1204" s="384"/>
      <c r="R1204" s="384"/>
      <c r="S1204" s="384"/>
      <c r="T1204" s="384"/>
      <c r="U1204" s="385"/>
      <c r="V1204" s="132"/>
      <c r="W1204" s="132"/>
      <c r="X1204" s="74"/>
    </row>
    <row r="1205" spans="1:24" ht="9" hidden="1" customHeight="1" x14ac:dyDescent="0.25">
      <c r="A1205" s="74"/>
      <c r="B1205" s="132"/>
      <c r="C1205" s="132"/>
      <c r="D1205" s="132"/>
      <c r="E1205" s="132"/>
      <c r="F1205" s="132"/>
      <c r="G1205" s="132"/>
      <c r="H1205" s="132"/>
      <c r="I1205" s="132"/>
      <c r="J1205" s="132"/>
      <c r="K1205" s="132"/>
      <c r="L1205" s="132"/>
      <c r="M1205" s="132"/>
      <c r="N1205" s="132"/>
      <c r="O1205" s="132"/>
      <c r="P1205" s="132"/>
      <c r="Q1205" s="132"/>
      <c r="R1205" s="132"/>
      <c r="S1205" s="132"/>
      <c r="T1205" s="132"/>
      <c r="U1205" s="132"/>
      <c r="V1205" s="132"/>
      <c r="W1205" s="132"/>
      <c r="X1205" s="74"/>
    </row>
    <row r="1206" spans="1:24" ht="9" hidden="1" customHeight="1" x14ac:dyDescent="0.25">
      <c r="A1206" s="74"/>
      <c r="B1206" s="132"/>
      <c r="C1206" s="132"/>
      <c r="D1206" s="132"/>
      <c r="E1206" s="132"/>
      <c r="F1206" s="132"/>
      <c r="G1206" s="132"/>
      <c r="H1206" s="132"/>
      <c r="I1206" s="132"/>
      <c r="J1206" s="132"/>
      <c r="K1206" s="132"/>
      <c r="L1206" s="132"/>
      <c r="M1206" s="132"/>
      <c r="N1206" s="132"/>
      <c r="O1206" s="132"/>
      <c r="P1206" s="132"/>
      <c r="Q1206" s="132"/>
      <c r="R1206" s="132"/>
      <c r="S1206" s="132"/>
      <c r="T1206" s="132"/>
      <c r="U1206" s="132"/>
      <c r="V1206" s="132"/>
      <c r="W1206" s="132"/>
      <c r="X1206" s="74"/>
    </row>
    <row r="1207" spans="1:24" ht="39.950000000000003" hidden="1" customHeight="1" x14ac:dyDescent="0.25">
      <c r="A1207" s="74"/>
      <c r="B1207" s="132"/>
      <c r="C1207" s="365" t="s">
        <v>356</v>
      </c>
      <c r="D1207" s="387">
        <v>10</v>
      </c>
      <c r="E1207" s="138" t="s">
        <v>114</v>
      </c>
      <c r="F1207" s="367"/>
      <c r="G1207" s="368"/>
      <c r="H1207" s="369"/>
      <c r="I1207" s="139" t="s">
        <v>100</v>
      </c>
      <c r="J1207" s="370"/>
      <c r="K1207" s="371"/>
      <c r="L1207" s="371"/>
      <c r="M1207" s="371"/>
      <c r="N1207" s="371"/>
      <c r="O1207" s="371"/>
      <c r="P1207" s="371"/>
      <c r="Q1207" s="372"/>
      <c r="R1207" s="373" t="s">
        <v>140</v>
      </c>
      <c r="S1207" s="374"/>
      <c r="T1207" s="375" t="str">
        <f ca="1">IF(ISERROR(INDEX('BD1'!$N$56:$P$70,MATCH(J1207,INDIRECT(F1207),0),MATCH(F1207,'BD1'!$N$55:$P$55,0))),"",(INDEX('BD1'!$N$56:$P$70,MATCH(J1207,INDIRECT(F1207),0),MATCH(F1207,'BD1'!$N$55:$P$55,0))))</f>
        <v/>
      </c>
      <c r="U1207" s="376"/>
      <c r="V1207" s="132"/>
      <c r="W1207" s="132"/>
      <c r="X1207" s="74"/>
    </row>
    <row r="1208" spans="1:24" ht="15" hidden="1" customHeight="1" x14ac:dyDescent="0.25">
      <c r="A1208" s="74"/>
      <c r="B1208" s="132"/>
      <c r="C1208" s="365"/>
      <c r="D1208" s="388"/>
      <c r="E1208" s="140"/>
      <c r="F1208" s="140"/>
      <c r="G1208" s="140"/>
      <c r="H1208" s="141" t="s">
        <v>163</v>
      </c>
      <c r="I1208" s="140"/>
      <c r="J1208" s="140"/>
      <c r="K1208" s="140"/>
      <c r="L1208" s="140"/>
      <c r="M1208" s="140"/>
      <c r="N1208" s="140"/>
      <c r="O1208" s="140"/>
      <c r="P1208" s="140"/>
      <c r="Q1208" s="141" t="s">
        <v>163</v>
      </c>
      <c r="R1208" s="140"/>
      <c r="S1208" s="140"/>
      <c r="T1208" s="140"/>
      <c r="U1208" s="142"/>
      <c r="V1208" s="132"/>
      <c r="W1208" s="132"/>
      <c r="X1208" s="74"/>
    </row>
    <row r="1209" spans="1:24" ht="21.75" hidden="1" customHeight="1" x14ac:dyDescent="0.25">
      <c r="A1209" s="74"/>
      <c r="B1209" s="132"/>
      <c r="C1209" s="365"/>
      <c r="D1209" s="388"/>
      <c r="E1209" s="377" t="s">
        <v>234</v>
      </c>
      <c r="F1209" s="378"/>
      <c r="G1209" s="378"/>
      <c r="H1209" s="378"/>
      <c r="I1209" s="378"/>
      <c r="J1209" s="378"/>
      <c r="K1209" s="378"/>
      <c r="L1209" s="379" t="s">
        <v>235</v>
      </c>
      <c r="M1209" s="378"/>
      <c r="N1209" s="378"/>
      <c r="O1209" s="378"/>
      <c r="P1209" s="378"/>
      <c r="Q1209" s="378"/>
      <c r="R1209" s="378"/>
      <c r="S1209" s="378"/>
      <c r="T1209" s="378"/>
      <c r="U1209" s="380"/>
      <c r="V1209" s="132"/>
      <c r="W1209" s="132"/>
      <c r="X1209" s="74"/>
    </row>
    <row r="1210" spans="1:24" ht="39.950000000000003" hidden="1" customHeight="1" x14ac:dyDescent="0.25">
      <c r="A1210" s="74"/>
      <c r="B1210" s="132"/>
      <c r="C1210" s="366"/>
      <c r="D1210" s="389"/>
      <c r="E1210" s="381"/>
      <c r="F1210" s="381"/>
      <c r="G1210" s="381"/>
      <c r="H1210" s="381"/>
      <c r="I1210" s="381"/>
      <c r="J1210" s="381"/>
      <c r="K1210" s="382"/>
      <c r="L1210" s="383"/>
      <c r="M1210" s="384"/>
      <c r="N1210" s="384"/>
      <c r="O1210" s="384"/>
      <c r="P1210" s="384"/>
      <c r="Q1210" s="384"/>
      <c r="R1210" s="384"/>
      <c r="S1210" s="384"/>
      <c r="T1210" s="384"/>
      <c r="U1210" s="385"/>
      <c r="V1210" s="132"/>
      <c r="W1210" s="132"/>
      <c r="X1210" s="74"/>
    </row>
    <row r="1211" spans="1:24" ht="12" hidden="1" customHeight="1" x14ac:dyDescent="0.25">
      <c r="A1211" s="74"/>
      <c r="B1211" s="132"/>
      <c r="C1211" s="132"/>
      <c r="D1211" s="132"/>
      <c r="E1211" s="132"/>
      <c r="F1211" s="132"/>
      <c r="G1211" s="132"/>
      <c r="H1211" s="132"/>
      <c r="I1211" s="132"/>
      <c r="J1211" s="132"/>
      <c r="K1211" s="132"/>
      <c r="L1211" s="132"/>
      <c r="M1211" s="132"/>
      <c r="N1211" s="132"/>
      <c r="O1211" s="132"/>
      <c r="P1211" s="132"/>
      <c r="Q1211" s="132"/>
      <c r="R1211" s="132"/>
      <c r="S1211" s="132"/>
      <c r="T1211" s="132"/>
      <c r="U1211" s="132"/>
      <c r="V1211" s="132"/>
      <c r="W1211" s="132"/>
      <c r="X1211" s="74"/>
    </row>
    <row r="1212" spans="1:24" ht="9" hidden="1" customHeight="1" x14ac:dyDescent="0.25">
      <c r="A1212" s="74"/>
      <c r="B1212" s="132"/>
      <c r="C1212" s="132"/>
      <c r="D1212" s="132"/>
      <c r="E1212" s="132"/>
      <c r="F1212" s="132"/>
      <c r="G1212" s="132"/>
      <c r="H1212" s="132"/>
      <c r="I1212" s="132"/>
      <c r="J1212" s="132"/>
      <c r="K1212" s="132"/>
      <c r="L1212" s="132"/>
      <c r="M1212" s="132"/>
      <c r="N1212" s="132"/>
      <c r="O1212" s="132"/>
      <c r="P1212" s="132"/>
      <c r="Q1212" s="132"/>
      <c r="R1212" s="132"/>
      <c r="S1212" s="132"/>
      <c r="T1212" s="132"/>
      <c r="U1212" s="132"/>
      <c r="V1212" s="132"/>
      <c r="W1212" s="132"/>
      <c r="X1212" s="74"/>
    </row>
    <row r="1213" spans="1:24" ht="39.950000000000003" hidden="1" customHeight="1" x14ac:dyDescent="0.25">
      <c r="A1213" s="74"/>
      <c r="B1213" s="132"/>
      <c r="C1213" s="365" t="s">
        <v>356</v>
      </c>
      <c r="D1213" s="387">
        <v>11</v>
      </c>
      <c r="E1213" s="138" t="s">
        <v>114</v>
      </c>
      <c r="F1213" s="367"/>
      <c r="G1213" s="368"/>
      <c r="H1213" s="369"/>
      <c r="I1213" s="139" t="s">
        <v>100</v>
      </c>
      <c r="J1213" s="370"/>
      <c r="K1213" s="371"/>
      <c r="L1213" s="371"/>
      <c r="M1213" s="371"/>
      <c r="N1213" s="371"/>
      <c r="O1213" s="371"/>
      <c r="P1213" s="371"/>
      <c r="Q1213" s="372"/>
      <c r="R1213" s="373" t="s">
        <v>140</v>
      </c>
      <c r="S1213" s="374"/>
      <c r="T1213" s="375" t="str">
        <f ca="1">IF(ISERROR(INDEX('BD1'!$N$56:$P$70,MATCH(J1213,INDIRECT(F1213),0),MATCH(F1213,'BD1'!$N$55:$P$55,0))),"",(INDEX('BD1'!$N$56:$P$70,MATCH(J1213,INDIRECT(F1213),0),MATCH(F1213,'BD1'!$N$55:$P$55,0))))</f>
        <v/>
      </c>
      <c r="U1213" s="376"/>
      <c r="V1213" s="132"/>
      <c r="W1213" s="132"/>
      <c r="X1213" s="74"/>
    </row>
    <row r="1214" spans="1:24" ht="15" hidden="1" customHeight="1" x14ac:dyDescent="0.25">
      <c r="A1214" s="74"/>
      <c r="B1214" s="132"/>
      <c r="C1214" s="365"/>
      <c r="D1214" s="388"/>
      <c r="E1214" s="140"/>
      <c r="F1214" s="140"/>
      <c r="G1214" s="140"/>
      <c r="H1214" s="141" t="s">
        <v>163</v>
      </c>
      <c r="I1214" s="140"/>
      <c r="J1214" s="140"/>
      <c r="K1214" s="140"/>
      <c r="L1214" s="140"/>
      <c r="M1214" s="140"/>
      <c r="N1214" s="140"/>
      <c r="O1214" s="140"/>
      <c r="P1214" s="140"/>
      <c r="Q1214" s="141" t="s">
        <v>163</v>
      </c>
      <c r="R1214" s="140"/>
      <c r="S1214" s="140"/>
      <c r="T1214" s="140"/>
      <c r="U1214" s="142"/>
      <c r="V1214" s="132"/>
      <c r="W1214" s="132"/>
      <c r="X1214" s="74"/>
    </row>
    <row r="1215" spans="1:24" ht="21.75" hidden="1" customHeight="1" x14ac:dyDescent="0.25">
      <c r="A1215" s="74"/>
      <c r="B1215" s="132"/>
      <c r="C1215" s="365"/>
      <c r="D1215" s="388"/>
      <c r="E1215" s="377" t="s">
        <v>234</v>
      </c>
      <c r="F1215" s="378"/>
      <c r="G1215" s="378"/>
      <c r="H1215" s="378"/>
      <c r="I1215" s="378"/>
      <c r="J1215" s="378"/>
      <c r="K1215" s="378"/>
      <c r="L1215" s="379" t="s">
        <v>235</v>
      </c>
      <c r="M1215" s="378"/>
      <c r="N1215" s="378"/>
      <c r="O1215" s="378"/>
      <c r="P1215" s="378"/>
      <c r="Q1215" s="378"/>
      <c r="R1215" s="378"/>
      <c r="S1215" s="378"/>
      <c r="T1215" s="378"/>
      <c r="U1215" s="380"/>
      <c r="V1215" s="132"/>
      <c r="W1215" s="132"/>
      <c r="X1215" s="74"/>
    </row>
    <row r="1216" spans="1:24" ht="39.950000000000003" hidden="1" customHeight="1" x14ac:dyDescent="0.25">
      <c r="A1216" s="74"/>
      <c r="B1216" s="132"/>
      <c r="C1216" s="366"/>
      <c r="D1216" s="389"/>
      <c r="E1216" s="381"/>
      <c r="F1216" s="381"/>
      <c r="G1216" s="381"/>
      <c r="H1216" s="381"/>
      <c r="I1216" s="381"/>
      <c r="J1216" s="381"/>
      <c r="K1216" s="382"/>
      <c r="L1216" s="383"/>
      <c r="M1216" s="384"/>
      <c r="N1216" s="384"/>
      <c r="O1216" s="384"/>
      <c r="P1216" s="384"/>
      <c r="Q1216" s="384"/>
      <c r="R1216" s="384"/>
      <c r="S1216" s="384"/>
      <c r="T1216" s="384"/>
      <c r="U1216" s="385"/>
      <c r="V1216" s="132"/>
      <c r="W1216" s="132"/>
      <c r="X1216" s="74"/>
    </row>
    <row r="1217" spans="1:24" ht="9" hidden="1" customHeight="1" x14ac:dyDescent="0.25">
      <c r="A1217" s="74"/>
      <c r="B1217" s="132"/>
      <c r="C1217" s="132"/>
      <c r="D1217" s="132"/>
      <c r="E1217" s="132"/>
      <c r="F1217" s="132"/>
      <c r="G1217" s="132"/>
      <c r="H1217" s="132"/>
      <c r="I1217" s="132"/>
      <c r="J1217" s="132"/>
      <c r="K1217" s="132"/>
      <c r="L1217" s="132"/>
      <c r="M1217" s="132"/>
      <c r="N1217" s="132"/>
      <c r="O1217" s="132"/>
      <c r="P1217" s="132"/>
      <c r="Q1217" s="132"/>
      <c r="R1217" s="132"/>
      <c r="S1217" s="132"/>
      <c r="T1217" s="132"/>
      <c r="U1217" s="132"/>
      <c r="V1217" s="132"/>
      <c r="W1217" s="132"/>
      <c r="X1217" s="74"/>
    </row>
    <row r="1218" spans="1:24" ht="9" hidden="1" customHeight="1" x14ac:dyDescent="0.25">
      <c r="A1218" s="74"/>
      <c r="B1218" s="132"/>
      <c r="C1218" s="132"/>
      <c r="D1218" s="132"/>
      <c r="E1218" s="132"/>
      <c r="F1218" s="132"/>
      <c r="G1218" s="132"/>
      <c r="H1218" s="132"/>
      <c r="I1218" s="132"/>
      <c r="J1218" s="132"/>
      <c r="K1218" s="132"/>
      <c r="L1218" s="132"/>
      <c r="M1218" s="132"/>
      <c r="N1218" s="132"/>
      <c r="O1218" s="132"/>
      <c r="P1218" s="132"/>
      <c r="Q1218" s="132"/>
      <c r="R1218" s="132"/>
      <c r="S1218" s="132"/>
      <c r="T1218" s="132"/>
      <c r="U1218" s="132"/>
      <c r="V1218" s="132"/>
      <c r="W1218" s="132"/>
      <c r="X1218" s="74"/>
    </row>
    <row r="1219" spans="1:24" ht="39.950000000000003" hidden="1" customHeight="1" x14ac:dyDescent="0.25">
      <c r="A1219" s="74"/>
      <c r="B1219" s="132"/>
      <c r="C1219" s="365" t="s">
        <v>356</v>
      </c>
      <c r="D1219" s="387">
        <v>12</v>
      </c>
      <c r="E1219" s="138" t="s">
        <v>114</v>
      </c>
      <c r="F1219" s="367"/>
      <c r="G1219" s="368"/>
      <c r="H1219" s="369"/>
      <c r="I1219" s="139" t="s">
        <v>100</v>
      </c>
      <c r="J1219" s="370"/>
      <c r="K1219" s="371"/>
      <c r="L1219" s="371"/>
      <c r="M1219" s="371"/>
      <c r="N1219" s="371"/>
      <c r="O1219" s="371"/>
      <c r="P1219" s="371"/>
      <c r="Q1219" s="372"/>
      <c r="R1219" s="373" t="s">
        <v>140</v>
      </c>
      <c r="S1219" s="374"/>
      <c r="T1219" s="375" t="str">
        <f ca="1">IF(ISERROR(INDEX('BD1'!$N$56:$P$70,MATCH(J1219,INDIRECT(F1219),0),MATCH(F1219,'BD1'!$N$55:$P$55,0))),"",(INDEX('BD1'!$N$56:$P$70,MATCH(J1219,INDIRECT(F1219),0),MATCH(F1219,'BD1'!$N$55:$P$55,0))))</f>
        <v/>
      </c>
      <c r="U1219" s="376"/>
      <c r="V1219" s="132"/>
      <c r="W1219" s="132"/>
      <c r="X1219" s="74"/>
    </row>
    <row r="1220" spans="1:24" ht="15" hidden="1" customHeight="1" x14ac:dyDescent="0.25">
      <c r="A1220" s="74"/>
      <c r="B1220" s="132"/>
      <c r="C1220" s="365"/>
      <c r="D1220" s="388"/>
      <c r="E1220" s="140"/>
      <c r="F1220" s="140"/>
      <c r="G1220" s="140"/>
      <c r="H1220" s="141" t="s">
        <v>163</v>
      </c>
      <c r="I1220" s="140"/>
      <c r="J1220" s="140"/>
      <c r="K1220" s="140"/>
      <c r="L1220" s="140"/>
      <c r="M1220" s="140"/>
      <c r="N1220" s="140"/>
      <c r="O1220" s="140"/>
      <c r="P1220" s="140"/>
      <c r="Q1220" s="141" t="s">
        <v>163</v>
      </c>
      <c r="R1220" s="140"/>
      <c r="S1220" s="140"/>
      <c r="T1220" s="140"/>
      <c r="U1220" s="142"/>
      <c r="V1220" s="132"/>
      <c r="W1220" s="132"/>
      <c r="X1220" s="74"/>
    </row>
    <row r="1221" spans="1:24" ht="21.75" hidden="1" customHeight="1" x14ac:dyDescent="0.25">
      <c r="A1221" s="74"/>
      <c r="B1221" s="132"/>
      <c r="C1221" s="365"/>
      <c r="D1221" s="388"/>
      <c r="E1221" s="377" t="s">
        <v>234</v>
      </c>
      <c r="F1221" s="378"/>
      <c r="G1221" s="378"/>
      <c r="H1221" s="378"/>
      <c r="I1221" s="378"/>
      <c r="J1221" s="378"/>
      <c r="K1221" s="378"/>
      <c r="L1221" s="379" t="s">
        <v>235</v>
      </c>
      <c r="M1221" s="378"/>
      <c r="N1221" s="378"/>
      <c r="O1221" s="378"/>
      <c r="P1221" s="378"/>
      <c r="Q1221" s="378"/>
      <c r="R1221" s="378"/>
      <c r="S1221" s="378"/>
      <c r="T1221" s="378"/>
      <c r="U1221" s="380"/>
      <c r="V1221" s="132"/>
      <c r="W1221" s="132"/>
      <c r="X1221" s="74"/>
    </row>
    <row r="1222" spans="1:24" ht="39.950000000000003" hidden="1" customHeight="1" x14ac:dyDescent="0.25">
      <c r="A1222" s="74"/>
      <c r="B1222" s="132"/>
      <c r="C1222" s="366"/>
      <c r="D1222" s="389"/>
      <c r="E1222" s="381"/>
      <c r="F1222" s="381"/>
      <c r="G1222" s="381"/>
      <c r="H1222" s="381"/>
      <c r="I1222" s="381"/>
      <c r="J1222" s="381"/>
      <c r="K1222" s="382"/>
      <c r="L1222" s="383"/>
      <c r="M1222" s="384"/>
      <c r="N1222" s="384"/>
      <c r="O1222" s="384"/>
      <c r="P1222" s="384"/>
      <c r="Q1222" s="384"/>
      <c r="R1222" s="384"/>
      <c r="S1222" s="384"/>
      <c r="T1222" s="384"/>
      <c r="U1222" s="385"/>
      <c r="V1222" s="132"/>
      <c r="W1222" s="132"/>
      <c r="X1222" s="74"/>
    </row>
    <row r="1223" spans="1:24" ht="9" hidden="1" customHeight="1" x14ac:dyDescent="0.25">
      <c r="A1223" s="74"/>
      <c r="B1223" s="132"/>
      <c r="C1223" s="132"/>
      <c r="D1223" s="132"/>
      <c r="E1223" s="132"/>
      <c r="F1223" s="132"/>
      <c r="G1223" s="132"/>
      <c r="H1223" s="132"/>
      <c r="I1223" s="132"/>
      <c r="J1223" s="132"/>
      <c r="K1223" s="132"/>
      <c r="L1223" s="132"/>
      <c r="M1223" s="132"/>
      <c r="N1223" s="132"/>
      <c r="O1223" s="132"/>
      <c r="P1223" s="132"/>
      <c r="Q1223" s="132"/>
      <c r="R1223" s="132"/>
      <c r="S1223" s="132"/>
      <c r="T1223" s="132"/>
      <c r="U1223" s="132"/>
      <c r="V1223" s="132"/>
      <c r="W1223" s="132"/>
      <c r="X1223" s="74"/>
    </row>
    <row r="1224" spans="1:24" ht="9" hidden="1" customHeight="1" x14ac:dyDescent="0.25">
      <c r="A1224" s="74"/>
      <c r="B1224" s="132"/>
      <c r="C1224" s="132"/>
      <c r="D1224" s="132"/>
      <c r="E1224" s="132"/>
      <c r="F1224" s="132"/>
      <c r="G1224" s="132"/>
      <c r="H1224" s="132"/>
      <c r="I1224" s="132"/>
      <c r="J1224" s="132"/>
      <c r="K1224" s="132"/>
      <c r="L1224" s="132"/>
      <c r="M1224" s="132"/>
      <c r="N1224" s="132"/>
      <c r="O1224" s="132"/>
      <c r="P1224" s="132"/>
      <c r="Q1224" s="132"/>
      <c r="R1224" s="132"/>
      <c r="S1224" s="132"/>
      <c r="T1224" s="132"/>
      <c r="U1224" s="132"/>
      <c r="V1224" s="132"/>
      <c r="W1224" s="132"/>
      <c r="X1224" s="74"/>
    </row>
    <row r="1225" spans="1:24" ht="39.950000000000003" hidden="1" customHeight="1" x14ac:dyDescent="0.25">
      <c r="A1225" s="74"/>
      <c r="B1225" s="132"/>
      <c r="C1225" s="365" t="s">
        <v>356</v>
      </c>
      <c r="D1225" s="387">
        <v>13</v>
      </c>
      <c r="E1225" s="138" t="s">
        <v>114</v>
      </c>
      <c r="F1225" s="367"/>
      <c r="G1225" s="368"/>
      <c r="H1225" s="369"/>
      <c r="I1225" s="139" t="s">
        <v>100</v>
      </c>
      <c r="J1225" s="370"/>
      <c r="K1225" s="371"/>
      <c r="L1225" s="371"/>
      <c r="M1225" s="371"/>
      <c r="N1225" s="371"/>
      <c r="O1225" s="371"/>
      <c r="P1225" s="371"/>
      <c r="Q1225" s="372"/>
      <c r="R1225" s="373" t="s">
        <v>140</v>
      </c>
      <c r="S1225" s="374"/>
      <c r="T1225" s="375" t="str">
        <f ca="1">IF(ISERROR(INDEX('BD1'!$N$56:$P$70,MATCH(J1225,INDIRECT(F1225),0),MATCH(F1225,'BD1'!$N$55:$P$55,0))),"",(INDEX('BD1'!$N$56:$P$70,MATCH(J1225,INDIRECT(F1225),0),MATCH(F1225,'BD1'!$N$55:$P$55,0))))</f>
        <v/>
      </c>
      <c r="U1225" s="376"/>
      <c r="V1225" s="132"/>
      <c r="W1225" s="132"/>
      <c r="X1225" s="74"/>
    </row>
    <row r="1226" spans="1:24" ht="15" hidden="1" customHeight="1" x14ac:dyDescent="0.25">
      <c r="A1226" s="74"/>
      <c r="B1226" s="132"/>
      <c r="C1226" s="365"/>
      <c r="D1226" s="388"/>
      <c r="E1226" s="140"/>
      <c r="F1226" s="140"/>
      <c r="G1226" s="140"/>
      <c r="H1226" s="141" t="s">
        <v>163</v>
      </c>
      <c r="I1226" s="140"/>
      <c r="J1226" s="140"/>
      <c r="K1226" s="140"/>
      <c r="L1226" s="140"/>
      <c r="M1226" s="140"/>
      <c r="N1226" s="140"/>
      <c r="O1226" s="140"/>
      <c r="P1226" s="140"/>
      <c r="Q1226" s="141" t="s">
        <v>163</v>
      </c>
      <c r="R1226" s="140"/>
      <c r="S1226" s="140"/>
      <c r="T1226" s="140"/>
      <c r="U1226" s="142"/>
      <c r="V1226" s="132"/>
      <c r="W1226" s="132"/>
      <c r="X1226" s="74"/>
    </row>
    <row r="1227" spans="1:24" ht="21.75" hidden="1" customHeight="1" x14ac:dyDescent="0.25">
      <c r="A1227" s="74"/>
      <c r="B1227" s="132"/>
      <c r="C1227" s="365"/>
      <c r="D1227" s="388"/>
      <c r="E1227" s="377" t="s">
        <v>234</v>
      </c>
      <c r="F1227" s="378"/>
      <c r="G1227" s="378"/>
      <c r="H1227" s="378"/>
      <c r="I1227" s="378"/>
      <c r="J1227" s="378"/>
      <c r="K1227" s="378"/>
      <c r="L1227" s="379" t="s">
        <v>235</v>
      </c>
      <c r="M1227" s="378"/>
      <c r="N1227" s="378"/>
      <c r="O1227" s="378"/>
      <c r="P1227" s="378"/>
      <c r="Q1227" s="378"/>
      <c r="R1227" s="378"/>
      <c r="S1227" s="378"/>
      <c r="T1227" s="378"/>
      <c r="U1227" s="380"/>
      <c r="V1227" s="132"/>
      <c r="W1227" s="132"/>
      <c r="X1227" s="74"/>
    </row>
    <row r="1228" spans="1:24" ht="39.950000000000003" hidden="1" customHeight="1" x14ac:dyDescent="0.25">
      <c r="A1228" s="74"/>
      <c r="B1228" s="132"/>
      <c r="C1228" s="366"/>
      <c r="D1228" s="389"/>
      <c r="E1228" s="381"/>
      <c r="F1228" s="381"/>
      <c r="G1228" s="381"/>
      <c r="H1228" s="381"/>
      <c r="I1228" s="381"/>
      <c r="J1228" s="381"/>
      <c r="K1228" s="382"/>
      <c r="L1228" s="383"/>
      <c r="M1228" s="384"/>
      <c r="N1228" s="384"/>
      <c r="O1228" s="384"/>
      <c r="P1228" s="384"/>
      <c r="Q1228" s="384"/>
      <c r="R1228" s="384"/>
      <c r="S1228" s="384"/>
      <c r="T1228" s="384"/>
      <c r="U1228" s="385"/>
      <c r="V1228" s="132"/>
      <c r="W1228" s="132"/>
      <c r="X1228" s="74"/>
    </row>
    <row r="1229" spans="1:24" ht="12" hidden="1" customHeight="1" x14ac:dyDescent="0.25">
      <c r="A1229" s="74"/>
      <c r="B1229" s="132"/>
      <c r="C1229" s="132"/>
      <c r="D1229" s="132"/>
      <c r="E1229" s="132"/>
      <c r="F1229" s="132"/>
      <c r="G1229" s="132"/>
      <c r="H1229" s="132"/>
      <c r="I1229" s="132"/>
      <c r="J1229" s="132"/>
      <c r="K1229" s="132"/>
      <c r="L1229" s="132"/>
      <c r="M1229" s="132"/>
      <c r="N1229" s="132"/>
      <c r="O1229" s="132"/>
      <c r="P1229" s="132"/>
      <c r="Q1229" s="132"/>
      <c r="R1229" s="132"/>
      <c r="S1229" s="132"/>
      <c r="T1229" s="132"/>
      <c r="U1229" s="132"/>
      <c r="V1229" s="132"/>
      <c r="W1229" s="132"/>
      <c r="X1229" s="74"/>
    </row>
    <row r="1230" spans="1:24" ht="9" hidden="1" customHeight="1" x14ac:dyDescent="0.25">
      <c r="A1230" s="74"/>
      <c r="B1230" s="132"/>
      <c r="C1230" s="132"/>
      <c r="D1230" s="132"/>
      <c r="E1230" s="132"/>
      <c r="F1230" s="132"/>
      <c r="G1230" s="132"/>
      <c r="H1230" s="132"/>
      <c r="I1230" s="132"/>
      <c r="J1230" s="132"/>
      <c r="K1230" s="132"/>
      <c r="L1230" s="132"/>
      <c r="M1230" s="132"/>
      <c r="N1230" s="132"/>
      <c r="O1230" s="132"/>
      <c r="P1230" s="132"/>
      <c r="Q1230" s="132"/>
      <c r="R1230" s="132"/>
      <c r="S1230" s="132"/>
      <c r="T1230" s="132"/>
      <c r="U1230" s="132"/>
      <c r="V1230" s="132"/>
      <c r="W1230" s="132"/>
      <c r="X1230" s="74"/>
    </row>
    <row r="1231" spans="1:24" ht="39.950000000000003" hidden="1" customHeight="1" x14ac:dyDescent="0.25">
      <c r="A1231" s="74"/>
      <c r="B1231" s="132"/>
      <c r="C1231" s="365" t="s">
        <v>356</v>
      </c>
      <c r="D1231" s="387">
        <v>14</v>
      </c>
      <c r="E1231" s="138" t="s">
        <v>114</v>
      </c>
      <c r="F1231" s="367"/>
      <c r="G1231" s="368"/>
      <c r="H1231" s="369"/>
      <c r="I1231" s="139" t="s">
        <v>100</v>
      </c>
      <c r="J1231" s="370"/>
      <c r="K1231" s="371"/>
      <c r="L1231" s="371"/>
      <c r="M1231" s="371"/>
      <c r="N1231" s="371"/>
      <c r="O1231" s="371"/>
      <c r="P1231" s="371"/>
      <c r="Q1231" s="372"/>
      <c r="R1231" s="373" t="s">
        <v>140</v>
      </c>
      <c r="S1231" s="374"/>
      <c r="T1231" s="375" t="str">
        <f ca="1">IF(ISERROR(INDEX('BD1'!$N$56:$P$70,MATCH(J1231,INDIRECT(F1231),0),MATCH(F1231,'BD1'!$N$55:$P$55,0))),"",(INDEX('BD1'!$N$56:$P$70,MATCH(J1231,INDIRECT(F1231),0),MATCH(F1231,'BD1'!$N$55:$P$55,0))))</f>
        <v/>
      </c>
      <c r="U1231" s="376"/>
      <c r="V1231" s="132"/>
      <c r="W1231" s="132"/>
      <c r="X1231" s="74"/>
    </row>
    <row r="1232" spans="1:24" ht="15" hidden="1" customHeight="1" x14ac:dyDescent="0.25">
      <c r="A1232" s="74"/>
      <c r="B1232" s="132"/>
      <c r="C1232" s="365"/>
      <c r="D1232" s="388"/>
      <c r="E1232" s="140"/>
      <c r="F1232" s="140"/>
      <c r="G1232" s="140"/>
      <c r="H1232" s="141" t="s">
        <v>163</v>
      </c>
      <c r="I1232" s="140"/>
      <c r="J1232" s="140"/>
      <c r="K1232" s="140"/>
      <c r="L1232" s="140"/>
      <c r="M1232" s="140"/>
      <c r="N1232" s="140"/>
      <c r="O1232" s="140"/>
      <c r="P1232" s="140"/>
      <c r="Q1232" s="141" t="s">
        <v>163</v>
      </c>
      <c r="R1232" s="140"/>
      <c r="S1232" s="140"/>
      <c r="T1232" s="140"/>
      <c r="U1232" s="142"/>
      <c r="V1232" s="132"/>
      <c r="W1232" s="132"/>
      <c r="X1232" s="74"/>
    </row>
    <row r="1233" spans="1:24" ht="21.75" hidden="1" customHeight="1" x14ac:dyDescent="0.25">
      <c r="A1233" s="74"/>
      <c r="B1233" s="132"/>
      <c r="C1233" s="365"/>
      <c r="D1233" s="388"/>
      <c r="E1233" s="377" t="s">
        <v>234</v>
      </c>
      <c r="F1233" s="378"/>
      <c r="G1233" s="378"/>
      <c r="H1233" s="378"/>
      <c r="I1233" s="378"/>
      <c r="J1233" s="378"/>
      <c r="K1233" s="378"/>
      <c r="L1233" s="379" t="s">
        <v>235</v>
      </c>
      <c r="M1233" s="378"/>
      <c r="N1233" s="378"/>
      <c r="O1233" s="378"/>
      <c r="P1233" s="378"/>
      <c r="Q1233" s="378"/>
      <c r="R1233" s="378"/>
      <c r="S1233" s="378"/>
      <c r="T1233" s="378"/>
      <c r="U1233" s="380"/>
      <c r="V1233" s="132"/>
      <c r="W1233" s="132"/>
      <c r="X1233" s="74"/>
    </row>
    <row r="1234" spans="1:24" ht="39.950000000000003" hidden="1" customHeight="1" x14ac:dyDescent="0.25">
      <c r="A1234" s="74"/>
      <c r="B1234" s="132"/>
      <c r="C1234" s="366"/>
      <c r="D1234" s="389"/>
      <c r="E1234" s="381"/>
      <c r="F1234" s="381"/>
      <c r="G1234" s="381"/>
      <c r="H1234" s="381"/>
      <c r="I1234" s="381"/>
      <c r="J1234" s="381"/>
      <c r="K1234" s="382"/>
      <c r="L1234" s="383"/>
      <c r="M1234" s="384"/>
      <c r="N1234" s="384"/>
      <c r="O1234" s="384"/>
      <c r="P1234" s="384"/>
      <c r="Q1234" s="384"/>
      <c r="R1234" s="384"/>
      <c r="S1234" s="384"/>
      <c r="T1234" s="384"/>
      <c r="U1234" s="385"/>
      <c r="V1234" s="132"/>
      <c r="W1234" s="132"/>
      <c r="X1234" s="74"/>
    </row>
    <row r="1235" spans="1:24" ht="9" hidden="1" customHeight="1" x14ac:dyDescent="0.25">
      <c r="A1235" s="74"/>
      <c r="B1235" s="132"/>
      <c r="C1235" s="132"/>
      <c r="D1235" s="132"/>
      <c r="E1235" s="132"/>
      <c r="F1235" s="132"/>
      <c r="G1235" s="132"/>
      <c r="H1235" s="132"/>
      <c r="I1235" s="132"/>
      <c r="J1235" s="132"/>
      <c r="K1235" s="132"/>
      <c r="L1235" s="132"/>
      <c r="M1235" s="132"/>
      <c r="N1235" s="132"/>
      <c r="O1235" s="132"/>
      <c r="P1235" s="132"/>
      <c r="Q1235" s="132"/>
      <c r="R1235" s="132"/>
      <c r="S1235" s="132"/>
      <c r="T1235" s="132"/>
      <c r="U1235" s="132"/>
      <c r="V1235" s="132"/>
      <c r="W1235" s="132"/>
      <c r="X1235" s="74"/>
    </row>
    <row r="1236" spans="1:24" ht="9" hidden="1" customHeight="1" x14ac:dyDescent="0.25">
      <c r="A1236" s="74"/>
      <c r="B1236" s="132"/>
      <c r="C1236" s="132"/>
      <c r="D1236" s="132"/>
      <c r="E1236" s="132"/>
      <c r="F1236" s="132"/>
      <c r="G1236" s="132"/>
      <c r="H1236" s="132"/>
      <c r="I1236" s="132"/>
      <c r="J1236" s="132"/>
      <c r="K1236" s="132"/>
      <c r="L1236" s="132"/>
      <c r="M1236" s="132"/>
      <c r="N1236" s="132"/>
      <c r="O1236" s="132"/>
      <c r="P1236" s="132"/>
      <c r="Q1236" s="132"/>
      <c r="R1236" s="132"/>
      <c r="S1236" s="132"/>
      <c r="T1236" s="132"/>
      <c r="U1236" s="132"/>
      <c r="V1236" s="132"/>
      <c r="W1236" s="132"/>
      <c r="X1236" s="74"/>
    </row>
    <row r="1237" spans="1:24" ht="39.950000000000003" hidden="1" customHeight="1" x14ac:dyDescent="0.25">
      <c r="A1237" s="74"/>
      <c r="B1237" s="132"/>
      <c r="C1237" s="365" t="s">
        <v>356</v>
      </c>
      <c r="D1237" s="387">
        <v>15</v>
      </c>
      <c r="E1237" s="138" t="s">
        <v>114</v>
      </c>
      <c r="F1237" s="367"/>
      <c r="G1237" s="368"/>
      <c r="H1237" s="369"/>
      <c r="I1237" s="139" t="s">
        <v>100</v>
      </c>
      <c r="J1237" s="370"/>
      <c r="K1237" s="371"/>
      <c r="L1237" s="371"/>
      <c r="M1237" s="371"/>
      <c r="N1237" s="371"/>
      <c r="O1237" s="371"/>
      <c r="P1237" s="371"/>
      <c r="Q1237" s="372"/>
      <c r="R1237" s="373" t="s">
        <v>140</v>
      </c>
      <c r="S1237" s="374"/>
      <c r="T1237" s="375" t="str">
        <f ca="1">IF(ISERROR(INDEX('BD1'!$N$56:$P$70,MATCH(J1237,INDIRECT(F1237),0),MATCH(F1237,'BD1'!$N$55:$P$55,0))),"",(INDEX('BD1'!$N$56:$P$70,MATCH(J1237,INDIRECT(F1237),0),MATCH(F1237,'BD1'!$N$55:$P$55,0))))</f>
        <v/>
      </c>
      <c r="U1237" s="376"/>
      <c r="V1237" s="132"/>
      <c r="W1237" s="132"/>
      <c r="X1237" s="74"/>
    </row>
    <row r="1238" spans="1:24" ht="15" hidden="1" customHeight="1" x14ac:dyDescent="0.25">
      <c r="A1238" s="74"/>
      <c r="B1238" s="132"/>
      <c r="C1238" s="365"/>
      <c r="D1238" s="388"/>
      <c r="E1238" s="140"/>
      <c r="F1238" s="140"/>
      <c r="G1238" s="140"/>
      <c r="H1238" s="141" t="s">
        <v>163</v>
      </c>
      <c r="I1238" s="140"/>
      <c r="J1238" s="140"/>
      <c r="K1238" s="140"/>
      <c r="L1238" s="140"/>
      <c r="M1238" s="140"/>
      <c r="N1238" s="140"/>
      <c r="O1238" s="140"/>
      <c r="P1238" s="140"/>
      <c r="Q1238" s="141" t="s">
        <v>163</v>
      </c>
      <c r="R1238" s="140"/>
      <c r="S1238" s="140"/>
      <c r="T1238" s="140"/>
      <c r="U1238" s="142"/>
      <c r="V1238" s="132"/>
      <c r="W1238" s="132"/>
      <c r="X1238" s="74"/>
    </row>
    <row r="1239" spans="1:24" ht="21.75" hidden="1" customHeight="1" x14ac:dyDescent="0.25">
      <c r="A1239" s="74"/>
      <c r="B1239" s="132"/>
      <c r="C1239" s="365"/>
      <c r="D1239" s="388"/>
      <c r="E1239" s="377" t="s">
        <v>234</v>
      </c>
      <c r="F1239" s="378"/>
      <c r="G1239" s="378"/>
      <c r="H1239" s="378"/>
      <c r="I1239" s="378"/>
      <c r="J1239" s="378"/>
      <c r="K1239" s="378"/>
      <c r="L1239" s="379" t="s">
        <v>235</v>
      </c>
      <c r="M1239" s="378"/>
      <c r="N1239" s="378"/>
      <c r="O1239" s="378"/>
      <c r="P1239" s="378"/>
      <c r="Q1239" s="378"/>
      <c r="R1239" s="378"/>
      <c r="S1239" s="378"/>
      <c r="T1239" s="378"/>
      <c r="U1239" s="380"/>
      <c r="V1239" s="132"/>
      <c r="W1239" s="132"/>
      <c r="X1239" s="74"/>
    </row>
    <row r="1240" spans="1:24" ht="39.950000000000003" hidden="1" customHeight="1" x14ac:dyDescent="0.25">
      <c r="A1240" s="74"/>
      <c r="B1240" s="132"/>
      <c r="C1240" s="366"/>
      <c r="D1240" s="389"/>
      <c r="E1240" s="381"/>
      <c r="F1240" s="381"/>
      <c r="G1240" s="381"/>
      <c r="H1240" s="381"/>
      <c r="I1240" s="381"/>
      <c r="J1240" s="381"/>
      <c r="K1240" s="382"/>
      <c r="L1240" s="383"/>
      <c r="M1240" s="384"/>
      <c r="N1240" s="384"/>
      <c r="O1240" s="384"/>
      <c r="P1240" s="384"/>
      <c r="Q1240" s="384"/>
      <c r="R1240" s="384"/>
      <c r="S1240" s="384"/>
      <c r="T1240" s="384"/>
      <c r="U1240" s="385"/>
      <c r="V1240" s="132"/>
      <c r="W1240" s="132"/>
      <c r="X1240" s="74"/>
    </row>
    <row r="1241" spans="1:24" ht="9" hidden="1" customHeight="1" x14ac:dyDescent="0.25">
      <c r="A1241" s="74"/>
      <c r="B1241" s="132"/>
      <c r="C1241" s="132"/>
      <c r="D1241" s="132"/>
      <c r="E1241" s="132"/>
      <c r="F1241" s="132"/>
      <c r="G1241" s="132"/>
      <c r="H1241" s="132"/>
      <c r="I1241" s="132"/>
      <c r="J1241" s="132"/>
      <c r="K1241" s="132"/>
      <c r="L1241" s="132"/>
      <c r="M1241" s="132"/>
      <c r="N1241" s="132"/>
      <c r="O1241" s="132"/>
      <c r="P1241" s="132"/>
      <c r="Q1241" s="132"/>
      <c r="R1241" s="132"/>
      <c r="S1241" s="132"/>
      <c r="T1241" s="132"/>
      <c r="U1241" s="132"/>
      <c r="V1241" s="132"/>
      <c r="W1241" s="132"/>
      <c r="X1241" s="74"/>
    </row>
    <row r="1242" spans="1:24" ht="9" hidden="1" customHeight="1" x14ac:dyDescent="0.25">
      <c r="A1242" s="74"/>
      <c r="B1242" s="132"/>
      <c r="C1242" s="132"/>
      <c r="D1242" s="132"/>
      <c r="E1242" s="132"/>
      <c r="F1242" s="132"/>
      <c r="G1242" s="132"/>
      <c r="H1242" s="132"/>
      <c r="I1242" s="132"/>
      <c r="J1242" s="132"/>
      <c r="K1242" s="132"/>
      <c r="L1242" s="132"/>
      <c r="M1242" s="132"/>
      <c r="N1242" s="132"/>
      <c r="O1242" s="132"/>
      <c r="P1242" s="132"/>
      <c r="Q1242" s="132"/>
      <c r="R1242" s="132"/>
      <c r="S1242" s="132"/>
      <c r="T1242" s="132"/>
      <c r="U1242" s="132"/>
      <c r="V1242" s="132"/>
      <c r="W1242" s="132"/>
      <c r="X1242" s="74"/>
    </row>
    <row r="1243" spans="1:24" ht="39.950000000000003" hidden="1" customHeight="1" x14ac:dyDescent="0.25">
      <c r="A1243" s="74"/>
      <c r="B1243" s="132"/>
      <c r="C1243" s="365" t="s">
        <v>356</v>
      </c>
      <c r="D1243" s="387">
        <v>16</v>
      </c>
      <c r="E1243" s="138" t="s">
        <v>114</v>
      </c>
      <c r="F1243" s="367"/>
      <c r="G1243" s="368"/>
      <c r="H1243" s="369"/>
      <c r="I1243" s="139" t="s">
        <v>100</v>
      </c>
      <c r="J1243" s="370"/>
      <c r="K1243" s="371"/>
      <c r="L1243" s="371"/>
      <c r="M1243" s="371"/>
      <c r="N1243" s="371"/>
      <c r="O1243" s="371"/>
      <c r="P1243" s="371"/>
      <c r="Q1243" s="372"/>
      <c r="R1243" s="373" t="s">
        <v>140</v>
      </c>
      <c r="S1243" s="374"/>
      <c r="T1243" s="375" t="str">
        <f ca="1">IF(ISERROR(INDEX('BD1'!$N$56:$P$70,MATCH(J1243,INDIRECT(F1243),0),MATCH(F1243,'BD1'!$N$55:$P$55,0))),"",(INDEX('BD1'!$N$56:$P$70,MATCH(J1243,INDIRECT(F1243),0),MATCH(F1243,'BD1'!$N$55:$P$55,0))))</f>
        <v/>
      </c>
      <c r="U1243" s="376"/>
      <c r="V1243" s="132"/>
      <c r="W1243" s="132"/>
      <c r="X1243" s="74"/>
    </row>
    <row r="1244" spans="1:24" ht="15" hidden="1" customHeight="1" x14ac:dyDescent="0.25">
      <c r="A1244" s="74"/>
      <c r="B1244" s="132"/>
      <c r="C1244" s="365"/>
      <c r="D1244" s="388"/>
      <c r="E1244" s="140"/>
      <c r="F1244" s="140"/>
      <c r="G1244" s="140"/>
      <c r="H1244" s="141" t="s">
        <v>163</v>
      </c>
      <c r="I1244" s="140"/>
      <c r="J1244" s="140"/>
      <c r="K1244" s="140"/>
      <c r="L1244" s="140"/>
      <c r="M1244" s="140"/>
      <c r="N1244" s="140"/>
      <c r="O1244" s="140"/>
      <c r="P1244" s="140"/>
      <c r="Q1244" s="141" t="s">
        <v>163</v>
      </c>
      <c r="R1244" s="140"/>
      <c r="S1244" s="140"/>
      <c r="T1244" s="140"/>
      <c r="U1244" s="142"/>
      <c r="V1244" s="132"/>
      <c r="W1244" s="132"/>
      <c r="X1244" s="74"/>
    </row>
    <row r="1245" spans="1:24" ht="21.75" hidden="1" customHeight="1" x14ac:dyDescent="0.25">
      <c r="A1245" s="74"/>
      <c r="B1245" s="132"/>
      <c r="C1245" s="365"/>
      <c r="D1245" s="388"/>
      <c r="E1245" s="377" t="s">
        <v>234</v>
      </c>
      <c r="F1245" s="378"/>
      <c r="G1245" s="378"/>
      <c r="H1245" s="378"/>
      <c r="I1245" s="378"/>
      <c r="J1245" s="378"/>
      <c r="K1245" s="378"/>
      <c r="L1245" s="379" t="s">
        <v>235</v>
      </c>
      <c r="M1245" s="378"/>
      <c r="N1245" s="378"/>
      <c r="O1245" s="378"/>
      <c r="P1245" s="378"/>
      <c r="Q1245" s="378"/>
      <c r="R1245" s="378"/>
      <c r="S1245" s="378"/>
      <c r="T1245" s="378"/>
      <c r="U1245" s="380"/>
      <c r="V1245" s="132"/>
      <c r="W1245" s="132"/>
      <c r="X1245" s="74"/>
    </row>
    <row r="1246" spans="1:24" ht="39.950000000000003" hidden="1" customHeight="1" x14ac:dyDescent="0.25">
      <c r="A1246" s="74"/>
      <c r="B1246" s="132"/>
      <c r="C1246" s="366"/>
      <c r="D1246" s="389"/>
      <c r="E1246" s="381"/>
      <c r="F1246" s="381"/>
      <c r="G1246" s="381"/>
      <c r="H1246" s="381"/>
      <c r="I1246" s="381"/>
      <c r="J1246" s="381"/>
      <c r="K1246" s="382"/>
      <c r="L1246" s="383"/>
      <c r="M1246" s="384"/>
      <c r="N1246" s="384"/>
      <c r="O1246" s="384"/>
      <c r="P1246" s="384"/>
      <c r="Q1246" s="384"/>
      <c r="R1246" s="384"/>
      <c r="S1246" s="384"/>
      <c r="T1246" s="384"/>
      <c r="U1246" s="385"/>
      <c r="V1246" s="132"/>
      <c r="W1246" s="132"/>
      <c r="X1246" s="74"/>
    </row>
    <row r="1247" spans="1:24" ht="12" hidden="1" customHeight="1" x14ac:dyDescent="0.25">
      <c r="A1247" s="74"/>
      <c r="B1247" s="132"/>
      <c r="C1247" s="132"/>
      <c r="D1247" s="132"/>
      <c r="E1247" s="132"/>
      <c r="F1247" s="132"/>
      <c r="G1247" s="132"/>
      <c r="H1247" s="132"/>
      <c r="I1247" s="132"/>
      <c r="J1247" s="132"/>
      <c r="K1247" s="132"/>
      <c r="L1247" s="132"/>
      <c r="M1247" s="132"/>
      <c r="N1247" s="132"/>
      <c r="O1247" s="132"/>
      <c r="P1247" s="132"/>
      <c r="Q1247" s="132"/>
      <c r="R1247" s="132"/>
      <c r="S1247" s="132"/>
      <c r="T1247" s="132"/>
      <c r="U1247" s="132"/>
      <c r="V1247" s="132"/>
      <c r="W1247" s="132"/>
      <c r="X1247" s="74"/>
    </row>
    <row r="1248" spans="1:24" ht="9" hidden="1" customHeight="1" x14ac:dyDescent="0.25">
      <c r="A1248" s="74"/>
      <c r="B1248" s="132"/>
      <c r="C1248" s="132"/>
      <c r="D1248" s="132"/>
      <c r="E1248" s="132"/>
      <c r="F1248" s="132"/>
      <c r="G1248" s="132"/>
      <c r="H1248" s="132"/>
      <c r="I1248" s="132"/>
      <c r="J1248" s="132"/>
      <c r="K1248" s="132"/>
      <c r="L1248" s="132"/>
      <c r="M1248" s="132"/>
      <c r="N1248" s="132"/>
      <c r="O1248" s="132"/>
      <c r="P1248" s="132"/>
      <c r="Q1248" s="132"/>
      <c r="R1248" s="132"/>
      <c r="S1248" s="132"/>
      <c r="T1248" s="132"/>
      <c r="U1248" s="132"/>
      <c r="V1248" s="132"/>
      <c r="W1248" s="132"/>
      <c r="X1248" s="74"/>
    </row>
    <row r="1249" spans="1:24" ht="39.950000000000003" hidden="1" customHeight="1" x14ac:dyDescent="0.25">
      <c r="A1249" s="74"/>
      <c r="B1249" s="132"/>
      <c r="C1249" s="365" t="s">
        <v>356</v>
      </c>
      <c r="D1249" s="387">
        <v>17</v>
      </c>
      <c r="E1249" s="138" t="s">
        <v>114</v>
      </c>
      <c r="F1249" s="367"/>
      <c r="G1249" s="368"/>
      <c r="H1249" s="369"/>
      <c r="I1249" s="139" t="s">
        <v>100</v>
      </c>
      <c r="J1249" s="370"/>
      <c r="K1249" s="371"/>
      <c r="L1249" s="371"/>
      <c r="M1249" s="371"/>
      <c r="N1249" s="371"/>
      <c r="O1249" s="371"/>
      <c r="P1249" s="371"/>
      <c r="Q1249" s="372"/>
      <c r="R1249" s="373" t="s">
        <v>140</v>
      </c>
      <c r="S1249" s="374"/>
      <c r="T1249" s="375" t="str">
        <f ca="1">IF(ISERROR(INDEX('BD1'!$N$56:$P$70,MATCH(J1249,INDIRECT(F1249),0),MATCH(F1249,'BD1'!$N$55:$P$55,0))),"",(INDEX('BD1'!$N$56:$P$70,MATCH(J1249,INDIRECT(F1249),0),MATCH(F1249,'BD1'!$N$55:$P$55,0))))</f>
        <v/>
      </c>
      <c r="U1249" s="376"/>
      <c r="V1249" s="132"/>
      <c r="W1249" s="132"/>
      <c r="X1249" s="74"/>
    </row>
    <row r="1250" spans="1:24" ht="15" hidden="1" customHeight="1" x14ac:dyDescent="0.25">
      <c r="A1250" s="74"/>
      <c r="B1250" s="132"/>
      <c r="C1250" s="365"/>
      <c r="D1250" s="388"/>
      <c r="E1250" s="140"/>
      <c r="F1250" s="140"/>
      <c r="G1250" s="140"/>
      <c r="H1250" s="141" t="s">
        <v>163</v>
      </c>
      <c r="I1250" s="140"/>
      <c r="J1250" s="140"/>
      <c r="K1250" s="140"/>
      <c r="L1250" s="140"/>
      <c r="M1250" s="140"/>
      <c r="N1250" s="140"/>
      <c r="O1250" s="140"/>
      <c r="P1250" s="140"/>
      <c r="Q1250" s="141" t="s">
        <v>163</v>
      </c>
      <c r="R1250" s="140"/>
      <c r="S1250" s="140"/>
      <c r="T1250" s="140"/>
      <c r="U1250" s="142"/>
      <c r="V1250" s="132"/>
      <c r="W1250" s="132"/>
      <c r="X1250" s="74"/>
    </row>
    <row r="1251" spans="1:24" ht="21.75" hidden="1" customHeight="1" x14ac:dyDescent="0.25">
      <c r="A1251" s="74"/>
      <c r="B1251" s="132"/>
      <c r="C1251" s="365"/>
      <c r="D1251" s="388"/>
      <c r="E1251" s="377" t="s">
        <v>234</v>
      </c>
      <c r="F1251" s="378"/>
      <c r="G1251" s="378"/>
      <c r="H1251" s="378"/>
      <c r="I1251" s="378"/>
      <c r="J1251" s="378"/>
      <c r="K1251" s="378"/>
      <c r="L1251" s="379" t="s">
        <v>235</v>
      </c>
      <c r="M1251" s="378"/>
      <c r="N1251" s="378"/>
      <c r="O1251" s="378"/>
      <c r="P1251" s="378"/>
      <c r="Q1251" s="378"/>
      <c r="R1251" s="378"/>
      <c r="S1251" s="378"/>
      <c r="T1251" s="378"/>
      <c r="U1251" s="380"/>
      <c r="V1251" s="132"/>
      <c r="W1251" s="132"/>
      <c r="X1251" s="74"/>
    </row>
    <row r="1252" spans="1:24" ht="39.950000000000003" hidden="1" customHeight="1" x14ac:dyDescent="0.25">
      <c r="A1252" s="74"/>
      <c r="B1252" s="132"/>
      <c r="C1252" s="366"/>
      <c r="D1252" s="389"/>
      <c r="E1252" s="381"/>
      <c r="F1252" s="381"/>
      <c r="G1252" s="381"/>
      <c r="H1252" s="381"/>
      <c r="I1252" s="381"/>
      <c r="J1252" s="381"/>
      <c r="K1252" s="382"/>
      <c r="L1252" s="383"/>
      <c r="M1252" s="384"/>
      <c r="N1252" s="384"/>
      <c r="O1252" s="384"/>
      <c r="P1252" s="384"/>
      <c r="Q1252" s="384"/>
      <c r="R1252" s="384"/>
      <c r="S1252" s="384"/>
      <c r="T1252" s="384"/>
      <c r="U1252" s="385"/>
      <c r="V1252" s="132"/>
      <c r="W1252" s="132"/>
      <c r="X1252" s="74"/>
    </row>
    <row r="1253" spans="1:24" ht="9" hidden="1" customHeight="1" x14ac:dyDescent="0.25">
      <c r="A1253" s="74"/>
      <c r="B1253" s="132"/>
      <c r="C1253" s="132"/>
      <c r="D1253" s="132"/>
      <c r="E1253" s="132"/>
      <c r="F1253" s="132"/>
      <c r="G1253" s="132"/>
      <c r="H1253" s="132"/>
      <c r="I1253" s="132"/>
      <c r="J1253" s="132"/>
      <c r="K1253" s="132"/>
      <c r="L1253" s="132"/>
      <c r="M1253" s="132"/>
      <c r="N1253" s="132"/>
      <c r="O1253" s="132"/>
      <c r="P1253" s="132"/>
      <c r="Q1253" s="132"/>
      <c r="R1253" s="132"/>
      <c r="S1253" s="132"/>
      <c r="T1253" s="132"/>
      <c r="U1253" s="132"/>
      <c r="V1253" s="132"/>
      <c r="W1253" s="132"/>
      <c r="X1253" s="74"/>
    </row>
    <row r="1254" spans="1:24" ht="9" hidden="1" customHeight="1" x14ac:dyDescent="0.25">
      <c r="A1254" s="74"/>
      <c r="B1254" s="132"/>
      <c r="C1254" s="132"/>
      <c r="D1254" s="132"/>
      <c r="E1254" s="132"/>
      <c r="F1254" s="132"/>
      <c r="G1254" s="132"/>
      <c r="H1254" s="132"/>
      <c r="I1254" s="132"/>
      <c r="J1254" s="132"/>
      <c r="K1254" s="132"/>
      <c r="L1254" s="132"/>
      <c r="M1254" s="132"/>
      <c r="N1254" s="132"/>
      <c r="O1254" s="132"/>
      <c r="P1254" s="132"/>
      <c r="Q1254" s="132"/>
      <c r="R1254" s="132"/>
      <c r="S1254" s="132"/>
      <c r="T1254" s="132"/>
      <c r="U1254" s="132"/>
      <c r="V1254" s="132"/>
      <c r="W1254" s="132"/>
      <c r="X1254" s="74"/>
    </row>
    <row r="1255" spans="1:24" ht="39.950000000000003" hidden="1" customHeight="1" x14ac:dyDescent="0.25">
      <c r="A1255" s="74"/>
      <c r="B1255" s="132"/>
      <c r="C1255" s="365" t="s">
        <v>356</v>
      </c>
      <c r="D1255" s="387">
        <v>18</v>
      </c>
      <c r="E1255" s="138" t="s">
        <v>114</v>
      </c>
      <c r="F1255" s="367"/>
      <c r="G1255" s="368"/>
      <c r="H1255" s="369"/>
      <c r="I1255" s="139" t="s">
        <v>100</v>
      </c>
      <c r="J1255" s="370"/>
      <c r="K1255" s="371"/>
      <c r="L1255" s="371"/>
      <c r="M1255" s="371"/>
      <c r="N1255" s="371"/>
      <c r="O1255" s="371"/>
      <c r="P1255" s="371"/>
      <c r="Q1255" s="372"/>
      <c r="R1255" s="373" t="s">
        <v>140</v>
      </c>
      <c r="S1255" s="374"/>
      <c r="T1255" s="375" t="str">
        <f ca="1">IF(ISERROR(INDEX('BD1'!$N$56:$P$70,MATCH(J1255,INDIRECT(F1255),0),MATCH(F1255,'BD1'!$N$55:$P$55,0))),"",(INDEX('BD1'!$N$56:$P$70,MATCH(J1255,INDIRECT(F1255),0),MATCH(F1255,'BD1'!$N$55:$P$55,0))))</f>
        <v/>
      </c>
      <c r="U1255" s="376"/>
      <c r="V1255" s="132"/>
      <c r="W1255" s="132"/>
      <c r="X1255" s="74"/>
    </row>
    <row r="1256" spans="1:24" ht="15" hidden="1" customHeight="1" x14ac:dyDescent="0.25">
      <c r="A1256" s="74"/>
      <c r="B1256" s="132"/>
      <c r="C1256" s="365"/>
      <c r="D1256" s="388"/>
      <c r="E1256" s="140"/>
      <c r="F1256" s="140"/>
      <c r="G1256" s="140"/>
      <c r="H1256" s="141" t="s">
        <v>163</v>
      </c>
      <c r="I1256" s="140"/>
      <c r="J1256" s="140"/>
      <c r="K1256" s="140"/>
      <c r="L1256" s="140"/>
      <c r="M1256" s="140"/>
      <c r="N1256" s="140"/>
      <c r="O1256" s="140"/>
      <c r="P1256" s="140"/>
      <c r="Q1256" s="141" t="s">
        <v>163</v>
      </c>
      <c r="R1256" s="140"/>
      <c r="S1256" s="140"/>
      <c r="T1256" s="140"/>
      <c r="U1256" s="142"/>
      <c r="V1256" s="132"/>
      <c r="W1256" s="132"/>
      <c r="X1256" s="74"/>
    </row>
    <row r="1257" spans="1:24" ht="21.75" hidden="1" customHeight="1" x14ac:dyDescent="0.25">
      <c r="A1257" s="74"/>
      <c r="B1257" s="132"/>
      <c r="C1257" s="365"/>
      <c r="D1257" s="388"/>
      <c r="E1257" s="377" t="s">
        <v>234</v>
      </c>
      <c r="F1257" s="378"/>
      <c r="G1257" s="378"/>
      <c r="H1257" s="378"/>
      <c r="I1257" s="378"/>
      <c r="J1257" s="378"/>
      <c r="K1257" s="378"/>
      <c r="L1257" s="379" t="s">
        <v>235</v>
      </c>
      <c r="M1257" s="378"/>
      <c r="N1257" s="378"/>
      <c r="O1257" s="378"/>
      <c r="P1257" s="378"/>
      <c r="Q1257" s="378"/>
      <c r="R1257" s="378"/>
      <c r="S1257" s="378"/>
      <c r="T1257" s="378"/>
      <c r="U1257" s="380"/>
      <c r="V1257" s="132"/>
      <c r="W1257" s="132"/>
      <c r="X1257" s="74"/>
    </row>
    <row r="1258" spans="1:24" ht="39.950000000000003" hidden="1" customHeight="1" x14ac:dyDescent="0.25">
      <c r="A1258" s="74"/>
      <c r="B1258" s="132"/>
      <c r="C1258" s="366"/>
      <c r="D1258" s="389"/>
      <c r="E1258" s="381"/>
      <c r="F1258" s="381"/>
      <c r="G1258" s="381"/>
      <c r="H1258" s="381"/>
      <c r="I1258" s="381"/>
      <c r="J1258" s="381"/>
      <c r="K1258" s="382"/>
      <c r="L1258" s="383"/>
      <c r="M1258" s="384"/>
      <c r="N1258" s="384"/>
      <c r="O1258" s="384"/>
      <c r="P1258" s="384"/>
      <c r="Q1258" s="384"/>
      <c r="R1258" s="384"/>
      <c r="S1258" s="384"/>
      <c r="T1258" s="384"/>
      <c r="U1258" s="385"/>
      <c r="V1258" s="132"/>
      <c r="W1258" s="132"/>
      <c r="X1258" s="74"/>
    </row>
    <row r="1259" spans="1:24" ht="9" hidden="1" customHeight="1" x14ac:dyDescent="0.25">
      <c r="A1259" s="74"/>
      <c r="B1259" s="132"/>
      <c r="C1259" s="132"/>
      <c r="D1259" s="132"/>
      <c r="E1259" s="132"/>
      <c r="F1259" s="132"/>
      <c r="G1259" s="132"/>
      <c r="H1259" s="132"/>
      <c r="I1259" s="132"/>
      <c r="J1259" s="132"/>
      <c r="K1259" s="132"/>
      <c r="L1259" s="132"/>
      <c r="M1259" s="132"/>
      <c r="N1259" s="132"/>
      <c r="O1259" s="132"/>
      <c r="P1259" s="132"/>
      <c r="Q1259" s="132"/>
      <c r="R1259" s="132"/>
      <c r="S1259" s="132"/>
      <c r="T1259" s="132"/>
      <c r="U1259" s="132"/>
      <c r="V1259" s="132"/>
      <c r="W1259" s="132"/>
      <c r="X1259" s="74"/>
    </row>
    <row r="1260" spans="1:24" ht="8.25" hidden="1" customHeight="1" x14ac:dyDescent="0.25">
      <c r="A1260" s="74"/>
      <c r="B1260" s="132"/>
      <c r="C1260" s="132"/>
      <c r="D1260" s="132"/>
      <c r="E1260" s="132"/>
      <c r="F1260" s="132"/>
      <c r="G1260" s="132"/>
      <c r="H1260" s="132"/>
      <c r="I1260" s="132"/>
      <c r="J1260" s="132"/>
      <c r="K1260" s="132"/>
      <c r="L1260" s="132"/>
      <c r="M1260" s="132"/>
      <c r="N1260" s="132"/>
      <c r="O1260" s="132"/>
      <c r="P1260" s="132"/>
      <c r="Q1260" s="132"/>
      <c r="R1260" s="132"/>
      <c r="S1260" s="132"/>
      <c r="T1260" s="132"/>
      <c r="U1260" s="132"/>
      <c r="V1260" s="132"/>
      <c r="W1260" s="132"/>
      <c r="X1260" s="74"/>
    </row>
    <row r="1261" spans="1:24" ht="252.75" hidden="1" customHeight="1" x14ac:dyDescent="0.25">
      <c r="A1261" s="74"/>
      <c r="B1261" s="132"/>
      <c r="C1261" s="132"/>
      <c r="D1261" s="132"/>
      <c r="E1261" s="132"/>
      <c r="F1261" s="132"/>
      <c r="G1261" s="132"/>
      <c r="H1261" s="132"/>
      <c r="I1261" s="132"/>
      <c r="J1261" s="132"/>
      <c r="K1261" s="132"/>
      <c r="L1261" s="132"/>
      <c r="M1261" s="132"/>
      <c r="N1261" s="132"/>
      <c r="O1261" s="132"/>
      <c r="P1261" s="132"/>
      <c r="Q1261" s="132"/>
      <c r="R1261" s="132"/>
      <c r="S1261" s="132"/>
      <c r="T1261" s="132"/>
      <c r="U1261" s="132"/>
      <c r="V1261" s="132"/>
      <c r="W1261" s="132"/>
      <c r="X1261" s="74"/>
    </row>
    <row r="1262" spans="1:24" ht="11.25" hidden="1" customHeight="1" x14ac:dyDescent="0.25">
      <c r="A1262" s="74"/>
      <c r="B1262" s="132"/>
      <c r="C1262" s="132"/>
      <c r="D1262" s="132"/>
      <c r="E1262" s="132"/>
      <c r="F1262" s="132"/>
      <c r="G1262" s="132"/>
      <c r="H1262" s="132"/>
      <c r="I1262" s="132"/>
      <c r="J1262" s="132"/>
      <c r="K1262" s="132"/>
      <c r="L1262" s="132"/>
      <c r="M1262" s="132"/>
      <c r="N1262" s="132"/>
      <c r="O1262" s="132"/>
      <c r="P1262" s="132"/>
      <c r="Q1262" s="132"/>
      <c r="R1262" s="132"/>
      <c r="S1262" s="132"/>
      <c r="T1262" s="132"/>
      <c r="U1262" s="132"/>
      <c r="V1262" s="132"/>
      <c r="W1262" s="132"/>
      <c r="X1262" s="74"/>
    </row>
    <row r="1263" spans="1:24" ht="111" customHeight="1" x14ac:dyDescent="0.25">
      <c r="A1263" s="74"/>
      <c r="B1263" s="132"/>
      <c r="C1263" s="335" t="s">
        <v>926</v>
      </c>
      <c r="D1263" s="362" t="s">
        <v>953</v>
      </c>
      <c r="E1263" s="363"/>
      <c r="F1263" s="363"/>
      <c r="G1263" s="363"/>
      <c r="H1263" s="363"/>
      <c r="I1263" s="363"/>
      <c r="J1263" s="363"/>
      <c r="K1263" s="363"/>
      <c r="L1263" s="363"/>
      <c r="M1263" s="363"/>
      <c r="N1263" s="363"/>
      <c r="O1263" s="363"/>
      <c r="P1263" s="363"/>
      <c r="Q1263" s="363"/>
      <c r="R1263" s="363"/>
      <c r="S1263" s="363"/>
      <c r="T1263" s="363"/>
      <c r="U1263" s="364"/>
      <c r="V1263" s="132"/>
      <c r="W1263" s="132"/>
      <c r="X1263" s="74"/>
    </row>
    <row r="1264" spans="1:24" ht="197.25" customHeight="1" x14ac:dyDescent="0.25">
      <c r="A1264" s="74"/>
      <c r="B1264" s="132"/>
      <c r="C1264" s="335" t="s">
        <v>927</v>
      </c>
      <c r="D1264" s="362" t="s">
        <v>954</v>
      </c>
      <c r="E1264" s="363"/>
      <c r="F1264" s="363"/>
      <c r="G1264" s="363"/>
      <c r="H1264" s="363"/>
      <c r="I1264" s="363"/>
      <c r="J1264" s="363"/>
      <c r="K1264" s="363"/>
      <c r="L1264" s="363"/>
      <c r="M1264" s="363"/>
      <c r="N1264" s="363"/>
      <c r="O1264" s="363"/>
      <c r="P1264" s="363"/>
      <c r="Q1264" s="363"/>
      <c r="R1264" s="363"/>
      <c r="S1264" s="363"/>
      <c r="T1264" s="363"/>
      <c r="U1264" s="364"/>
      <c r="V1264" s="132"/>
      <c r="W1264" s="132"/>
      <c r="X1264" s="74"/>
    </row>
    <row r="1265" spans="1:24" ht="50.25" customHeight="1" x14ac:dyDescent="0.2">
      <c r="A1265" s="74"/>
      <c r="B1265" s="490" t="s">
        <v>365</v>
      </c>
      <c r="C1265" s="491"/>
      <c r="D1265" s="491"/>
      <c r="E1265" s="491"/>
      <c r="F1265" s="491"/>
      <c r="G1265" s="491"/>
      <c r="H1265" s="491"/>
      <c r="I1265" s="491"/>
      <c r="J1265" s="491"/>
      <c r="K1265" s="491"/>
      <c r="L1265" s="491"/>
      <c r="M1265" s="491"/>
      <c r="N1265" s="491"/>
      <c r="O1265" s="491"/>
      <c r="P1265" s="491"/>
      <c r="Q1265" s="491"/>
      <c r="R1265" s="491"/>
      <c r="S1265" s="491"/>
      <c r="T1265" s="491"/>
      <c r="U1265" s="491"/>
      <c r="V1265" s="491"/>
      <c r="W1265" s="492"/>
      <c r="X1265" s="146"/>
    </row>
    <row r="1266" spans="1:24" ht="9.75" customHeight="1" x14ac:dyDescent="0.25">
      <c r="A1266" s="74"/>
      <c r="B1266" s="74"/>
      <c r="C1266" s="74"/>
      <c r="D1266" s="74"/>
      <c r="E1266" s="74"/>
      <c r="F1266" s="74"/>
      <c r="G1266" s="74"/>
      <c r="H1266" s="74"/>
      <c r="I1266" s="74"/>
      <c r="J1266" s="74"/>
      <c r="K1266" s="74"/>
      <c r="L1266" s="74"/>
      <c r="M1266" s="74"/>
      <c r="N1266" s="74"/>
      <c r="O1266" s="74"/>
      <c r="P1266" s="74"/>
      <c r="Q1266" s="74"/>
      <c r="R1266" s="74"/>
      <c r="S1266" s="74"/>
      <c r="T1266" s="74"/>
      <c r="U1266" s="74"/>
      <c r="V1266" s="74"/>
      <c r="W1266" s="74"/>
      <c r="X1266" s="74"/>
    </row>
    <row r="1267" spans="1:24" ht="18.75" hidden="1" customHeight="1" x14ac:dyDescent="0.25"/>
    <row r="1268" spans="1:24" ht="18.75" hidden="1" customHeight="1" x14ac:dyDescent="0.25"/>
    <row r="1269" spans="1:24" ht="18.75" hidden="1" customHeight="1" x14ac:dyDescent="0.25"/>
    <row r="1270" spans="1:24" ht="18.75" hidden="1" customHeight="1" x14ac:dyDescent="0.25"/>
    <row r="1271" spans="1:24" ht="18.75" hidden="1" customHeight="1" x14ac:dyDescent="0.25"/>
    <row r="1272" spans="1:24" ht="18.75" hidden="1" customHeight="1" x14ac:dyDescent="0.25"/>
    <row r="1273" spans="1:24" ht="18.75" hidden="1" customHeight="1" x14ac:dyDescent="0.25"/>
    <row r="1274" spans="1:24" ht="18.75" hidden="1" customHeight="1" x14ac:dyDescent="0.25"/>
    <row r="1275" spans="1:24" ht="18.75" hidden="1" customHeight="1" x14ac:dyDescent="0.25"/>
    <row r="1276" spans="1:24" ht="18.75" hidden="1" customHeight="1" x14ac:dyDescent="0.25"/>
    <row r="1277" spans="1:24" ht="18.75" hidden="1" customHeight="1" x14ac:dyDescent="0.25"/>
    <row r="1278" spans="1:24" ht="18.75" hidden="1" customHeight="1" x14ac:dyDescent="0.25"/>
    <row r="1279" spans="1:24" ht="18.75" hidden="1" customHeight="1" x14ac:dyDescent="0.25"/>
    <row r="1280" spans="1:24" ht="18.75" hidden="1" customHeight="1" x14ac:dyDescent="0.25"/>
    <row r="1281" ht="18.75" hidden="1" customHeight="1" x14ac:dyDescent="0.25"/>
    <row r="1282" ht="18.75" hidden="1" customHeight="1" x14ac:dyDescent="0.25"/>
    <row r="1283" ht="18.75" hidden="1" customHeight="1" x14ac:dyDescent="0.25"/>
    <row r="1284" ht="18.75" hidden="1" customHeight="1" x14ac:dyDescent="0.25"/>
    <row r="1285" ht="18.75" hidden="1" customHeight="1" x14ac:dyDescent="0.25"/>
    <row r="1286" ht="18.75" hidden="1" customHeight="1" x14ac:dyDescent="0.25"/>
    <row r="1287" ht="18.75" hidden="1" customHeight="1" x14ac:dyDescent="0.25"/>
    <row r="1288" ht="18.75" hidden="1" customHeight="1" x14ac:dyDescent="0.25"/>
    <row r="1289" ht="18.75" hidden="1" customHeight="1" x14ac:dyDescent="0.25"/>
    <row r="1290" ht="18.75" hidden="1" customHeight="1" x14ac:dyDescent="0.25"/>
    <row r="1291" ht="18.75" hidden="1" customHeight="1" x14ac:dyDescent="0.25"/>
    <row r="1292" ht="18.75" hidden="1" customHeight="1" x14ac:dyDescent="0.25"/>
    <row r="1293" ht="18.75" hidden="1" customHeight="1" x14ac:dyDescent="0.25"/>
    <row r="1294" ht="18.75" hidden="1" customHeight="1" x14ac:dyDescent="0.25"/>
    <row r="1295" ht="18.75" hidden="1" customHeight="1" x14ac:dyDescent="0.25"/>
    <row r="1296" ht="18.75" hidden="1" customHeight="1" x14ac:dyDescent="0.25"/>
    <row r="1297" ht="18.75" hidden="1" customHeight="1" x14ac:dyDescent="0.25"/>
    <row r="1298" ht="18.75" hidden="1" customHeight="1" x14ac:dyDescent="0.25"/>
    <row r="1299" ht="18.75" hidden="1" customHeight="1" x14ac:dyDescent="0.25"/>
    <row r="1300" ht="18.75" hidden="1" customHeight="1" x14ac:dyDescent="0.25"/>
    <row r="1301" ht="18.75" hidden="1" customHeight="1" x14ac:dyDescent="0.25"/>
    <row r="1302" ht="18.75" hidden="1" customHeight="1" x14ac:dyDescent="0.25"/>
    <row r="1303" ht="18.75" hidden="1" customHeight="1" x14ac:dyDescent="0.25"/>
    <row r="1304" ht="18.75" hidden="1" customHeight="1" x14ac:dyDescent="0.25"/>
    <row r="1305" ht="18.75" hidden="1" customHeight="1" x14ac:dyDescent="0.25"/>
    <row r="1306" ht="18.75" hidden="1" customHeight="1" x14ac:dyDescent="0.25"/>
    <row r="1307" ht="18.75" hidden="1" customHeight="1" x14ac:dyDescent="0.25"/>
    <row r="1308" ht="18.75" hidden="1" customHeight="1" x14ac:dyDescent="0.25"/>
    <row r="1309" ht="18.75" hidden="1" customHeight="1" x14ac:dyDescent="0.25"/>
    <row r="1310" ht="18.75" hidden="1" customHeight="1" x14ac:dyDescent="0.25"/>
    <row r="1311" ht="18.75" hidden="1" customHeight="1" x14ac:dyDescent="0.25"/>
    <row r="1312" ht="18.75" hidden="1" customHeight="1" x14ac:dyDescent="0.25"/>
    <row r="1313" ht="18.75" hidden="1" customHeight="1" x14ac:dyDescent="0.25"/>
    <row r="1314" ht="18.75" hidden="1" customHeight="1" x14ac:dyDescent="0.25"/>
    <row r="1315" ht="18.75" hidden="1" customHeight="1" x14ac:dyDescent="0.25"/>
    <row r="1316" ht="18.75" hidden="1" customHeight="1" x14ac:dyDescent="0.25"/>
    <row r="1317" ht="18.75" hidden="1" customHeight="1" x14ac:dyDescent="0.25"/>
    <row r="1318" ht="18.75" hidden="1" customHeight="1" x14ac:dyDescent="0.25"/>
    <row r="1319" ht="18.75" hidden="1" customHeight="1" x14ac:dyDescent="0.25"/>
    <row r="1320" ht="18.75" hidden="1" customHeight="1" x14ac:dyDescent="0.25"/>
    <row r="1321" ht="18.75" hidden="1" customHeight="1" x14ac:dyDescent="0.25"/>
    <row r="1322" ht="18.75" hidden="1" customHeight="1" x14ac:dyDescent="0.25"/>
    <row r="1323" ht="18.75" hidden="1" customHeight="1" x14ac:dyDescent="0.25"/>
    <row r="1324" ht="18.75" hidden="1" customHeight="1" x14ac:dyDescent="0.25"/>
    <row r="1325" ht="18.75" hidden="1" customHeight="1" x14ac:dyDescent="0.25"/>
    <row r="1326" ht="18.75" hidden="1" customHeight="1" x14ac:dyDescent="0.25"/>
    <row r="1327" ht="18.75" hidden="1" customHeight="1" x14ac:dyDescent="0.25"/>
    <row r="1328" ht="18.75" hidden="1" customHeight="1" x14ac:dyDescent="0.25"/>
    <row r="1329" ht="18.75" hidden="1" customHeight="1" x14ac:dyDescent="0.25"/>
    <row r="1330" ht="18.75" hidden="1" customHeight="1" x14ac:dyDescent="0.25"/>
    <row r="1331" ht="18.75" hidden="1" customHeight="1" x14ac:dyDescent="0.25"/>
    <row r="1332" ht="18.75" hidden="1" customHeight="1" x14ac:dyDescent="0.25"/>
    <row r="1333" ht="18.75" hidden="1" customHeight="1" x14ac:dyDescent="0.25"/>
    <row r="1334" ht="18.75" hidden="1" customHeight="1" x14ac:dyDescent="0.25"/>
    <row r="1335" ht="18.75" hidden="1" customHeight="1" x14ac:dyDescent="0.25"/>
    <row r="1336" ht="18.75" hidden="1" customHeight="1" x14ac:dyDescent="0.25"/>
    <row r="1337" ht="18.75" hidden="1" customHeight="1" x14ac:dyDescent="0.25"/>
    <row r="1338" ht="18.75" hidden="1" customHeight="1" x14ac:dyDescent="0.25"/>
    <row r="1339" ht="18.75" hidden="1" customHeight="1" x14ac:dyDescent="0.25"/>
    <row r="1340" ht="18.75" hidden="1" customHeight="1" x14ac:dyDescent="0.25"/>
    <row r="1341" ht="18.75" hidden="1" customHeight="1" x14ac:dyDescent="0.25"/>
    <row r="1342" ht="18.75" hidden="1" customHeight="1" x14ac:dyDescent="0.25"/>
    <row r="1343" ht="18.75" hidden="1" customHeight="1" x14ac:dyDescent="0.25"/>
    <row r="1344" ht="18.75" hidden="1" customHeight="1" x14ac:dyDescent="0.25"/>
    <row r="1345" ht="18.75" hidden="1" customHeight="1" x14ac:dyDescent="0.25"/>
    <row r="1346" ht="18.75" hidden="1" customHeight="1" x14ac:dyDescent="0.25"/>
    <row r="1347" ht="18.75" hidden="1" customHeight="1" x14ac:dyDescent="0.25"/>
    <row r="1348" ht="18.75" hidden="1" customHeight="1" x14ac:dyDescent="0.25"/>
    <row r="1349" ht="18.75" hidden="1" customHeight="1" x14ac:dyDescent="0.25"/>
    <row r="1350" ht="18.75" hidden="1" customHeight="1" x14ac:dyDescent="0.25"/>
    <row r="1351" ht="18.75" hidden="1" customHeight="1" x14ac:dyDescent="0.25"/>
    <row r="1352" ht="18.75" hidden="1" customHeight="1" x14ac:dyDescent="0.25"/>
    <row r="1353" ht="18.75" hidden="1" customHeight="1" x14ac:dyDescent="0.25"/>
    <row r="1354" ht="18.75" hidden="1" customHeight="1" x14ac:dyDescent="0.25"/>
    <row r="1355" ht="18.75" hidden="1" customHeight="1" x14ac:dyDescent="0.25"/>
    <row r="1356" ht="18.75" hidden="1" customHeight="1" x14ac:dyDescent="0.25"/>
    <row r="1357" ht="18.75" hidden="1" customHeight="1" x14ac:dyDescent="0.25"/>
    <row r="1358" ht="18.75" hidden="1" customHeight="1" x14ac:dyDescent="0.25"/>
    <row r="1359" ht="18.75" hidden="1" customHeight="1" x14ac:dyDescent="0.25"/>
    <row r="1360" ht="18.75" hidden="1" customHeight="1" x14ac:dyDescent="0.25"/>
    <row r="1361" ht="18.75" hidden="1" customHeight="1" x14ac:dyDescent="0.25"/>
    <row r="1362" ht="18.75" hidden="1" customHeight="1" x14ac:dyDescent="0.25"/>
    <row r="1363" ht="18.75" hidden="1" customHeight="1" x14ac:dyDescent="0.25"/>
    <row r="1364" ht="18.75" hidden="1" customHeight="1" x14ac:dyDescent="0.25"/>
    <row r="1365" ht="18.75" hidden="1" customHeight="1" x14ac:dyDescent="0.25"/>
    <row r="1366" ht="18.75" hidden="1" customHeight="1" x14ac:dyDescent="0.25"/>
    <row r="1367" ht="18.75" hidden="1" customHeight="1" x14ac:dyDescent="0.25"/>
    <row r="1368" ht="18.75" hidden="1" customHeight="1" x14ac:dyDescent="0.25"/>
    <row r="1369" ht="18.75" hidden="1" customHeight="1" x14ac:dyDescent="0.25"/>
    <row r="1370" ht="18.75" hidden="1" customHeight="1" x14ac:dyDescent="0.25"/>
    <row r="1371" ht="18.75" hidden="1" customHeight="1" x14ac:dyDescent="0.25"/>
    <row r="1372" ht="18.75" hidden="1" customHeight="1" x14ac:dyDescent="0.25"/>
    <row r="1373" ht="18.75" hidden="1" customHeight="1" x14ac:dyDescent="0.25"/>
    <row r="1374" ht="18.75" hidden="1" customHeight="1" x14ac:dyDescent="0.25"/>
    <row r="1375" ht="18.75" hidden="1" customHeight="1" x14ac:dyDescent="0.25"/>
    <row r="1376" ht="18.75" hidden="1" customHeight="1" x14ac:dyDescent="0.25"/>
    <row r="1377" ht="18.75" hidden="1" customHeight="1" x14ac:dyDescent="0.25"/>
    <row r="1378" ht="18.75" hidden="1" customHeight="1" x14ac:dyDescent="0.25"/>
    <row r="1379" ht="18.75" hidden="1" customHeight="1" x14ac:dyDescent="0.25"/>
    <row r="1380" ht="18.75" hidden="1" customHeight="1" x14ac:dyDescent="0.25"/>
    <row r="1381" ht="18.75" hidden="1" customHeight="1" x14ac:dyDescent="0.25"/>
    <row r="1382" ht="18.75" hidden="1" customHeight="1" x14ac:dyDescent="0.25"/>
    <row r="1383" ht="18.75" hidden="1" customHeight="1" x14ac:dyDescent="0.25"/>
    <row r="1384" ht="18.75" hidden="1" customHeight="1" x14ac:dyDescent="0.25"/>
    <row r="1385" ht="18.75" hidden="1" customHeight="1" x14ac:dyDescent="0.25"/>
    <row r="1386" ht="18.75" hidden="1" customHeight="1" x14ac:dyDescent="0.25"/>
    <row r="1387" ht="18.75" hidden="1" customHeight="1" x14ac:dyDescent="0.25"/>
    <row r="1388" ht="18.75" hidden="1" customHeight="1" x14ac:dyDescent="0.25"/>
    <row r="1389" ht="18.75" hidden="1" customHeight="1" x14ac:dyDescent="0.25"/>
    <row r="1390" ht="18.75" hidden="1" customHeight="1" x14ac:dyDescent="0.25"/>
    <row r="1391" ht="18.75" hidden="1" customHeight="1" x14ac:dyDescent="0.25"/>
    <row r="1392" ht="18.75" hidden="1" customHeight="1" x14ac:dyDescent="0.25"/>
    <row r="1393" ht="18.75" hidden="1" customHeight="1" x14ac:dyDescent="0.25"/>
    <row r="1394" ht="18.75" hidden="1" customHeight="1" x14ac:dyDescent="0.25"/>
    <row r="1395" ht="18.75" hidden="1" customHeight="1" x14ac:dyDescent="0.25"/>
    <row r="1396" ht="18.75" hidden="1" customHeight="1" x14ac:dyDescent="0.25"/>
    <row r="1397" ht="18.75" hidden="1" customHeight="1" x14ac:dyDescent="0.25"/>
    <row r="1398" ht="18.75" hidden="1" customHeight="1" x14ac:dyDescent="0.25"/>
    <row r="1399" ht="18.75" hidden="1" customHeight="1" x14ac:dyDescent="0.25"/>
    <row r="1400" ht="18.75" hidden="1" customHeight="1" x14ac:dyDescent="0.25"/>
    <row r="1401" ht="18.75" hidden="1" customHeight="1" x14ac:dyDescent="0.25"/>
    <row r="1402" ht="18.75" hidden="1" customHeight="1" x14ac:dyDescent="0.25"/>
    <row r="1403" ht="18.75" hidden="1" customHeight="1" x14ac:dyDescent="0.25"/>
    <row r="1404" ht="18.75" hidden="1" customHeight="1" x14ac:dyDescent="0.25"/>
    <row r="1405" ht="18.75" hidden="1" customHeight="1" x14ac:dyDescent="0.25"/>
    <row r="1406" ht="18.75" hidden="1" customHeight="1" x14ac:dyDescent="0.25"/>
    <row r="1407" ht="18.75" hidden="1" customHeight="1" x14ac:dyDescent="0.25"/>
    <row r="1408" ht="18.75" hidden="1" customHeight="1" x14ac:dyDescent="0.25"/>
    <row r="1409" ht="18.75" hidden="1" customHeight="1" x14ac:dyDescent="0.25"/>
    <row r="1410" ht="18.75" hidden="1" customHeight="1" x14ac:dyDescent="0.25"/>
    <row r="1411" ht="18.75" hidden="1" customHeight="1" x14ac:dyDescent="0.25"/>
    <row r="1412" ht="18.75" hidden="1" customHeight="1" x14ac:dyDescent="0.25"/>
    <row r="1413" ht="18.75" hidden="1" customHeight="1" x14ac:dyDescent="0.25"/>
    <row r="1414" ht="18.75" hidden="1" customHeight="1" x14ac:dyDescent="0.25"/>
    <row r="1415" ht="18.75" hidden="1" customHeight="1" x14ac:dyDescent="0.25"/>
    <row r="1416" ht="18.75" hidden="1" customHeight="1" x14ac:dyDescent="0.25"/>
    <row r="1417" ht="18.75" hidden="1" customHeight="1" x14ac:dyDescent="0.25"/>
    <row r="1418" ht="18.75" hidden="1" customHeight="1" x14ac:dyDescent="0.25"/>
    <row r="1419" ht="18.75" hidden="1" customHeight="1" x14ac:dyDescent="0.25"/>
    <row r="1420" ht="18.75" hidden="1" customHeight="1" x14ac:dyDescent="0.25"/>
    <row r="1421" ht="18.75" hidden="1" customHeight="1" x14ac:dyDescent="0.25"/>
    <row r="1422" ht="18.75" hidden="1" customHeight="1" x14ac:dyDescent="0.25"/>
    <row r="1423" ht="18.75" hidden="1" customHeight="1" x14ac:dyDescent="0.25"/>
    <row r="1424" ht="18.75" hidden="1" customHeight="1" x14ac:dyDescent="0.25"/>
    <row r="1425" ht="18.75" hidden="1" customHeight="1" x14ac:dyDescent="0.25"/>
    <row r="1426" ht="18.75" hidden="1" customHeight="1" x14ac:dyDescent="0.25"/>
    <row r="1427" ht="18.75" hidden="1" customHeight="1" x14ac:dyDescent="0.25"/>
    <row r="1428" ht="18.75" hidden="1" customHeight="1" x14ac:dyDescent="0.25"/>
    <row r="1429" ht="18.75" hidden="1" customHeight="1" x14ac:dyDescent="0.25"/>
    <row r="1430" ht="18.75" hidden="1" customHeight="1" x14ac:dyDescent="0.25"/>
    <row r="1431" ht="18.75" hidden="1" customHeight="1" x14ac:dyDescent="0.25"/>
    <row r="1432" ht="18.75" hidden="1" customHeight="1" x14ac:dyDescent="0.25"/>
    <row r="1433" ht="18.75" hidden="1" customHeight="1" x14ac:dyDescent="0.25"/>
    <row r="1434" ht="18.75" hidden="1" customHeight="1" x14ac:dyDescent="0.25"/>
    <row r="1435" ht="18.75" hidden="1" customHeight="1" x14ac:dyDescent="0.25"/>
    <row r="1436" ht="18.75" hidden="1" customHeight="1" x14ac:dyDescent="0.25"/>
    <row r="1437" ht="18.75" hidden="1" customHeight="1" x14ac:dyDescent="0.25"/>
    <row r="1438" ht="18.75" hidden="1" customHeight="1" x14ac:dyDescent="0.25"/>
    <row r="1439" ht="18.75" hidden="1" customHeight="1" x14ac:dyDescent="0.25"/>
    <row r="1440" ht="18.75" hidden="1" customHeight="1" x14ac:dyDescent="0.25"/>
    <row r="1441" ht="18.75" hidden="1" customHeight="1" x14ac:dyDescent="0.25"/>
    <row r="1442" ht="18.75" hidden="1" customHeight="1" x14ac:dyDescent="0.25"/>
    <row r="1443" ht="18.75" hidden="1" customHeight="1" x14ac:dyDescent="0.25"/>
    <row r="1444" ht="18.75" hidden="1" customHeight="1" x14ac:dyDescent="0.25"/>
    <row r="1445" ht="18.75" hidden="1" customHeight="1" x14ac:dyDescent="0.25"/>
    <row r="1446" ht="18.75" hidden="1" customHeight="1" x14ac:dyDescent="0.25"/>
    <row r="1447" ht="18.75" hidden="1" customHeight="1" x14ac:dyDescent="0.25"/>
    <row r="1448" ht="18.75" hidden="1" customHeight="1" x14ac:dyDescent="0.25"/>
    <row r="1449" ht="18.75" hidden="1" customHeight="1" x14ac:dyDescent="0.25"/>
    <row r="1450" ht="18.75" hidden="1" customHeight="1" x14ac:dyDescent="0.25"/>
    <row r="1451" ht="18.75" hidden="1" customHeight="1" x14ac:dyDescent="0.25"/>
    <row r="1452" ht="18.75" hidden="1" customHeight="1" x14ac:dyDescent="0.25"/>
    <row r="1453" ht="18.75" hidden="1" customHeight="1" x14ac:dyDescent="0.25"/>
    <row r="1454" ht="18.75" hidden="1" customHeight="1" x14ac:dyDescent="0.25"/>
    <row r="1455" ht="18.75" hidden="1" customHeight="1" x14ac:dyDescent="0.25"/>
    <row r="1456" ht="18.75" hidden="1" customHeight="1" x14ac:dyDescent="0.25"/>
    <row r="1457" ht="18.75" hidden="1" customHeight="1" x14ac:dyDescent="0.25"/>
    <row r="1458" ht="18.75" hidden="1" customHeight="1" x14ac:dyDescent="0.25"/>
    <row r="1459" ht="18.75" hidden="1" customHeight="1" x14ac:dyDescent="0.25"/>
    <row r="1460" ht="18.75" hidden="1" customHeight="1" x14ac:dyDescent="0.25"/>
    <row r="1461" ht="18.75" hidden="1" customHeight="1" x14ac:dyDescent="0.25"/>
    <row r="1462" ht="18.75" hidden="1" customHeight="1" x14ac:dyDescent="0.25"/>
    <row r="1463" ht="18.75" hidden="1" customHeight="1" x14ac:dyDescent="0.25"/>
    <row r="1464" ht="18.75" hidden="1" customHeight="1" x14ac:dyDescent="0.25"/>
    <row r="1465" ht="18.75" hidden="1" customHeight="1" x14ac:dyDescent="0.25"/>
    <row r="1466" ht="18.75" hidden="1" customHeight="1" x14ac:dyDescent="0.25"/>
    <row r="1467" ht="18.75" hidden="1" customHeight="1" x14ac:dyDescent="0.25"/>
    <row r="1468" ht="18.75" hidden="1" customHeight="1" x14ac:dyDescent="0.25"/>
    <row r="1469" ht="18.75" hidden="1" customHeight="1" x14ac:dyDescent="0.25"/>
    <row r="1470" ht="18.75" hidden="1" customHeight="1" x14ac:dyDescent="0.25"/>
    <row r="1471" ht="18.75" hidden="1" customHeight="1" x14ac:dyDescent="0.25"/>
    <row r="1472" ht="18.75" hidden="1" customHeight="1" x14ac:dyDescent="0.25"/>
    <row r="1473" ht="18.75" hidden="1" customHeight="1" x14ac:dyDescent="0.25"/>
    <row r="1474" ht="18.75" hidden="1" customHeight="1" x14ac:dyDescent="0.25"/>
    <row r="1475" ht="18.75" hidden="1" customHeight="1" x14ac:dyDescent="0.25"/>
    <row r="1476" ht="18.75" hidden="1" customHeight="1" x14ac:dyDescent="0.25"/>
    <row r="1477" ht="18.75" hidden="1" customHeight="1" x14ac:dyDescent="0.25"/>
    <row r="1478" ht="18.75" hidden="1" customHeight="1" x14ac:dyDescent="0.25"/>
    <row r="1479" ht="18.75" hidden="1" customHeight="1" x14ac:dyDescent="0.25"/>
    <row r="1480" ht="18.75" hidden="1" customHeight="1" x14ac:dyDescent="0.25"/>
    <row r="1481" ht="18.75" hidden="1" customHeight="1" x14ac:dyDescent="0.25"/>
    <row r="1482" ht="18.75" hidden="1" customHeight="1" x14ac:dyDescent="0.25"/>
    <row r="1483" ht="18.75" hidden="1" customHeight="1" x14ac:dyDescent="0.25"/>
    <row r="1484" ht="18.75" hidden="1" customHeight="1" x14ac:dyDescent="0.25"/>
    <row r="1485" ht="18.75" hidden="1" customHeight="1" x14ac:dyDescent="0.25"/>
    <row r="1486" ht="18.75" hidden="1" customHeight="1" x14ac:dyDescent="0.25"/>
    <row r="1487" ht="18.75" hidden="1" customHeight="1" x14ac:dyDescent="0.25"/>
    <row r="1488" ht="18.75" hidden="1" customHeight="1" x14ac:dyDescent="0.25"/>
    <row r="1489" ht="18.75" hidden="1" customHeight="1" x14ac:dyDescent="0.25"/>
    <row r="1490" ht="18.75" hidden="1" customHeight="1" x14ac:dyDescent="0.25"/>
    <row r="1491" ht="18.75" hidden="1" customHeight="1" x14ac:dyDescent="0.25"/>
    <row r="1492" ht="18.75" hidden="1" customHeight="1" x14ac:dyDescent="0.25"/>
    <row r="1493" ht="18.75" hidden="1" customHeight="1" x14ac:dyDescent="0.25"/>
    <row r="1494" ht="18.75" hidden="1" customHeight="1" x14ac:dyDescent="0.25"/>
    <row r="1495" ht="18.75" hidden="1" customHeight="1" x14ac:dyDescent="0.25"/>
    <row r="1496" ht="18.75" hidden="1" customHeight="1" x14ac:dyDescent="0.25"/>
    <row r="1497" ht="18.75" hidden="1" customHeight="1" x14ac:dyDescent="0.25"/>
    <row r="1498" ht="18.75" hidden="1" customHeight="1" x14ac:dyDescent="0.25"/>
    <row r="1499" ht="18.75" hidden="1" customHeight="1" x14ac:dyDescent="0.25"/>
    <row r="1500" ht="18.75" hidden="1" customHeight="1" x14ac:dyDescent="0.25"/>
    <row r="1501" ht="18.75" hidden="1" customHeight="1" x14ac:dyDescent="0.25"/>
    <row r="1502" ht="18.75" hidden="1" customHeight="1" x14ac:dyDescent="0.25"/>
    <row r="1503" ht="18.75" hidden="1" customHeight="1" x14ac:dyDescent="0.25"/>
    <row r="1504" ht="18.75" hidden="1" customHeight="1" x14ac:dyDescent="0.25"/>
    <row r="1505" ht="18.75" hidden="1" customHeight="1" x14ac:dyDescent="0.25"/>
    <row r="1506" ht="18.75" hidden="1" customHeight="1" x14ac:dyDescent="0.25"/>
    <row r="1507" ht="18.75" hidden="1" customHeight="1" x14ac:dyDescent="0.25"/>
    <row r="1508" ht="18.75" hidden="1" customHeight="1" x14ac:dyDescent="0.25"/>
    <row r="1509" ht="18.75" hidden="1" customHeight="1" x14ac:dyDescent="0.25"/>
    <row r="1510" ht="18.75" hidden="1" customHeight="1" x14ac:dyDescent="0.25"/>
    <row r="1511" ht="18.75" hidden="1" customHeight="1" x14ac:dyDescent="0.25"/>
    <row r="1512" ht="18.75" hidden="1" customHeight="1" x14ac:dyDescent="0.25"/>
    <row r="1513" ht="18.75" hidden="1" customHeight="1" x14ac:dyDescent="0.25"/>
    <row r="1514" ht="18.75" hidden="1" customHeight="1" x14ac:dyDescent="0.25"/>
    <row r="1515" ht="18.75" hidden="1" customHeight="1" x14ac:dyDescent="0.25"/>
    <row r="1516" ht="18.75" hidden="1" customHeight="1" x14ac:dyDescent="0.25"/>
    <row r="1517" ht="18.75" hidden="1" customHeight="1" x14ac:dyDescent="0.25"/>
    <row r="1518" ht="18.75" hidden="1" customHeight="1" x14ac:dyDescent="0.25"/>
    <row r="1519" ht="18.75" hidden="1" customHeight="1" x14ac:dyDescent="0.25"/>
    <row r="1520" ht="18.75" hidden="1" customHeight="1" x14ac:dyDescent="0.25"/>
    <row r="1521" ht="18.75" hidden="1" customHeight="1" x14ac:dyDescent="0.25"/>
    <row r="1522" ht="18.75" hidden="1" customHeight="1" x14ac:dyDescent="0.25"/>
    <row r="1523" ht="18.75" hidden="1" customHeight="1" x14ac:dyDescent="0.25"/>
    <row r="1524" ht="18.75" hidden="1" customHeight="1" x14ac:dyDescent="0.25"/>
    <row r="1525" ht="18.75" hidden="1" customHeight="1" x14ac:dyDescent="0.25"/>
    <row r="1526" ht="18.75" hidden="1" customHeight="1" x14ac:dyDescent="0.25"/>
    <row r="1527" ht="18.75" hidden="1" customHeight="1" x14ac:dyDescent="0.25"/>
    <row r="1528" ht="18.75" hidden="1" customHeight="1" x14ac:dyDescent="0.25"/>
    <row r="1529" ht="18.75" hidden="1" customHeight="1" x14ac:dyDescent="0.25"/>
    <row r="1530" ht="18.75" hidden="1" customHeight="1" x14ac:dyDescent="0.25"/>
    <row r="1531" ht="18.75" hidden="1" customHeight="1" x14ac:dyDescent="0.25"/>
    <row r="1532" ht="18.75" hidden="1" customHeight="1" x14ac:dyDescent="0.25"/>
    <row r="1533" ht="18.75" hidden="1" customHeight="1" x14ac:dyDescent="0.25"/>
    <row r="1534" ht="18.75" hidden="1" customHeight="1" x14ac:dyDescent="0.25"/>
    <row r="1535" ht="18.75" hidden="1" customHeight="1" x14ac:dyDescent="0.25"/>
    <row r="1536" ht="18.75" hidden="1" customHeight="1" x14ac:dyDescent="0.25"/>
    <row r="1537" ht="18.75" hidden="1" customHeight="1" x14ac:dyDescent="0.25"/>
    <row r="1538" ht="18.75" hidden="1" customHeight="1" x14ac:dyDescent="0.25"/>
    <row r="1539" ht="18.75" hidden="1" customHeight="1" x14ac:dyDescent="0.25"/>
    <row r="1540" ht="18.75" hidden="1" customHeight="1" x14ac:dyDescent="0.25"/>
    <row r="1541" ht="18.75" hidden="1" customHeight="1" x14ac:dyDescent="0.25"/>
    <row r="1542" ht="18.75" hidden="1" customHeight="1" x14ac:dyDescent="0.25"/>
    <row r="1543" ht="18.75" hidden="1" customHeight="1" x14ac:dyDescent="0.25"/>
    <row r="1544" ht="18.75" hidden="1" customHeight="1" x14ac:dyDescent="0.25"/>
    <row r="1545" ht="18.75" hidden="1" customHeight="1" x14ac:dyDescent="0.25"/>
    <row r="1546" ht="18.75" hidden="1" customHeight="1" x14ac:dyDescent="0.25"/>
    <row r="1547" ht="18.75" hidden="1" customHeight="1" x14ac:dyDescent="0.25"/>
    <row r="1548" ht="18.75" hidden="1" customHeight="1" x14ac:dyDescent="0.25"/>
    <row r="1549" ht="18.75" hidden="1" customHeight="1" x14ac:dyDescent="0.25"/>
    <row r="1550" ht="18.75" hidden="1" customHeight="1" x14ac:dyDescent="0.25"/>
    <row r="1551" ht="18.75" hidden="1" customHeight="1" x14ac:dyDescent="0.25"/>
    <row r="1552" ht="18.75" hidden="1" customHeight="1" x14ac:dyDescent="0.25"/>
    <row r="1553" ht="18.75" hidden="1" customHeight="1" x14ac:dyDescent="0.25"/>
    <row r="1554" ht="18.75" hidden="1" customHeight="1" x14ac:dyDescent="0.25"/>
    <row r="1555" ht="18.75" hidden="1" customHeight="1" x14ac:dyDescent="0.25"/>
    <row r="1556" ht="18.75" hidden="1" customHeight="1" x14ac:dyDescent="0.25"/>
    <row r="1557" ht="18.75" hidden="1" customHeight="1" x14ac:dyDescent="0.25"/>
    <row r="1558" ht="18.75" hidden="1" customHeight="1" x14ac:dyDescent="0.25"/>
    <row r="1559" ht="18.75" hidden="1" customHeight="1" x14ac:dyDescent="0.25"/>
    <row r="1560" ht="18.75" hidden="1" customHeight="1" x14ac:dyDescent="0.25"/>
    <row r="1561" ht="18.75" hidden="1" customHeight="1" x14ac:dyDescent="0.25"/>
    <row r="1562" ht="18.75" hidden="1" customHeight="1" x14ac:dyDescent="0.25"/>
    <row r="1563" ht="18.75" hidden="1" customHeight="1" x14ac:dyDescent="0.25"/>
    <row r="1564" ht="18.75" hidden="1" customHeight="1" x14ac:dyDescent="0.25"/>
    <row r="1565" ht="18.75" hidden="1" customHeight="1" x14ac:dyDescent="0.25"/>
    <row r="1566" ht="18.75" hidden="1" customHeight="1" x14ac:dyDescent="0.25"/>
    <row r="1567" ht="18.75" hidden="1" customHeight="1" x14ac:dyDescent="0.25"/>
    <row r="1568" ht="18.75" hidden="1" customHeight="1" x14ac:dyDescent="0.25"/>
    <row r="1569" ht="18.75" hidden="1" customHeight="1" x14ac:dyDescent="0.25"/>
    <row r="1570" ht="18.75" hidden="1" customHeight="1" x14ac:dyDescent="0.25"/>
    <row r="1571" ht="18.75" hidden="1" customHeight="1" x14ac:dyDescent="0.25"/>
    <row r="1572" ht="18.75" hidden="1" customHeight="1" x14ac:dyDescent="0.25"/>
    <row r="1573" ht="18.75" hidden="1" customHeight="1" x14ac:dyDescent="0.25"/>
    <row r="1574" ht="18.75" hidden="1" customHeight="1" x14ac:dyDescent="0.25"/>
    <row r="1575" ht="18.75" hidden="1" customHeight="1" x14ac:dyDescent="0.25"/>
    <row r="1576" ht="18.75" hidden="1" customHeight="1" x14ac:dyDescent="0.25"/>
    <row r="1577" ht="18.75" hidden="1" customHeight="1" x14ac:dyDescent="0.25"/>
    <row r="1578" ht="18.75" hidden="1" customHeight="1" x14ac:dyDescent="0.25"/>
    <row r="1579" ht="18.75" hidden="1" customHeight="1" x14ac:dyDescent="0.25"/>
    <row r="1580" ht="18.75" hidden="1" customHeight="1" x14ac:dyDescent="0.25"/>
    <row r="1581" ht="18.75" hidden="1" customHeight="1" x14ac:dyDescent="0.25"/>
    <row r="1582" ht="18.75" hidden="1" customHeight="1" x14ac:dyDescent="0.25"/>
    <row r="1583" ht="18.75" hidden="1" customHeight="1" x14ac:dyDescent="0.25"/>
    <row r="1584" ht="18.75" hidden="1" customHeight="1" x14ac:dyDescent="0.25"/>
    <row r="1585" ht="18.75" hidden="1" customHeight="1" x14ac:dyDescent="0.25"/>
    <row r="1586" ht="18.75" hidden="1" customHeight="1" x14ac:dyDescent="0.25"/>
    <row r="1587" ht="18.75" hidden="1" customHeight="1" x14ac:dyDescent="0.25"/>
    <row r="1588" ht="18.75" hidden="1" customHeight="1" x14ac:dyDescent="0.25"/>
    <row r="1589" ht="18.75" hidden="1" customHeight="1" x14ac:dyDescent="0.25"/>
    <row r="1590" ht="18.75" hidden="1" customHeight="1" x14ac:dyDescent="0.25"/>
    <row r="1591" ht="18.75" hidden="1" customHeight="1" x14ac:dyDescent="0.25"/>
    <row r="1592" ht="18.75" hidden="1" customHeight="1" x14ac:dyDescent="0.25"/>
    <row r="1593" ht="18.75" hidden="1" customHeight="1" x14ac:dyDescent="0.25"/>
    <row r="1594" ht="18.75" hidden="1" customHeight="1" x14ac:dyDescent="0.25"/>
    <row r="1595" ht="18.75" hidden="1" customHeight="1" x14ac:dyDescent="0.25"/>
    <row r="1596" ht="18.75" hidden="1" customHeight="1" x14ac:dyDescent="0.25"/>
    <row r="1597" ht="18.75" hidden="1" customHeight="1" x14ac:dyDescent="0.25"/>
    <row r="1598" ht="18.75" hidden="1" customHeight="1" x14ac:dyDescent="0.25"/>
    <row r="1599" ht="18.75" hidden="1" customHeight="1" x14ac:dyDescent="0.25"/>
    <row r="1600" ht="18.75" hidden="1" customHeight="1" x14ac:dyDescent="0.25"/>
    <row r="1601" ht="18.75" hidden="1" customHeight="1" x14ac:dyDescent="0.25"/>
    <row r="1602" ht="18.75" hidden="1" customHeight="1" x14ac:dyDescent="0.25"/>
    <row r="1603" ht="18.75" hidden="1" customHeight="1" x14ac:dyDescent="0.25"/>
    <row r="1604" ht="18.75" hidden="1" customHeight="1" x14ac:dyDescent="0.25"/>
    <row r="1605" ht="18.75" hidden="1" customHeight="1" x14ac:dyDescent="0.25"/>
    <row r="1606" ht="18.75" hidden="1" customHeight="1" x14ac:dyDescent="0.25"/>
    <row r="1607" ht="18.75" hidden="1" customHeight="1" x14ac:dyDescent="0.25"/>
    <row r="1608" ht="18.75" hidden="1" customHeight="1" x14ac:dyDescent="0.25"/>
    <row r="1609" ht="18.75" hidden="1" customHeight="1" x14ac:dyDescent="0.25"/>
    <row r="1610" ht="18.75" hidden="1" customHeight="1" x14ac:dyDescent="0.25"/>
    <row r="1611" ht="18.75" hidden="1" customHeight="1" x14ac:dyDescent="0.25"/>
    <row r="1612" ht="18.75" hidden="1" customHeight="1" x14ac:dyDescent="0.25"/>
    <row r="1613" ht="18.75" hidden="1" customHeight="1" x14ac:dyDescent="0.25"/>
    <row r="1614" ht="18.75" hidden="1" customHeight="1" x14ac:dyDescent="0.25"/>
    <row r="1615" ht="18.75" hidden="1" customHeight="1" x14ac:dyDescent="0.25"/>
    <row r="1616" ht="18.75" hidden="1" customHeight="1" x14ac:dyDescent="0.25"/>
    <row r="1617" ht="18.75" hidden="1" customHeight="1" x14ac:dyDescent="0.25"/>
    <row r="1618" ht="18.75" hidden="1" customHeight="1" x14ac:dyDescent="0.25"/>
    <row r="1619" ht="18.75" hidden="1" customHeight="1" x14ac:dyDescent="0.25"/>
    <row r="1620" ht="18.75" hidden="1" customHeight="1" x14ac:dyDescent="0.25"/>
    <row r="1621" ht="18.75" hidden="1" customHeight="1" x14ac:dyDescent="0.25"/>
    <row r="1622" ht="18.75" hidden="1" customHeight="1" x14ac:dyDescent="0.25"/>
    <row r="1623" ht="18.75" hidden="1" customHeight="1" x14ac:dyDescent="0.25"/>
    <row r="1624" ht="18.75" hidden="1" customHeight="1" x14ac:dyDescent="0.25"/>
    <row r="1625" ht="18.75" hidden="1" customHeight="1" x14ac:dyDescent="0.25"/>
    <row r="1626" ht="18.75" hidden="1" customHeight="1" x14ac:dyDescent="0.25"/>
    <row r="1627" ht="18.75" hidden="1" customHeight="1" x14ac:dyDescent="0.25"/>
    <row r="1628" ht="18.75" hidden="1" customHeight="1" x14ac:dyDescent="0.25"/>
    <row r="1629" ht="18.75" hidden="1" customHeight="1" x14ac:dyDescent="0.25"/>
    <row r="1630" ht="18.75" hidden="1" customHeight="1" x14ac:dyDescent="0.25"/>
    <row r="1631" ht="18.75" hidden="1" customHeight="1" x14ac:dyDescent="0.25"/>
    <row r="1632" ht="18.75" hidden="1" customHeight="1" x14ac:dyDescent="0.25"/>
    <row r="1633" ht="18.75" hidden="1" customHeight="1" x14ac:dyDescent="0.25"/>
    <row r="1634" ht="18.75" hidden="1" customHeight="1" x14ac:dyDescent="0.25"/>
    <row r="1635" ht="18.75" hidden="1" customHeight="1" x14ac:dyDescent="0.25"/>
    <row r="1636" ht="18.75" hidden="1" customHeight="1" x14ac:dyDescent="0.25"/>
    <row r="1637" ht="18.75" hidden="1" customHeight="1" x14ac:dyDescent="0.25"/>
    <row r="1638" ht="18.75" hidden="1" customHeight="1" x14ac:dyDescent="0.25"/>
    <row r="1639" ht="18.75" hidden="1" customHeight="1" x14ac:dyDescent="0.25"/>
    <row r="1640" ht="18.75" hidden="1" customHeight="1" x14ac:dyDescent="0.25"/>
    <row r="1641" ht="18.75" hidden="1" customHeight="1" x14ac:dyDescent="0.25"/>
    <row r="1642" ht="18.75" hidden="1" customHeight="1" x14ac:dyDescent="0.25"/>
    <row r="1643" ht="18.75" hidden="1" customHeight="1" x14ac:dyDescent="0.25"/>
    <row r="1644" ht="18.75" hidden="1" customHeight="1" x14ac:dyDescent="0.25"/>
    <row r="1645" ht="18.75" hidden="1" customHeight="1" x14ac:dyDescent="0.25"/>
    <row r="1646" ht="18.75" hidden="1" customHeight="1" x14ac:dyDescent="0.25"/>
    <row r="1647" ht="18.75" hidden="1" customHeight="1" x14ac:dyDescent="0.25"/>
    <row r="1648" ht="18.75" hidden="1" customHeight="1" x14ac:dyDescent="0.25"/>
    <row r="1649" ht="18.75" hidden="1" customHeight="1" x14ac:dyDescent="0.25"/>
    <row r="1650" ht="18.75" hidden="1" customHeight="1" x14ac:dyDescent="0.25"/>
    <row r="1651" ht="18.75" hidden="1" customHeight="1" x14ac:dyDescent="0.25"/>
    <row r="1652" ht="18.75" hidden="1" customHeight="1" x14ac:dyDescent="0.25"/>
    <row r="1653" ht="18.75" hidden="1" customHeight="1" x14ac:dyDescent="0.25"/>
    <row r="1654" ht="18.75" hidden="1" customHeight="1" x14ac:dyDescent="0.25"/>
    <row r="1655" ht="18.75" hidden="1" customHeight="1" x14ac:dyDescent="0.25"/>
    <row r="1656" ht="18.75" hidden="1" customHeight="1" x14ac:dyDescent="0.25"/>
    <row r="1657" ht="18.75" hidden="1" customHeight="1" x14ac:dyDescent="0.25"/>
    <row r="1658" ht="18.75" hidden="1" customHeight="1" x14ac:dyDescent="0.25"/>
    <row r="1659" ht="18.75" hidden="1" customHeight="1" x14ac:dyDescent="0.25"/>
    <row r="1660" ht="18.75" hidden="1" customHeight="1" x14ac:dyDescent="0.25"/>
    <row r="1661" ht="18.75" hidden="1" customHeight="1" x14ac:dyDescent="0.25"/>
    <row r="1662" ht="18.75" hidden="1" customHeight="1" x14ac:dyDescent="0.25"/>
    <row r="1663" ht="18.75" hidden="1" customHeight="1" x14ac:dyDescent="0.25"/>
    <row r="1664" ht="18.75" hidden="1" customHeight="1" x14ac:dyDescent="0.25"/>
    <row r="1665" ht="18.75" hidden="1" customHeight="1" x14ac:dyDescent="0.25"/>
    <row r="1666" ht="18.75" hidden="1" customHeight="1" x14ac:dyDescent="0.25"/>
    <row r="1667" ht="18.75" hidden="1" customHeight="1" x14ac:dyDescent="0.25"/>
    <row r="1668" ht="18.75" hidden="1" customHeight="1" x14ac:dyDescent="0.25"/>
    <row r="1669" ht="18.75" hidden="1" customHeight="1" x14ac:dyDescent="0.25"/>
    <row r="1670" ht="18.75" hidden="1" customHeight="1" x14ac:dyDescent="0.25"/>
    <row r="1671" ht="18.75" hidden="1" customHeight="1" x14ac:dyDescent="0.25"/>
    <row r="1672" ht="18.75" hidden="1" customHeight="1" x14ac:dyDescent="0.25"/>
    <row r="1673" ht="18.75" hidden="1" customHeight="1" x14ac:dyDescent="0.25"/>
    <row r="1674" ht="18.75" hidden="1" customHeight="1" x14ac:dyDescent="0.25"/>
    <row r="1675" ht="18.75" hidden="1" customHeight="1" x14ac:dyDescent="0.25"/>
    <row r="1676" ht="18.75" hidden="1" customHeight="1" x14ac:dyDescent="0.25"/>
    <row r="1677" ht="18.75" hidden="1" customHeight="1" x14ac:dyDescent="0.25"/>
    <row r="1678" ht="18.75" hidden="1" customHeight="1" x14ac:dyDescent="0.25"/>
    <row r="1679" ht="18.75" hidden="1" customHeight="1" x14ac:dyDescent="0.25"/>
    <row r="1680" ht="18.75" hidden="1" customHeight="1" x14ac:dyDescent="0.25"/>
    <row r="1681" ht="18.75" hidden="1" customHeight="1" x14ac:dyDescent="0.25"/>
    <row r="1682" ht="18.75" hidden="1" customHeight="1" x14ac:dyDescent="0.25"/>
    <row r="1683" ht="18.75" hidden="1" customHeight="1" x14ac:dyDescent="0.25"/>
    <row r="1684" ht="18.75" hidden="1" customHeight="1" x14ac:dyDescent="0.25"/>
    <row r="1685" ht="18.75" hidden="1" customHeight="1" x14ac:dyDescent="0.25"/>
    <row r="1686" ht="18.75" hidden="1" customHeight="1" x14ac:dyDescent="0.25"/>
    <row r="1687" ht="18.75" hidden="1" customHeight="1" x14ac:dyDescent="0.25"/>
    <row r="1688" ht="18.75" hidden="1" customHeight="1" x14ac:dyDescent="0.25"/>
    <row r="1689" ht="18.75" hidden="1" customHeight="1" x14ac:dyDescent="0.25"/>
    <row r="1690" ht="18.75" hidden="1" customHeight="1" x14ac:dyDescent="0.25"/>
    <row r="1691" ht="18.75" hidden="1" customHeight="1" x14ac:dyDescent="0.25"/>
    <row r="1692" ht="18.75" hidden="1" customHeight="1" x14ac:dyDescent="0.25"/>
    <row r="1693" ht="18.75" hidden="1" customHeight="1" x14ac:dyDescent="0.25"/>
    <row r="1694" ht="18.75" hidden="1" customHeight="1" x14ac:dyDescent="0.25"/>
    <row r="1695" ht="18.75" hidden="1" customHeight="1" x14ac:dyDescent="0.25"/>
    <row r="1696" ht="18.75" hidden="1" customHeight="1" x14ac:dyDescent="0.25"/>
    <row r="1697" ht="18.75" hidden="1" customHeight="1" x14ac:dyDescent="0.25"/>
    <row r="1698" ht="18.75" hidden="1" customHeight="1" x14ac:dyDescent="0.25"/>
    <row r="1699" ht="18.75" hidden="1" customHeight="1" x14ac:dyDescent="0.25"/>
    <row r="1700" ht="18.75" hidden="1" customHeight="1" x14ac:dyDescent="0.25"/>
    <row r="1701" ht="18.75" hidden="1" customHeight="1" x14ac:dyDescent="0.25"/>
    <row r="1702" ht="18.75" hidden="1" customHeight="1" x14ac:dyDescent="0.25"/>
    <row r="1703" ht="18.75" hidden="1" customHeight="1" x14ac:dyDescent="0.25"/>
    <row r="1704" ht="18.75" hidden="1" customHeight="1" x14ac:dyDescent="0.25"/>
    <row r="1705" ht="18.75" hidden="1" customHeight="1" x14ac:dyDescent="0.25"/>
    <row r="1706" ht="18.75" hidden="1" customHeight="1" x14ac:dyDescent="0.25"/>
    <row r="1707" ht="18.75" hidden="1" customHeight="1" x14ac:dyDescent="0.25"/>
    <row r="1708" ht="18.75" hidden="1" customHeight="1" x14ac:dyDescent="0.25"/>
    <row r="1709" ht="18.75" hidden="1" customHeight="1" x14ac:dyDescent="0.25"/>
    <row r="1710" ht="18.75" hidden="1" customHeight="1" x14ac:dyDescent="0.25"/>
    <row r="1711" ht="18.75" hidden="1" customHeight="1" x14ac:dyDescent="0.25"/>
    <row r="1712" ht="18.75" hidden="1" customHeight="1" x14ac:dyDescent="0.25"/>
    <row r="1713" ht="18.75" hidden="1" customHeight="1" x14ac:dyDescent="0.25"/>
    <row r="1714" ht="18.75" hidden="1" customHeight="1" x14ac:dyDescent="0.25"/>
    <row r="1715" ht="18.75" hidden="1" customHeight="1" x14ac:dyDescent="0.25"/>
    <row r="1716" ht="18.75" hidden="1" customHeight="1" x14ac:dyDescent="0.25"/>
    <row r="1717" ht="18.75" hidden="1" customHeight="1" x14ac:dyDescent="0.25"/>
    <row r="1718" ht="18.75" hidden="1" customHeight="1" x14ac:dyDescent="0.25"/>
    <row r="1719" ht="18.75" hidden="1" customHeight="1" x14ac:dyDescent="0.25"/>
    <row r="1720" ht="18.75" hidden="1" customHeight="1" x14ac:dyDescent="0.25"/>
    <row r="1721" ht="18.75" hidden="1" customHeight="1" x14ac:dyDescent="0.25"/>
    <row r="1722" ht="18.75" hidden="1" customHeight="1" x14ac:dyDescent="0.25"/>
    <row r="1723" ht="18.75" hidden="1" customHeight="1" x14ac:dyDescent="0.25"/>
    <row r="1724" ht="18.75" hidden="1" customHeight="1" x14ac:dyDescent="0.25"/>
    <row r="1725" ht="18.75" hidden="1" customHeight="1" x14ac:dyDescent="0.25"/>
    <row r="1726" ht="18.75" hidden="1" customHeight="1" x14ac:dyDescent="0.25"/>
    <row r="1727" ht="18.75" hidden="1" customHeight="1" x14ac:dyDescent="0.25"/>
    <row r="1728" ht="18.75" hidden="1" customHeight="1" x14ac:dyDescent="0.25"/>
    <row r="1729" ht="18.75" hidden="1" customHeight="1" x14ac:dyDescent="0.25"/>
    <row r="1730" ht="18.75" hidden="1" customHeight="1" x14ac:dyDescent="0.25"/>
    <row r="1731" ht="18.75" hidden="1" customHeight="1" x14ac:dyDescent="0.25"/>
    <row r="1732" ht="18.75" hidden="1" customHeight="1" x14ac:dyDescent="0.25"/>
    <row r="1733" ht="18.75" hidden="1" customHeight="1" x14ac:dyDescent="0.25"/>
    <row r="1734" ht="18.75" hidden="1" customHeight="1" x14ac:dyDescent="0.25"/>
    <row r="1735" ht="18.75" hidden="1" customHeight="1" x14ac:dyDescent="0.25"/>
    <row r="1736" ht="18.75" hidden="1" customHeight="1" x14ac:dyDescent="0.25"/>
    <row r="1737" ht="18.75" hidden="1" customHeight="1" x14ac:dyDescent="0.25"/>
    <row r="1738" ht="18.75" hidden="1" customHeight="1" x14ac:dyDescent="0.25"/>
    <row r="1739" ht="18.75" hidden="1" customHeight="1" x14ac:dyDescent="0.25"/>
    <row r="1740" ht="18.75" hidden="1" customHeight="1" x14ac:dyDescent="0.25"/>
    <row r="1741" ht="18.75" hidden="1" customHeight="1" x14ac:dyDescent="0.25"/>
    <row r="1742" ht="18.75" hidden="1" customHeight="1" x14ac:dyDescent="0.25"/>
    <row r="1743" ht="18.75" hidden="1" customHeight="1" x14ac:dyDescent="0.25"/>
    <row r="1744" ht="18.75" hidden="1" customHeight="1" x14ac:dyDescent="0.25"/>
    <row r="1745" ht="18.75" hidden="1" customHeight="1" x14ac:dyDescent="0.25"/>
    <row r="1746" ht="18.75" hidden="1" customHeight="1" x14ac:dyDescent="0.25"/>
    <row r="1747" ht="18.75" hidden="1" customHeight="1" x14ac:dyDescent="0.25"/>
    <row r="1748" ht="18.75" hidden="1" customHeight="1" x14ac:dyDescent="0.25"/>
    <row r="1749" ht="18.75" hidden="1" customHeight="1" x14ac:dyDescent="0.25"/>
    <row r="1750" ht="18.75" hidden="1" customHeight="1" x14ac:dyDescent="0.25"/>
    <row r="1751" ht="18.75" hidden="1" customHeight="1" x14ac:dyDescent="0.25"/>
    <row r="1752" ht="18.75" hidden="1" customHeight="1" x14ac:dyDescent="0.25"/>
    <row r="1753" ht="18.75" hidden="1" customHeight="1" x14ac:dyDescent="0.25"/>
    <row r="1754" ht="18.75" hidden="1" customHeight="1" x14ac:dyDescent="0.25"/>
    <row r="1755" ht="18.75" hidden="1" customHeight="1" x14ac:dyDescent="0.25"/>
    <row r="1756" ht="18.75" hidden="1" customHeight="1" x14ac:dyDescent="0.25"/>
    <row r="1757" ht="18.75" hidden="1" customHeight="1" x14ac:dyDescent="0.25"/>
    <row r="1758" ht="18.75" hidden="1" customHeight="1" x14ac:dyDescent="0.25"/>
    <row r="1759" ht="18.75" hidden="1" customHeight="1" x14ac:dyDescent="0.25"/>
    <row r="1760" ht="18.75" hidden="1" customHeight="1" x14ac:dyDescent="0.25"/>
    <row r="1761" ht="18.75" hidden="1" customHeight="1" x14ac:dyDescent="0.25"/>
    <row r="1762" ht="18.75" hidden="1" customHeight="1" x14ac:dyDescent="0.25"/>
    <row r="1763" ht="18.75" hidden="1" customHeight="1" x14ac:dyDescent="0.25"/>
    <row r="1764" ht="18.75" hidden="1" customHeight="1" x14ac:dyDescent="0.25"/>
    <row r="1765" ht="18.75" hidden="1" customHeight="1" x14ac:dyDescent="0.25"/>
    <row r="1766" ht="18.75" hidden="1" customHeight="1" x14ac:dyDescent="0.25"/>
    <row r="1767" ht="18.75" hidden="1" customHeight="1" x14ac:dyDescent="0.25"/>
    <row r="1768" ht="18.75" hidden="1" customHeight="1" x14ac:dyDescent="0.25"/>
    <row r="1769" ht="18.75" hidden="1" customHeight="1" x14ac:dyDescent="0.25"/>
    <row r="1770" ht="18.75" hidden="1" customHeight="1" x14ac:dyDescent="0.25"/>
    <row r="1771" ht="18.75" hidden="1" customHeight="1" x14ac:dyDescent="0.25"/>
    <row r="1772" ht="18.75" hidden="1" customHeight="1" x14ac:dyDescent="0.25"/>
    <row r="1773" ht="18.75" hidden="1" customHeight="1" x14ac:dyDescent="0.25"/>
    <row r="1774" ht="18.75" hidden="1" customHeight="1" x14ac:dyDescent="0.25"/>
    <row r="1775" ht="18.75" hidden="1" customHeight="1" x14ac:dyDescent="0.25"/>
    <row r="1776" ht="18.75" hidden="1" customHeight="1" x14ac:dyDescent="0.25"/>
    <row r="1777" ht="18.75" hidden="1" customHeight="1" x14ac:dyDescent="0.25"/>
    <row r="1778" ht="18.75" hidden="1" customHeight="1" x14ac:dyDescent="0.25"/>
    <row r="1779" ht="18.75" hidden="1" customHeight="1" x14ac:dyDescent="0.25"/>
    <row r="1780" ht="18.75" hidden="1" customHeight="1" x14ac:dyDescent="0.25"/>
    <row r="1781" ht="18.75" hidden="1" customHeight="1" x14ac:dyDescent="0.25"/>
    <row r="1782" ht="18.75" hidden="1" customHeight="1" x14ac:dyDescent="0.25"/>
    <row r="1783" ht="18.75" hidden="1" customHeight="1" x14ac:dyDescent="0.25"/>
    <row r="1784" ht="18.75" hidden="1" customHeight="1" x14ac:dyDescent="0.25"/>
    <row r="1785" ht="18.75" hidden="1" customHeight="1" x14ac:dyDescent="0.25"/>
    <row r="1786" ht="18.75" hidden="1" customHeight="1" x14ac:dyDescent="0.25"/>
    <row r="1787" ht="18.75" hidden="1" customHeight="1" x14ac:dyDescent="0.25"/>
    <row r="1788" ht="18.75" hidden="1" customHeight="1" x14ac:dyDescent="0.25"/>
    <row r="1789" ht="18.75" hidden="1" customHeight="1" x14ac:dyDescent="0.25"/>
    <row r="1790" ht="18.75" hidden="1" customHeight="1" x14ac:dyDescent="0.25"/>
    <row r="1791" ht="18.75" hidden="1" customHeight="1" x14ac:dyDescent="0.25"/>
    <row r="1792" ht="18.75" hidden="1" customHeight="1" x14ac:dyDescent="0.25"/>
    <row r="1793" ht="18.75" hidden="1" customHeight="1" x14ac:dyDescent="0.25"/>
    <row r="1794" ht="18.75" hidden="1" customHeight="1" x14ac:dyDescent="0.25"/>
    <row r="1795" ht="18.75" hidden="1" customHeight="1" x14ac:dyDescent="0.25"/>
    <row r="1796" ht="18.75" hidden="1" customHeight="1" x14ac:dyDescent="0.25"/>
    <row r="1797" ht="18.75" hidden="1" customHeight="1" x14ac:dyDescent="0.25"/>
    <row r="1798" ht="18.75" hidden="1" customHeight="1" x14ac:dyDescent="0.25"/>
    <row r="1799" ht="18.75" hidden="1" customHeight="1" x14ac:dyDescent="0.25"/>
    <row r="1800" ht="18.75" hidden="1" customHeight="1" x14ac:dyDescent="0.25"/>
    <row r="1801" ht="18.75" hidden="1" customHeight="1" x14ac:dyDescent="0.25"/>
    <row r="1802" ht="18.75" hidden="1" customHeight="1" x14ac:dyDescent="0.25"/>
    <row r="1803" ht="18.75" hidden="1" customHeight="1" x14ac:dyDescent="0.25"/>
    <row r="1804" ht="18.75" hidden="1" customHeight="1" x14ac:dyDescent="0.25"/>
    <row r="1805" ht="18.75" hidden="1" customHeight="1" x14ac:dyDescent="0.25"/>
    <row r="1806" ht="18.75" hidden="1" customHeight="1" x14ac:dyDescent="0.25"/>
    <row r="1807" ht="18.75" hidden="1" customHeight="1" x14ac:dyDescent="0.25"/>
    <row r="1808" ht="18.75" hidden="1" customHeight="1" x14ac:dyDescent="0.25"/>
    <row r="1809" ht="18.75" hidden="1" customHeight="1" x14ac:dyDescent="0.25"/>
    <row r="1810" ht="18.75" hidden="1" customHeight="1" x14ac:dyDescent="0.25"/>
    <row r="1811" ht="18.75" hidden="1" customHeight="1" x14ac:dyDescent="0.25"/>
    <row r="1812" ht="18.75" hidden="1" customHeight="1" x14ac:dyDescent="0.25"/>
    <row r="1813" ht="18.75" hidden="1" customHeight="1" x14ac:dyDescent="0.25"/>
    <row r="1814" ht="18.75" hidden="1" customHeight="1" x14ac:dyDescent="0.25"/>
    <row r="1815" ht="18.75" hidden="1" customHeight="1" x14ac:dyDescent="0.25"/>
    <row r="1816" ht="18.75" hidden="1" customHeight="1" x14ac:dyDescent="0.25"/>
    <row r="1817" ht="18.75" hidden="1" customHeight="1" x14ac:dyDescent="0.25"/>
    <row r="1818" ht="18.75" hidden="1" customHeight="1" x14ac:dyDescent="0.25"/>
    <row r="1819" ht="18.75" hidden="1" customHeight="1" x14ac:dyDescent="0.25"/>
    <row r="1820" ht="18.75" hidden="1" customHeight="1" x14ac:dyDescent="0.25"/>
    <row r="1821" ht="18.75" hidden="1" customHeight="1" x14ac:dyDescent="0.25"/>
    <row r="1822" ht="18.75" hidden="1" customHeight="1" x14ac:dyDescent="0.25"/>
    <row r="1823" ht="18.75" hidden="1" customHeight="1" x14ac:dyDescent="0.25"/>
    <row r="1824" ht="18.75" hidden="1" customHeight="1" x14ac:dyDescent="0.25"/>
    <row r="1825" ht="18.75" hidden="1" customHeight="1" x14ac:dyDescent="0.25"/>
    <row r="1826" ht="18.75" hidden="1" customHeight="1" x14ac:dyDescent="0.25"/>
    <row r="1827" ht="18.75" hidden="1" customHeight="1" x14ac:dyDescent="0.25"/>
    <row r="1828" ht="18.75" hidden="1" customHeight="1" x14ac:dyDescent="0.25"/>
    <row r="1829" ht="18.75" hidden="1" customHeight="1" x14ac:dyDescent="0.25"/>
    <row r="1830" ht="18.75" hidden="1" customHeight="1" x14ac:dyDescent="0.25"/>
    <row r="1831" ht="18.75" hidden="1" customHeight="1" x14ac:dyDescent="0.25"/>
    <row r="1832" ht="18.75" hidden="1" customHeight="1" x14ac:dyDescent="0.25"/>
    <row r="1833" ht="18.75" hidden="1" customHeight="1" x14ac:dyDescent="0.25"/>
    <row r="1834" ht="18.75" hidden="1" customHeight="1" x14ac:dyDescent="0.25"/>
    <row r="1835" ht="18.75" hidden="1" customHeight="1" x14ac:dyDescent="0.25"/>
    <row r="1836" ht="18.75" hidden="1" customHeight="1" x14ac:dyDescent="0.25"/>
    <row r="1837" ht="18.75" hidden="1" customHeight="1" x14ac:dyDescent="0.25"/>
    <row r="1838" ht="18.75" hidden="1" customHeight="1" x14ac:dyDescent="0.25"/>
    <row r="1839" ht="18.75" hidden="1" customHeight="1" x14ac:dyDescent="0.25"/>
    <row r="1840" ht="18.75" hidden="1" customHeight="1" x14ac:dyDescent="0.25"/>
    <row r="1841" ht="18.75" hidden="1" customHeight="1" x14ac:dyDescent="0.25"/>
    <row r="1842" ht="18.75" hidden="1" customHeight="1" x14ac:dyDescent="0.25"/>
    <row r="1843" ht="18.75" hidden="1" customHeight="1" x14ac:dyDescent="0.25"/>
    <row r="1844" ht="18.75" hidden="1" customHeight="1" x14ac:dyDescent="0.25"/>
    <row r="1845" ht="18.75" hidden="1" customHeight="1" x14ac:dyDescent="0.25"/>
    <row r="1846" ht="18.75" hidden="1" customHeight="1" x14ac:dyDescent="0.25"/>
    <row r="1847" ht="18.75" hidden="1" customHeight="1" x14ac:dyDescent="0.25"/>
    <row r="1848" ht="18.75" hidden="1" customHeight="1" x14ac:dyDescent="0.25"/>
    <row r="1849" ht="18.75" hidden="1" customHeight="1" x14ac:dyDescent="0.25"/>
    <row r="1850" ht="18.75" hidden="1" customHeight="1" x14ac:dyDescent="0.25"/>
    <row r="1851" ht="18.75" hidden="1" customHeight="1" x14ac:dyDescent="0.25"/>
    <row r="1852" ht="18.75" hidden="1" customHeight="1" x14ac:dyDescent="0.25"/>
    <row r="1853" ht="18.75" hidden="1" customHeight="1" x14ac:dyDescent="0.25"/>
    <row r="1854" ht="18.75" hidden="1" customHeight="1" x14ac:dyDescent="0.25"/>
    <row r="1855" ht="18.75" hidden="1" customHeight="1" x14ac:dyDescent="0.25"/>
    <row r="1856" ht="18.75" hidden="1" customHeight="1" x14ac:dyDescent="0.25"/>
    <row r="1857" ht="18.75" hidden="1" customHeight="1" x14ac:dyDescent="0.25"/>
    <row r="1858" ht="18.75" hidden="1" customHeight="1" x14ac:dyDescent="0.25"/>
    <row r="1859" ht="18.75" hidden="1" customHeight="1" x14ac:dyDescent="0.25"/>
    <row r="1860" ht="18.75" hidden="1" customHeight="1" x14ac:dyDescent="0.25"/>
    <row r="1861" ht="18.75" hidden="1" customHeight="1" x14ac:dyDescent="0.25"/>
    <row r="1862" ht="18.75" hidden="1" customHeight="1" x14ac:dyDescent="0.25"/>
    <row r="1863" ht="18.75" hidden="1" customHeight="1" x14ac:dyDescent="0.25"/>
    <row r="1864" ht="18.75" hidden="1" customHeight="1" x14ac:dyDescent="0.25"/>
    <row r="1865" ht="18.75" hidden="1" customHeight="1" x14ac:dyDescent="0.25"/>
    <row r="1866" ht="18.75" hidden="1" customHeight="1" x14ac:dyDescent="0.25"/>
    <row r="1867" ht="18.75" hidden="1" customHeight="1" x14ac:dyDescent="0.25"/>
    <row r="1868" ht="18.75" hidden="1" customHeight="1" x14ac:dyDescent="0.25"/>
    <row r="1869" ht="18.75" hidden="1" customHeight="1" x14ac:dyDescent="0.25"/>
    <row r="1870" ht="18.75" hidden="1" customHeight="1" x14ac:dyDescent="0.25"/>
    <row r="1871" ht="18.75" hidden="1" customHeight="1" x14ac:dyDescent="0.25"/>
    <row r="1872" ht="18.75" hidden="1" customHeight="1" x14ac:dyDescent="0.25"/>
    <row r="1873" ht="18.75" hidden="1" customHeight="1" x14ac:dyDescent="0.25"/>
    <row r="1874" ht="18.75" hidden="1" customHeight="1" x14ac:dyDescent="0.25"/>
    <row r="1875" ht="18.75" hidden="1" customHeight="1" x14ac:dyDescent="0.25"/>
    <row r="1876" ht="18.75" hidden="1" customHeight="1" x14ac:dyDescent="0.25"/>
    <row r="1877" ht="18.75" hidden="1" customHeight="1" x14ac:dyDescent="0.25"/>
    <row r="1878" ht="18.75" hidden="1" customHeight="1" x14ac:dyDescent="0.25"/>
    <row r="1879" ht="18.75" hidden="1" customHeight="1" x14ac:dyDescent="0.25"/>
    <row r="1880" ht="18.75" hidden="1" customHeight="1" x14ac:dyDescent="0.25"/>
    <row r="1881" ht="18.75" hidden="1" customHeight="1" x14ac:dyDescent="0.25"/>
    <row r="1882" ht="18.75" hidden="1" customHeight="1" x14ac:dyDescent="0.25"/>
    <row r="1883" ht="18.75" hidden="1" customHeight="1" x14ac:dyDescent="0.25"/>
    <row r="1884" ht="18.75" hidden="1" customHeight="1" x14ac:dyDescent="0.25"/>
    <row r="1885" ht="18.75" hidden="1" customHeight="1" x14ac:dyDescent="0.25"/>
    <row r="1886" ht="18.75" hidden="1" customHeight="1" x14ac:dyDescent="0.25"/>
    <row r="1887" ht="18.75" hidden="1" customHeight="1" x14ac:dyDescent="0.25"/>
    <row r="1888" ht="18.75" hidden="1" customHeight="1" x14ac:dyDescent="0.25"/>
    <row r="1889" ht="18.75" hidden="1" customHeight="1" x14ac:dyDescent="0.25"/>
    <row r="1890" ht="18.75" hidden="1" customHeight="1" x14ac:dyDescent="0.25"/>
    <row r="1891" ht="18.75" hidden="1" customHeight="1" x14ac:dyDescent="0.25"/>
    <row r="1892" ht="18.75" hidden="1" customHeight="1" x14ac:dyDescent="0.25"/>
    <row r="1893" ht="18.75" hidden="1" customHeight="1" x14ac:dyDescent="0.25"/>
    <row r="1894" ht="18.75" hidden="1" customHeight="1" x14ac:dyDescent="0.25"/>
    <row r="1895" ht="18.75" hidden="1" customHeight="1" x14ac:dyDescent="0.25"/>
    <row r="1896" ht="18.75" hidden="1" customHeight="1" x14ac:dyDescent="0.25"/>
    <row r="1897" ht="18.75" hidden="1" customHeight="1" x14ac:dyDescent="0.25"/>
    <row r="1898" ht="18.75" hidden="1" customHeight="1" x14ac:dyDescent="0.25"/>
    <row r="1899" ht="18.75" hidden="1" customHeight="1" x14ac:dyDescent="0.25"/>
    <row r="1900" ht="18.75" hidden="1" customHeight="1" x14ac:dyDescent="0.25"/>
    <row r="1901" ht="18.75" hidden="1" customHeight="1" x14ac:dyDescent="0.25"/>
    <row r="1902" ht="18.75" hidden="1" customHeight="1" x14ac:dyDescent="0.25"/>
    <row r="1903" ht="18.75" hidden="1" customHeight="1" x14ac:dyDescent="0.25"/>
    <row r="1904" ht="18.75" hidden="1" customHeight="1" x14ac:dyDescent="0.25"/>
    <row r="1905" ht="18.75" hidden="1" customHeight="1" x14ac:dyDescent="0.25"/>
    <row r="1906" ht="18.75" hidden="1" customHeight="1" x14ac:dyDescent="0.25"/>
    <row r="1907" ht="18.75" hidden="1" customHeight="1" x14ac:dyDescent="0.25"/>
    <row r="1908" ht="18.75" hidden="1" customHeight="1" x14ac:dyDescent="0.25"/>
    <row r="1909" ht="18.75" hidden="1" customHeight="1" x14ac:dyDescent="0.25"/>
    <row r="1910" ht="18.75" hidden="1" customHeight="1" x14ac:dyDescent="0.25"/>
    <row r="1911" ht="18.75" hidden="1" customHeight="1" x14ac:dyDescent="0.25"/>
    <row r="1912" ht="18.75" hidden="1" customHeight="1" x14ac:dyDescent="0.25"/>
    <row r="1913" ht="18.75" hidden="1" customHeight="1" x14ac:dyDescent="0.25"/>
    <row r="1914" ht="18.75" hidden="1" customHeight="1" x14ac:dyDescent="0.25"/>
    <row r="1915" ht="18.75" hidden="1" customHeight="1" x14ac:dyDescent="0.25"/>
    <row r="1916" ht="18.75" hidden="1" customHeight="1" x14ac:dyDescent="0.25"/>
    <row r="1917" ht="18.75" hidden="1" customHeight="1" x14ac:dyDescent="0.25"/>
    <row r="1918" ht="18.75" hidden="1" customHeight="1" x14ac:dyDescent="0.25"/>
    <row r="1919" ht="18.75" hidden="1" customHeight="1" x14ac:dyDescent="0.25"/>
    <row r="1920" ht="18.75" hidden="1" customHeight="1" x14ac:dyDescent="0.25"/>
    <row r="1921" ht="18.75" hidden="1" customHeight="1" x14ac:dyDescent="0.25"/>
    <row r="1922" ht="18.75" hidden="1" customHeight="1" x14ac:dyDescent="0.25"/>
    <row r="1923" ht="18.75" hidden="1" customHeight="1" x14ac:dyDescent="0.25"/>
    <row r="1924" ht="18.75" hidden="1" customHeight="1" x14ac:dyDescent="0.25"/>
    <row r="1925" ht="18.75" hidden="1" customHeight="1" x14ac:dyDescent="0.25"/>
    <row r="1926" ht="18.75" hidden="1" customHeight="1" x14ac:dyDescent="0.25"/>
    <row r="1927" ht="18.75" hidden="1" customHeight="1" x14ac:dyDescent="0.25"/>
    <row r="1928" ht="18.75" hidden="1" customHeight="1" x14ac:dyDescent="0.25"/>
    <row r="1929" ht="18.75" hidden="1" customHeight="1" x14ac:dyDescent="0.25"/>
    <row r="1930" ht="18.75" hidden="1" customHeight="1" x14ac:dyDescent="0.25"/>
    <row r="1931" ht="18.75" hidden="1" customHeight="1" x14ac:dyDescent="0.25"/>
    <row r="1932" ht="18.75" hidden="1" customHeight="1" x14ac:dyDescent="0.25"/>
    <row r="1933" ht="18.75" hidden="1" customHeight="1" x14ac:dyDescent="0.25"/>
    <row r="1934" ht="18.75" hidden="1" customHeight="1" x14ac:dyDescent="0.25"/>
    <row r="1935" ht="18.75" hidden="1" customHeight="1" x14ac:dyDescent="0.25"/>
    <row r="1936" ht="18.75" hidden="1" customHeight="1" x14ac:dyDescent="0.25"/>
    <row r="1937" ht="18.75" hidden="1" customHeight="1" x14ac:dyDescent="0.25"/>
    <row r="1938" ht="18.75" hidden="1" customHeight="1" x14ac:dyDescent="0.25"/>
    <row r="1939" ht="18.75" hidden="1" customHeight="1" x14ac:dyDescent="0.25"/>
    <row r="1940" ht="18.75" hidden="1" customHeight="1" x14ac:dyDescent="0.25"/>
    <row r="1941" ht="18.75" hidden="1" customHeight="1" x14ac:dyDescent="0.25"/>
    <row r="1942" ht="18.75" hidden="1" customHeight="1" x14ac:dyDescent="0.25"/>
    <row r="1943" ht="18.75" hidden="1" customHeight="1" x14ac:dyDescent="0.25"/>
    <row r="1944" ht="18.75" hidden="1" customHeight="1" x14ac:dyDescent="0.25"/>
    <row r="1945" ht="18.75" hidden="1" customHeight="1" x14ac:dyDescent="0.25"/>
    <row r="1946" ht="18.75" hidden="1" customHeight="1" x14ac:dyDescent="0.25"/>
    <row r="1947" ht="18.75" hidden="1" customHeight="1" x14ac:dyDescent="0.25"/>
    <row r="1948" ht="18.75" hidden="1" customHeight="1" x14ac:dyDescent="0.25"/>
    <row r="1949" ht="18.75" hidden="1" customHeight="1" x14ac:dyDescent="0.25"/>
    <row r="1950" ht="18.75" hidden="1" customHeight="1" x14ac:dyDescent="0.25"/>
    <row r="1951" ht="18.75" hidden="1" customHeight="1" x14ac:dyDescent="0.25"/>
    <row r="1952" ht="18.75" hidden="1" customHeight="1" x14ac:dyDescent="0.25"/>
    <row r="1953" ht="18.75" hidden="1" customHeight="1" x14ac:dyDescent="0.25"/>
    <row r="1954" ht="18.75" hidden="1" customHeight="1" x14ac:dyDescent="0.25"/>
    <row r="1955" ht="18.75" hidden="1" customHeight="1" x14ac:dyDescent="0.25"/>
    <row r="1956" ht="18.75" hidden="1" customHeight="1" x14ac:dyDescent="0.25"/>
    <row r="1957" ht="18.75" hidden="1" customHeight="1" x14ac:dyDescent="0.25"/>
    <row r="1958" ht="18.75" hidden="1" customHeight="1" x14ac:dyDescent="0.25"/>
    <row r="1959" ht="18.75" hidden="1" customHeight="1" x14ac:dyDescent="0.25"/>
    <row r="1960" ht="18.75" hidden="1" customHeight="1" x14ac:dyDescent="0.25"/>
    <row r="1961" ht="18.75" hidden="1" customHeight="1" x14ac:dyDescent="0.25"/>
    <row r="1962" ht="18.75" hidden="1" customHeight="1" x14ac:dyDescent="0.25"/>
    <row r="1963" ht="18.75" hidden="1" customHeight="1" x14ac:dyDescent="0.25"/>
    <row r="1964" ht="18.75" hidden="1" customHeight="1" x14ac:dyDescent="0.25"/>
    <row r="1965" ht="18.75" hidden="1" customHeight="1" x14ac:dyDescent="0.25"/>
    <row r="1966" ht="18.75" hidden="1" customHeight="1" x14ac:dyDescent="0.25"/>
    <row r="1967" ht="18.75" hidden="1" customHeight="1" x14ac:dyDescent="0.25"/>
    <row r="1968" ht="18.75" hidden="1" customHeight="1" x14ac:dyDescent="0.25"/>
    <row r="1969" ht="18.75" hidden="1" customHeight="1" x14ac:dyDescent="0.25"/>
    <row r="1970" ht="18.75" hidden="1" customHeight="1" x14ac:dyDescent="0.25"/>
    <row r="1971" ht="18.75" hidden="1" customHeight="1" x14ac:dyDescent="0.25"/>
    <row r="1972" ht="18.75" hidden="1" customHeight="1" x14ac:dyDescent="0.25"/>
    <row r="1973" ht="18.75" hidden="1" customHeight="1" x14ac:dyDescent="0.25"/>
    <row r="1974" ht="18.75" hidden="1" customHeight="1" x14ac:dyDescent="0.25"/>
    <row r="1975" ht="18.75" hidden="1" customHeight="1" x14ac:dyDescent="0.25"/>
    <row r="1976" ht="18.75" hidden="1" customHeight="1" x14ac:dyDescent="0.25"/>
    <row r="1977" ht="18.75" hidden="1" customHeight="1" x14ac:dyDescent="0.25"/>
    <row r="1978" ht="18.75" hidden="1" customHeight="1" x14ac:dyDescent="0.25"/>
    <row r="1979" ht="18.75" hidden="1" customHeight="1" x14ac:dyDescent="0.25"/>
    <row r="1980" ht="18.75" hidden="1" customHeight="1" x14ac:dyDescent="0.25"/>
    <row r="1981" ht="18.75" hidden="1" customHeight="1" x14ac:dyDescent="0.25"/>
    <row r="1982" ht="18.75" hidden="1" customHeight="1" x14ac:dyDescent="0.25"/>
    <row r="1983" ht="18.75" hidden="1" customHeight="1" x14ac:dyDescent="0.25"/>
    <row r="1984" ht="18.75" hidden="1" customHeight="1" x14ac:dyDescent="0.25"/>
    <row r="1985" ht="18.75" hidden="1" customHeight="1" x14ac:dyDescent="0.25"/>
    <row r="1986" ht="18.75" hidden="1" customHeight="1" x14ac:dyDescent="0.25"/>
    <row r="1987" ht="18.75" hidden="1" customHeight="1" x14ac:dyDescent="0.25"/>
    <row r="1988" ht="18.75" hidden="1" customHeight="1" x14ac:dyDescent="0.25"/>
    <row r="1989" ht="18.75" hidden="1" customHeight="1" x14ac:dyDescent="0.25"/>
    <row r="1990" ht="18.75" hidden="1" customHeight="1" x14ac:dyDescent="0.25"/>
    <row r="1991" ht="18.75" hidden="1" customHeight="1" x14ac:dyDescent="0.25"/>
    <row r="1992" ht="18.75" hidden="1" customHeight="1" x14ac:dyDescent="0.25"/>
    <row r="1993" ht="18.75" hidden="1" customHeight="1" x14ac:dyDescent="0.25"/>
    <row r="1994" ht="18.75" hidden="1" customHeight="1" x14ac:dyDescent="0.25"/>
    <row r="1995" ht="18.75" hidden="1" customHeight="1" x14ac:dyDescent="0.25"/>
    <row r="1996" ht="18.75" hidden="1" customHeight="1" x14ac:dyDescent="0.25"/>
    <row r="1997" ht="18.75" hidden="1" customHeight="1" x14ac:dyDescent="0.25"/>
    <row r="1998" ht="18.75" hidden="1" customHeight="1" x14ac:dyDescent="0.25"/>
    <row r="1999" ht="18.75" hidden="1" customHeight="1" x14ac:dyDescent="0.25"/>
    <row r="2000" ht="18.75" hidden="1" customHeight="1" x14ac:dyDescent="0.25"/>
    <row r="2001" ht="18.75" hidden="1" customHeight="1" x14ac:dyDescent="0.25"/>
    <row r="2002" ht="18.75" hidden="1" customHeight="1" x14ac:dyDescent="0.25"/>
    <row r="2003" ht="18.75" hidden="1" customHeight="1" x14ac:dyDescent="0.25"/>
    <row r="2004" ht="18.75" hidden="1" customHeight="1" x14ac:dyDescent="0.25"/>
    <row r="2005" ht="18.75" hidden="1" customHeight="1" x14ac:dyDescent="0.25"/>
    <row r="2006" ht="18.75" hidden="1" customHeight="1" x14ac:dyDescent="0.25"/>
    <row r="2007" ht="18.75" hidden="1" customHeight="1" x14ac:dyDescent="0.25"/>
    <row r="2008" ht="18.75" hidden="1" customHeight="1" x14ac:dyDescent="0.25"/>
    <row r="2009" ht="18.75" hidden="1" customHeight="1" x14ac:dyDescent="0.25"/>
    <row r="2010" ht="18.75" hidden="1" customHeight="1" x14ac:dyDescent="0.25"/>
    <row r="2011" ht="18.75" hidden="1" customHeight="1" x14ac:dyDescent="0.25"/>
    <row r="2012" ht="18.75" hidden="1" customHeight="1" x14ac:dyDescent="0.25"/>
    <row r="2013" ht="18.75" hidden="1" customHeight="1" x14ac:dyDescent="0.25"/>
    <row r="2014" ht="18.75" hidden="1" customHeight="1" x14ac:dyDescent="0.25"/>
    <row r="2015" ht="18.75" hidden="1" customHeight="1" x14ac:dyDescent="0.25"/>
    <row r="2016" ht="18.75" hidden="1" customHeight="1" x14ac:dyDescent="0.25"/>
    <row r="2017" ht="18.75" hidden="1" customHeight="1" x14ac:dyDescent="0.25"/>
    <row r="2018" ht="18.75" hidden="1" customHeight="1" x14ac:dyDescent="0.25"/>
    <row r="2019" ht="18.75" hidden="1" customHeight="1" x14ac:dyDescent="0.25"/>
    <row r="2020" ht="18.75" hidden="1" customHeight="1" x14ac:dyDescent="0.25"/>
    <row r="2021" ht="18.75" hidden="1" customHeight="1" x14ac:dyDescent="0.25"/>
    <row r="2022" ht="18.75" hidden="1" customHeight="1" x14ac:dyDescent="0.25"/>
    <row r="2023" ht="18.75" hidden="1" customHeight="1" x14ac:dyDescent="0.25"/>
    <row r="2024" ht="18.75" hidden="1" customHeight="1" x14ac:dyDescent="0.25"/>
    <row r="2025" ht="18.75" hidden="1" customHeight="1" x14ac:dyDescent="0.25"/>
    <row r="2026" ht="18.75" hidden="1" customHeight="1" x14ac:dyDescent="0.25"/>
    <row r="2027" ht="18.75" hidden="1" customHeight="1" x14ac:dyDescent="0.25"/>
    <row r="2028" ht="18.75" hidden="1" customHeight="1" x14ac:dyDescent="0.25"/>
    <row r="2029" ht="18.75" hidden="1" customHeight="1" x14ac:dyDescent="0.25"/>
    <row r="2030" ht="18.75" hidden="1" customHeight="1" x14ac:dyDescent="0.25"/>
    <row r="2031" ht="18.75" hidden="1" customHeight="1" x14ac:dyDescent="0.25"/>
    <row r="2032" ht="18.75" hidden="1" customHeight="1" x14ac:dyDescent="0.25"/>
    <row r="2033" ht="18.75" hidden="1" customHeight="1" x14ac:dyDescent="0.25"/>
    <row r="2034" ht="18.75" hidden="1" customHeight="1" x14ac:dyDescent="0.25"/>
    <row r="2035" ht="18.75" hidden="1" customHeight="1" x14ac:dyDescent="0.25"/>
    <row r="2036" ht="18.75" hidden="1" customHeight="1" x14ac:dyDescent="0.25"/>
    <row r="2037" ht="18.75" hidden="1" customHeight="1" x14ac:dyDescent="0.25"/>
    <row r="2038" ht="18.75" hidden="1" customHeight="1" x14ac:dyDescent="0.25"/>
    <row r="2039" ht="18.75" hidden="1" customHeight="1" x14ac:dyDescent="0.25"/>
    <row r="2040" ht="18.75" hidden="1" customHeight="1" x14ac:dyDescent="0.25"/>
    <row r="2041" ht="18.75" hidden="1" customHeight="1" x14ac:dyDescent="0.25"/>
    <row r="2042" ht="18.75" hidden="1" customHeight="1" x14ac:dyDescent="0.25"/>
    <row r="2043" ht="18.75" hidden="1" customHeight="1" x14ac:dyDescent="0.25"/>
    <row r="2044" ht="18.75" hidden="1" customHeight="1" x14ac:dyDescent="0.25"/>
    <row r="2045" ht="18.75" hidden="1" customHeight="1" x14ac:dyDescent="0.25"/>
    <row r="2046" ht="18.75" hidden="1" customHeight="1" x14ac:dyDescent="0.25"/>
    <row r="2047" ht="18.75" hidden="1" customHeight="1" x14ac:dyDescent="0.25"/>
    <row r="2048" ht="18.75" hidden="1" customHeight="1" x14ac:dyDescent="0.25"/>
    <row r="2049" ht="18.75" hidden="1" customHeight="1" x14ac:dyDescent="0.25"/>
    <row r="2050" ht="18.75" hidden="1" customHeight="1" x14ac:dyDescent="0.25"/>
    <row r="2051" ht="18.75" hidden="1" customHeight="1" x14ac:dyDescent="0.25"/>
    <row r="2052" ht="18.75" hidden="1" customHeight="1" x14ac:dyDescent="0.25"/>
    <row r="2053" ht="18.75" hidden="1" customHeight="1" x14ac:dyDescent="0.25"/>
    <row r="2054" ht="18.75" hidden="1" customHeight="1" x14ac:dyDescent="0.25"/>
    <row r="2055" ht="18.75" hidden="1" customHeight="1" x14ac:dyDescent="0.25"/>
    <row r="2056" ht="18.75" hidden="1" customHeight="1" x14ac:dyDescent="0.25"/>
    <row r="2057" ht="18.75" hidden="1" customHeight="1" x14ac:dyDescent="0.25"/>
    <row r="2058" ht="18.75" hidden="1" customHeight="1" x14ac:dyDescent="0.25"/>
    <row r="2059" ht="18.75" hidden="1" customHeight="1" x14ac:dyDescent="0.25"/>
    <row r="2060" ht="18.75" hidden="1" customHeight="1" x14ac:dyDescent="0.25"/>
    <row r="2061" ht="18.75" hidden="1" customHeight="1" x14ac:dyDescent="0.25"/>
    <row r="2062" ht="18.75" hidden="1" customHeight="1" x14ac:dyDescent="0.25"/>
    <row r="2063" ht="18.75" hidden="1" customHeight="1" x14ac:dyDescent="0.25"/>
    <row r="2064" ht="18.75" hidden="1" customHeight="1" x14ac:dyDescent="0.25"/>
    <row r="2065" ht="18.75" hidden="1" customHeight="1" x14ac:dyDescent="0.25"/>
    <row r="2066" ht="18.75" hidden="1" customHeight="1" x14ac:dyDescent="0.25"/>
    <row r="2067" ht="18.75" hidden="1" customHeight="1" x14ac:dyDescent="0.25"/>
    <row r="2068" ht="18.75" hidden="1" customHeight="1" x14ac:dyDescent="0.25"/>
    <row r="2069" ht="18.75" hidden="1" customHeight="1" x14ac:dyDescent="0.25"/>
    <row r="2070" ht="18.75" hidden="1" customHeight="1" x14ac:dyDescent="0.25"/>
    <row r="2071" ht="18.75" hidden="1" customHeight="1" x14ac:dyDescent="0.25"/>
    <row r="2072" ht="18.75" hidden="1" customHeight="1" x14ac:dyDescent="0.25"/>
    <row r="2073" ht="18.75" hidden="1" customHeight="1" x14ac:dyDescent="0.25"/>
    <row r="2074" ht="18.75" hidden="1" customHeight="1" x14ac:dyDescent="0.25"/>
    <row r="2075" ht="18.75" hidden="1" customHeight="1" x14ac:dyDescent="0.25"/>
    <row r="2076" ht="18.75" hidden="1" customHeight="1" x14ac:dyDescent="0.25"/>
    <row r="2077" ht="18.75" hidden="1" customHeight="1" x14ac:dyDescent="0.25"/>
    <row r="2078" ht="18.75" hidden="1" customHeight="1" x14ac:dyDescent="0.25"/>
    <row r="2079" ht="18.75" hidden="1" customHeight="1" x14ac:dyDescent="0.25"/>
    <row r="2080" ht="18.75" hidden="1" customHeight="1" x14ac:dyDescent="0.25"/>
    <row r="2081" ht="18.75" hidden="1" customHeight="1" x14ac:dyDescent="0.25"/>
    <row r="2082" ht="18.75" hidden="1" customHeight="1" x14ac:dyDescent="0.25"/>
    <row r="2083" ht="18.75" hidden="1" customHeight="1" x14ac:dyDescent="0.25"/>
    <row r="2084" ht="18.75" hidden="1" customHeight="1" x14ac:dyDescent="0.25"/>
    <row r="2085" ht="18.75" hidden="1" customHeight="1" x14ac:dyDescent="0.25"/>
    <row r="2086" ht="18.75" hidden="1" customHeight="1" x14ac:dyDescent="0.25"/>
    <row r="2087" ht="18.75" hidden="1" customHeight="1" x14ac:dyDescent="0.25"/>
    <row r="2088" ht="18.75" hidden="1" customHeight="1" x14ac:dyDescent="0.25"/>
    <row r="2089" ht="18.75" hidden="1" customHeight="1" x14ac:dyDescent="0.25"/>
    <row r="2090" ht="18.75" hidden="1" customHeight="1" x14ac:dyDescent="0.25"/>
    <row r="2091" ht="18.75" hidden="1" customHeight="1" x14ac:dyDescent="0.25"/>
    <row r="2092" ht="18.75" hidden="1" customHeight="1" x14ac:dyDescent="0.25"/>
    <row r="2093" ht="18.75" hidden="1" customHeight="1" x14ac:dyDescent="0.25"/>
    <row r="2094" ht="18.75" hidden="1" customHeight="1" x14ac:dyDescent="0.25"/>
    <row r="2095" ht="18.75" hidden="1" customHeight="1" x14ac:dyDescent="0.25"/>
    <row r="2096" ht="18.75" hidden="1" customHeight="1" x14ac:dyDescent="0.25"/>
    <row r="2097" ht="18.75" hidden="1" customHeight="1" x14ac:dyDescent="0.25"/>
    <row r="2098" ht="18.75" hidden="1" customHeight="1" x14ac:dyDescent="0.25"/>
    <row r="2099" ht="18.75" hidden="1" customHeight="1" x14ac:dyDescent="0.25"/>
    <row r="2100" ht="18.75" hidden="1" customHeight="1" x14ac:dyDescent="0.25"/>
    <row r="2101" ht="18.75" hidden="1" customHeight="1" x14ac:dyDescent="0.25"/>
    <row r="2102" ht="18.75" hidden="1" customHeight="1" x14ac:dyDescent="0.25"/>
    <row r="2103" ht="18.75" hidden="1" customHeight="1" x14ac:dyDescent="0.25"/>
    <row r="2104" ht="18.75" hidden="1" customHeight="1" x14ac:dyDescent="0.25"/>
    <row r="2105" ht="18.75" hidden="1" customHeight="1" x14ac:dyDescent="0.25"/>
    <row r="2106" ht="18.75" hidden="1" customHeight="1" x14ac:dyDescent="0.25"/>
    <row r="2107" ht="18.75" hidden="1" customHeight="1" x14ac:dyDescent="0.25"/>
    <row r="2108" ht="18.75" hidden="1" customHeight="1" x14ac:dyDescent="0.25"/>
    <row r="2109" ht="18.75" hidden="1" customHeight="1" x14ac:dyDescent="0.25"/>
    <row r="2110" ht="18.75" hidden="1" customHeight="1" x14ac:dyDescent="0.25"/>
    <row r="2111" ht="18.75" hidden="1" customHeight="1" x14ac:dyDescent="0.25"/>
    <row r="2112" ht="18.75" hidden="1" customHeight="1" x14ac:dyDescent="0.25"/>
    <row r="2113" ht="18.75" hidden="1" customHeight="1" x14ac:dyDescent="0.25"/>
    <row r="2114" ht="18.75" hidden="1" customHeight="1" x14ac:dyDescent="0.25"/>
    <row r="2115" ht="18.75" hidden="1" customHeight="1" x14ac:dyDescent="0.25"/>
    <row r="2116" ht="18.75" hidden="1" customHeight="1" x14ac:dyDescent="0.25"/>
    <row r="2117" ht="18.75" hidden="1" customHeight="1" x14ac:dyDescent="0.25"/>
    <row r="2118" ht="18.75" hidden="1" customHeight="1" x14ac:dyDescent="0.25"/>
    <row r="2119" ht="18.75" hidden="1" customHeight="1" x14ac:dyDescent="0.25"/>
    <row r="2120" ht="18.75" hidden="1" customHeight="1" x14ac:dyDescent="0.25"/>
    <row r="2121" ht="18.75" hidden="1" customHeight="1" x14ac:dyDescent="0.25"/>
    <row r="2122" ht="18.75" hidden="1" customHeight="1" x14ac:dyDescent="0.25"/>
    <row r="2123" ht="18.75" hidden="1" customHeight="1" x14ac:dyDescent="0.25"/>
    <row r="2124" ht="18.75" hidden="1" customHeight="1" x14ac:dyDescent="0.25"/>
    <row r="2125" ht="18.75" hidden="1" customHeight="1" x14ac:dyDescent="0.25"/>
    <row r="2126" ht="18.75" hidden="1" customHeight="1" x14ac:dyDescent="0.25"/>
    <row r="2127" ht="18.75" hidden="1" customHeight="1" x14ac:dyDescent="0.25"/>
    <row r="2128" ht="18.75" hidden="1" customHeight="1" x14ac:dyDescent="0.25"/>
    <row r="2129" ht="18.75" hidden="1" customHeight="1" x14ac:dyDescent="0.25"/>
    <row r="2130" ht="18.75" hidden="1" customHeight="1" x14ac:dyDescent="0.25"/>
    <row r="2131" ht="18.75" hidden="1" customHeight="1" x14ac:dyDescent="0.25"/>
    <row r="2132" ht="18.75" hidden="1" customHeight="1" x14ac:dyDescent="0.25"/>
    <row r="2133" ht="18.75" hidden="1" customHeight="1" x14ac:dyDescent="0.25"/>
    <row r="2134" ht="18.75" hidden="1" customHeight="1" x14ac:dyDescent="0.25"/>
    <row r="2135" ht="18.75" hidden="1" customHeight="1" x14ac:dyDescent="0.25"/>
    <row r="2136" ht="18.75" hidden="1" customHeight="1" x14ac:dyDescent="0.25"/>
    <row r="2137" ht="18.75" hidden="1" customHeight="1" x14ac:dyDescent="0.25"/>
    <row r="2138" ht="18.75" hidden="1" customHeight="1" x14ac:dyDescent="0.25"/>
    <row r="2139" ht="18.75" hidden="1" customHeight="1" x14ac:dyDescent="0.25"/>
    <row r="2140" ht="18.75" hidden="1" customHeight="1" x14ac:dyDescent="0.25"/>
    <row r="2141" ht="18.75" hidden="1" customHeight="1" x14ac:dyDescent="0.25"/>
    <row r="2142" ht="18.75" hidden="1" customHeight="1" x14ac:dyDescent="0.25"/>
    <row r="2143" ht="18.75" hidden="1" customHeight="1" x14ac:dyDescent="0.25"/>
    <row r="2144" ht="18.75" hidden="1" customHeight="1" x14ac:dyDescent="0.25"/>
    <row r="2145" ht="18.75" hidden="1" customHeight="1" x14ac:dyDescent="0.25"/>
    <row r="2146" ht="18.75" hidden="1" customHeight="1" x14ac:dyDescent="0.25"/>
    <row r="2147" ht="18.75" hidden="1" customHeight="1" x14ac:dyDescent="0.25"/>
    <row r="2148" ht="18.75" hidden="1" customHeight="1" x14ac:dyDescent="0.25"/>
    <row r="2149" ht="18.75" hidden="1" customHeight="1" x14ac:dyDescent="0.25"/>
    <row r="2150" ht="18.75" hidden="1" customHeight="1" x14ac:dyDescent="0.25"/>
    <row r="2151" ht="18.75" hidden="1" customHeight="1" x14ac:dyDescent="0.25"/>
    <row r="2152" ht="18.75" hidden="1" customHeight="1" x14ac:dyDescent="0.25"/>
    <row r="2153" ht="18.75" hidden="1" customHeight="1" x14ac:dyDescent="0.25"/>
    <row r="2154" ht="18.75" hidden="1" customHeight="1" x14ac:dyDescent="0.25"/>
    <row r="2155" ht="18.75" hidden="1" customHeight="1" x14ac:dyDescent="0.25"/>
    <row r="2156" ht="18.75" hidden="1" customHeight="1" x14ac:dyDescent="0.25"/>
    <row r="2157" ht="18.75" hidden="1" customHeight="1" x14ac:dyDescent="0.25"/>
    <row r="2158" ht="18.75" hidden="1" customHeight="1" x14ac:dyDescent="0.25"/>
    <row r="2159" ht="18.75" hidden="1" customHeight="1" x14ac:dyDescent="0.25"/>
    <row r="2160" ht="18.75" hidden="1" customHeight="1" x14ac:dyDescent="0.25"/>
    <row r="2161" ht="18.75" hidden="1" customHeight="1" x14ac:dyDescent="0.25"/>
    <row r="2162" ht="18.75" hidden="1" customHeight="1" x14ac:dyDescent="0.25"/>
    <row r="2163" ht="18.75" hidden="1" customHeight="1" x14ac:dyDescent="0.25"/>
    <row r="2164" ht="18.75" hidden="1" customHeight="1" x14ac:dyDescent="0.25"/>
    <row r="2165" ht="18.75" hidden="1" customHeight="1" x14ac:dyDescent="0.25"/>
    <row r="2166" ht="18.75" hidden="1" customHeight="1" x14ac:dyDescent="0.25"/>
    <row r="2167" ht="18.75" hidden="1" customHeight="1" x14ac:dyDescent="0.25"/>
    <row r="2168" ht="18.75" hidden="1" customHeight="1" x14ac:dyDescent="0.25"/>
    <row r="2169" ht="18.75" hidden="1" customHeight="1" x14ac:dyDescent="0.25"/>
    <row r="2170" ht="18.75" hidden="1" customHeight="1" x14ac:dyDescent="0.25"/>
    <row r="2171" ht="18.75" hidden="1" customHeight="1" x14ac:dyDescent="0.25"/>
    <row r="2172" ht="18.75" hidden="1" customHeight="1" x14ac:dyDescent="0.25"/>
    <row r="2173" ht="18.75" hidden="1" customHeight="1" x14ac:dyDescent="0.25"/>
    <row r="2174" ht="18.75" hidden="1" customHeight="1" x14ac:dyDescent="0.25"/>
    <row r="2175" ht="18.75" hidden="1" customHeight="1" x14ac:dyDescent="0.25"/>
    <row r="2176" ht="18.75" hidden="1" customHeight="1" x14ac:dyDescent="0.25"/>
    <row r="2177" ht="18.75" hidden="1" customHeight="1" x14ac:dyDescent="0.25"/>
    <row r="2178" ht="18.75" hidden="1" customHeight="1" x14ac:dyDescent="0.25"/>
    <row r="2179" ht="18.75" hidden="1" customHeight="1" x14ac:dyDescent="0.25"/>
    <row r="2180" ht="18.75" hidden="1" customHeight="1" x14ac:dyDescent="0.25"/>
  </sheetData>
  <sheetProtection formatRows="0"/>
  <protectedRanges>
    <protectedRange sqref="E1234:U1234 J1237:Q1237 E1240:U1240 J1243:Q1243 E1246:U1246 J1249:Q1249 E1252:U1252 J1255:Q1255 E1258:U1258" name="Rango22"/>
    <protectedRange sqref="E1180:U1180 J1183:Q1183 E1186:U1186 J1189:Q1189 E1192:U1192 J1195:Q1195 E1198:U1198 J1201:Q1201 E1204:U1204" name="Rango20"/>
    <protectedRange sqref="C1089:F1150 I1089:I1150 N1089:N1150 S1089:S1150" name="Rango18"/>
    <protectedRange sqref="E516:U516 J519:Q519 E522:U522 J525:Q525 E528:U528 J531:Q531 E534:U534 J537:Q537 E540:U540 E696:U696 J699:Q699 E702:U702 J705:Q705 E708:U708 J711:Q711 E714:U714 J717:Q717 E720:U720 E876:U876 J879:Q879 E882:U882 J885:Q885 E888:U888 J891:Q891 E894:U894 J897:Q897 E900:U900 E1056:U1056 J1059:Q1059 E1062:U1062 J1065:Q1065 E1068:U1068 J1071:Q1071 E1074:U1074 J1077:Q1077 E1080:U1080" name="Rango16"/>
    <protectedRange sqref="E462:U462 J465:Q465 E468:U468 J471:Q471 L474:U474 J477:Q477 J483:Q483 E642:U642 J645:Q645 E648:U648 J651:Q651 L654:U654 J657:Q657 J663:Q663 E822:U822 J825:Q825 E828:U828 J831:Q831 L834:U834 J837:Q837 J843:Q843 E1002:U1002 J1005:Q1005 E1008:U1008 J1011:Q1011 L1014:U1014 J1017:Q1017 J1023:Q1023" name="Rango14"/>
    <protectedRange sqref="C373:F430 I373:I430 N373:N430 S373:S430 C369:C372 C555:F610 I553:I610 N555:N610 S553:S610 C733:F790 I733:I790 N733:N790 S733:S790 C729:C732 C913:F970 I913:I970 N913:N970 S913:S970 C909:C912" name="Rango12"/>
    <protectedRange sqref="J154:Q154 E157:U157 J160:Q160 E163:U163 J166:Q166 E169:U169 J172:Q172 E175:U175 J178:Q178 J333:Q333 E336:U336 J339:Q339 E342:U342 J345:Q345 E348:U348 J351:Q351 E354:U354 J357:Q357" name="Rango10"/>
    <protectedRange sqref="J106:Q106 E109:U109 J112:Q112 E115:U115 J118:Q118 E121:U121 J124:Q124 J130:Q130 E127:U127 L133:U133 E474:K474 E480:U480 E486:U486 J285:Q285 E288:U288 J291:Q291 E294:U294 J297:Q297 E300:U300 J303:Q303 J309:Q309 E306:U306 L312:U312 E654:K654 E660:U660 E666:U666 E834:K834 E840:U840 E846:U846 E1014:K1014 E1020:U1020 E1026:U1026" name="Rango8"/>
    <protectedRange sqref="C7 C186" name="Rango3"/>
    <protectedRange sqref="T3:V3" name="Rango2"/>
    <protectedRange sqref="N3" name="Rango1"/>
    <protectedRange sqref="O7:V7 O186:V186" name="Rango4"/>
    <protectedRange sqref="I17:I72 N17:N72 S17:S72 C19:F72 C11:C16 I196:I251 N196:N251 S196:S251 C204:F251 C190:C195 C17:D18 F17:F18 C196:D203 F196:F203" name="Rango5"/>
    <protectedRange sqref="J76:Q76 E79:U79 J82:Q82 E85:U85 J88:Q88 E91:U91 J94:Q94 E97:K97 J100:Q100 E103:K103 E438:K438 E444:K444 J255:Q255 E258:K258 J261:Q261 E264:U264 J267:Q267 E270:U270 J273:Q273 E276:U276 J279:Q279 E282:U282 E618:K618 E624:K624 E798:K798 E804:K804 E978:K978 E984:K984 F795:H795 F975:H975 F1153:H1153 F1159:H1159 F1165:H1165 F1171:H1171 F1177:H1177 F1183:H1183 F1189:H1189 F1195:H1195 F1201:H1201 F1207:H1207 F1213:H1213 F1219:H1219 F1225:H1225 F1231:H1231 F1237:H1237 F1243:H1243 F1249:H1249 F1255:H1255 F981:H981 F987:H987 F993:H993 F999:H999 F1005:H1005 F1011:H1011 F1017:H1017 F1023:H1023 F1029:H1029 F1035:H1035 F1041:H1041 F1047:H1047 F1053:H1053 F1059:H1059 F1065:H1065 F1071:H1071 F1077:H1077 F801:H801 F807:H807 F813:H813 F819:H819 F825:H825 F831:H831 F837:H837 F843:H843 F849:H849 F855:H855 F861:H861 F867:H867 F873:H873 F879:H879 F885:H885 F891:H891 F897:H897 F717:H717 F711:H711 F705:H705 F699:H699 F693:H693 F687:H687 F681:H681 F675:H675 F669:H669 F663:H663 F657:H657 F651:H651 F645:H645 F639:H639 F633:H633 F627:H627 F621:H621 F615:H615 F537:H537 F531:H531 F525:H525 F519:H519 F513:H513 F507:H507 F501:H501 F495:H495 F489:H489 F483:H483 F477:H477 F471:H471 F465:H465 F459:H459 F453:H453 F447:H447 F441:H441 F435:H435 F357:H357 F351:H351 F345:H345 F339:H339 F333:H333 F327:H327 F321:H321 F315:H315 F309:H309 F303:H303 F297:H297 F291:H291 F285:H285 F279:H279 F273:H273 F267:H267 F261:H261 F255:H255 F178:H178 F172:H172 F166:H166 F160:H160 F154:H154 F148:H148 F142:H142 F136:H136 F130:H130 F124:H124 F118:H118 F112:H112 F106:H106 F100:H100 F94:H94 F88:H88 F82:H82 F76:H76" name="Rango7"/>
    <protectedRange sqref="J136:Q136 J142:Q142 E145:U145 J148:Q148 E151:U151 J315:Q315 J321:Q321 E324:U324 J327:Q327 E330:U330" name="Rango9"/>
    <protectedRange sqref="E181:U181 E365:I365 O365:V365 E360:U360 E545:I545 O545:V545 E725:I725 O725:V725 E905:I905 O905:V905" name="Rango11"/>
    <protectedRange sqref="J435:Q435 J441:Q441 L444:U444 J447:Q447 E450:U450 J453:Q453 E456:U456 J459:Q459 J615:Q615 L618:U618 J621:Q621 L624:U624 J627:Q627 E630:U630 J633:Q633 E636:U636 J639:Q639 J795:Q795 L798:U798 J801:Q801 L804:U804 J807:Q807 E810:U810 J813:Q813 E816:U816 J819:Q819 J975:Q975 L978:U978 J981:Q981 L984:U984 J987:Q987 E990:U990 J993:Q993 E996:U996 J999:Q999" name="Rango13"/>
    <protectedRange sqref="J489:Q489 E492:U492 J495:Q495 E498:U498 J501:Q501 E504:U504 J507:Q507 E510:U510 J513:Q513 J669:Q669 E672:U672 J675:Q675 E678:U678 J681:Q681 E684:U684 J687:Q687 E690:U690 J693:Q693 J849:Q849 E852:U852 J855:Q855 E858:U858 J861:Q861 E864:U864 J867:Q867 E870:U870 J873:Q873 J1029:Q1029 E1032:U1032 J1035:Q1035 E1038:U1038 J1041:Q1041 E1044:U1044 J1047:Q1047 E1050:U1050 J1053:Q1053" name="Rango15"/>
    <protectedRange sqref="E1085:I1085 O1085:V1085" name="Rango17"/>
    <protectedRange sqref="J1153:Q1153 E1156:U1156 J1159:Q1159 E1162:U1162 J1165:Q1165 E1168:U1168 J1171:Q1171 E1174:U1174 J1177:Q1177" name="Rango19"/>
    <protectedRange sqref="J1207:Q1207 E1210:U1210 J1213:Q1213 E1216:U1216 J1219:Q1219 E1222:U1222 J1225:Q1225 E1228:U1228 J1231:Q1231" name="Rango21"/>
    <protectedRange sqref="C7:D7 C365:D365 C1085:D1085 C186:D186 C545:D545 C725:D725 C905:D905" name="Rango47"/>
    <protectedRange sqref="D11:D16 D190:D195" name="Rango5_1"/>
    <protectedRange sqref="F11:F16 F190:F195" name="Rango5_2_1"/>
    <protectedRange sqref="I11:I16 I190:I195" name="Rango5_3"/>
    <protectedRange sqref="N12 N14 N16 N191 N193 N195" name="Rango5_4"/>
    <protectedRange sqref="N11 N13 N15 N190 N192 N194" name="Rango5_3_1"/>
    <protectedRange sqref="S11:S16 S190:S195" name="Rango5_5"/>
    <protectedRange sqref="D369:D372 D729:F732 D909:F912 F369:F372 F549:F554" name="Rango12_1"/>
    <protectedRange sqref="I369:I372 I549:I552 I729:I732 I909:I912" name="Rango12_2"/>
    <protectedRange sqref="N729:N732 N909:N912 N369:N372 N549:N554" name="Rango12_3"/>
    <protectedRange sqref="S549:S552 S729:S732 S909:S912 S369:S372" name="Rango12_4"/>
    <protectedRange sqref="E133:K133 E312:K312" name="Rango7_1"/>
    <protectedRange sqref="E139:K139 E318:K318" name="Rango8_1"/>
    <protectedRange sqref="L139:U139 L318:U318" name="Rango8_2"/>
    <protectedRange sqref="E17:E18" name="Rango5_6"/>
    <protectedRange sqref="E11:E16" name="Rango5_2_2"/>
    <protectedRange sqref="E196:E203" name="Rango5_7"/>
    <protectedRange sqref="E190:E195" name="Rango5_2_3"/>
    <protectedRange sqref="E369:E372" name="Rango12_1_1"/>
    <protectedRange sqref="L97:U97 L258:U258 L103:U103 L438:U438" name="Rango7_2"/>
    <protectedRange sqref="C549:C554 E553:E554" name="Rango12_5"/>
    <protectedRange sqref="D549:E552 D553:D554" name="Rango12_1_2"/>
  </protectedRanges>
  <mergeCells count="3567">
    <mergeCell ref="D1243:D1246"/>
    <mergeCell ref="D1249:D1252"/>
    <mergeCell ref="D1255:D1258"/>
    <mergeCell ref="B1265:W1265"/>
    <mergeCell ref="D1041:D1044"/>
    <mergeCell ref="D1047:D1050"/>
    <mergeCell ref="D1053:D1056"/>
    <mergeCell ref="D1059:D1062"/>
    <mergeCell ref="D1065:D1068"/>
    <mergeCell ref="D1071:D1074"/>
    <mergeCell ref="D1077:D1080"/>
    <mergeCell ref="D1153:D1156"/>
    <mergeCell ref="D1159:D1162"/>
    <mergeCell ref="D1165:D1168"/>
    <mergeCell ref="D1171:D1174"/>
    <mergeCell ref="D1177:D1180"/>
    <mergeCell ref="D1183:D1186"/>
    <mergeCell ref="D1189:D1192"/>
    <mergeCell ref="D1195:D1198"/>
    <mergeCell ref="D1201:D1204"/>
    <mergeCell ref="F1115:F1116"/>
    <mergeCell ref="E1117:E1118"/>
    <mergeCell ref="F1117:F1118"/>
    <mergeCell ref="E1119:E1120"/>
    <mergeCell ref="F1119:F1120"/>
    <mergeCell ref="E1121:E1122"/>
    <mergeCell ref="F1121:F1122"/>
    <mergeCell ref="E1143:E1144"/>
    <mergeCell ref="F1143:F1144"/>
    <mergeCell ref="E1145:E1146"/>
    <mergeCell ref="F1145:F1146"/>
    <mergeCell ref="E1147:E1148"/>
    <mergeCell ref="D615:D618"/>
    <mergeCell ref="D447:D450"/>
    <mergeCell ref="D453:D456"/>
    <mergeCell ref="D459:D462"/>
    <mergeCell ref="D465:D468"/>
    <mergeCell ref="D471:D474"/>
    <mergeCell ref="D477:D480"/>
    <mergeCell ref="D483:D486"/>
    <mergeCell ref="D489:D492"/>
    <mergeCell ref="D495:D498"/>
    <mergeCell ref="D501:D504"/>
    <mergeCell ref="D507:D510"/>
    <mergeCell ref="D513:D516"/>
    <mergeCell ref="D519:D522"/>
    <mergeCell ref="D525:D528"/>
    <mergeCell ref="D531:D534"/>
    <mergeCell ref="D537:D540"/>
    <mergeCell ref="D142:D145"/>
    <mergeCell ref="D148:D151"/>
    <mergeCell ref="D154:D157"/>
    <mergeCell ref="D160:D163"/>
    <mergeCell ref="D166:D169"/>
    <mergeCell ref="D172:D175"/>
    <mergeCell ref="D178:D181"/>
    <mergeCell ref="C88:C91"/>
    <mergeCell ref="C94:C97"/>
    <mergeCell ref="C100:C103"/>
    <mergeCell ref="C106:C109"/>
    <mergeCell ref="C112:C115"/>
    <mergeCell ref="C118:C121"/>
    <mergeCell ref="C124:C127"/>
    <mergeCell ref="C130:C133"/>
    <mergeCell ref="C136:C139"/>
    <mergeCell ref="C142:C145"/>
    <mergeCell ref="C148:C151"/>
    <mergeCell ref="C154:C157"/>
    <mergeCell ref="C160:C163"/>
    <mergeCell ref="C166:C169"/>
    <mergeCell ref="C172:C175"/>
    <mergeCell ref="C178:C181"/>
    <mergeCell ref="D76:D79"/>
    <mergeCell ref="D82:D85"/>
    <mergeCell ref="D88:D91"/>
    <mergeCell ref="D94:D97"/>
    <mergeCell ref="D100:D103"/>
    <mergeCell ref="D106:D109"/>
    <mergeCell ref="D112:D115"/>
    <mergeCell ref="D118:D121"/>
    <mergeCell ref="D124:D127"/>
    <mergeCell ref="D130:D133"/>
    <mergeCell ref="D136:D139"/>
    <mergeCell ref="E1149:E1150"/>
    <mergeCell ref="F1149:F1150"/>
    <mergeCell ref="E1127:E1128"/>
    <mergeCell ref="F1127:F1128"/>
    <mergeCell ref="E1129:E1130"/>
    <mergeCell ref="F1129:F1130"/>
    <mergeCell ref="E1131:E1132"/>
    <mergeCell ref="F1131:F1132"/>
    <mergeCell ref="E1133:E1134"/>
    <mergeCell ref="F1133:F1134"/>
    <mergeCell ref="E1135:E1136"/>
    <mergeCell ref="F1135:F1136"/>
    <mergeCell ref="E1137:E1138"/>
    <mergeCell ref="F1137:F1138"/>
    <mergeCell ref="E1141:E1142"/>
    <mergeCell ref="F1141:F1142"/>
    <mergeCell ref="E1111:E1112"/>
    <mergeCell ref="F1111:F1112"/>
    <mergeCell ref="E1113:E1114"/>
    <mergeCell ref="F1113:F1114"/>
    <mergeCell ref="E1115:E1116"/>
    <mergeCell ref="F1147:F1148"/>
    <mergeCell ref="E1095:E1096"/>
    <mergeCell ref="F1095:F1096"/>
    <mergeCell ref="E1097:E1098"/>
    <mergeCell ref="F1097:F1098"/>
    <mergeCell ref="E1099:E1100"/>
    <mergeCell ref="F1099:F1100"/>
    <mergeCell ref="E1101:E1102"/>
    <mergeCell ref="F1101:F1102"/>
    <mergeCell ref="E1103:E1104"/>
    <mergeCell ref="F1103:F1104"/>
    <mergeCell ref="E1105:E1106"/>
    <mergeCell ref="F1105:F1106"/>
    <mergeCell ref="C1095:C1096"/>
    <mergeCell ref="D1095:D1096"/>
    <mergeCell ref="C1097:C1098"/>
    <mergeCell ref="D1097:D1098"/>
    <mergeCell ref="C1099:C1100"/>
    <mergeCell ref="D1099:D1100"/>
    <mergeCell ref="C1101:C1102"/>
    <mergeCell ref="D1101:D1102"/>
    <mergeCell ref="C1103:C1104"/>
    <mergeCell ref="D1103:D1104"/>
    <mergeCell ref="C1105:C1106"/>
    <mergeCell ref="D1105:D1106"/>
    <mergeCell ref="E1109:E1110"/>
    <mergeCell ref="F1109:F1110"/>
    <mergeCell ref="E1123:E1124"/>
    <mergeCell ref="F1123:F1124"/>
    <mergeCell ref="E1125:E1126"/>
    <mergeCell ref="F1125:F1126"/>
    <mergeCell ref="E1139:E1140"/>
    <mergeCell ref="E425:E426"/>
    <mergeCell ref="F425:F426"/>
    <mergeCell ref="E427:E428"/>
    <mergeCell ref="F427:F428"/>
    <mergeCell ref="E429:E430"/>
    <mergeCell ref="F429:F430"/>
    <mergeCell ref="E1087:E1088"/>
    <mergeCell ref="F1087:F1088"/>
    <mergeCell ref="E1089:E1090"/>
    <mergeCell ref="F1089:F1090"/>
    <mergeCell ref="C441:C444"/>
    <mergeCell ref="F441:H441"/>
    <mergeCell ref="C453:C456"/>
    <mergeCell ref="F453:H453"/>
    <mergeCell ref="E462:K462"/>
    <mergeCell ref="C489:C492"/>
    <mergeCell ref="F489:H489"/>
    <mergeCell ref="J489:Q489"/>
    <mergeCell ref="L498:U498"/>
    <mergeCell ref="C513:C516"/>
    <mergeCell ref="F513:H513"/>
    <mergeCell ref="J513:Q513"/>
    <mergeCell ref="R513:S513"/>
    <mergeCell ref="T513:U513"/>
    <mergeCell ref="E515:K515"/>
    <mergeCell ref="J425:J426"/>
    <mergeCell ref="K425:K426"/>
    <mergeCell ref="O425:O426"/>
    <mergeCell ref="P425:P426"/>
    <mergeCell ref="T425:T426"/>
    <mergeCell ref="U425:U426"/>
    <mergeCell ref="J427:J428"/>
    <mergeCell ref="E413:E414"/>
    <mergeCell ref="F413:F414"/>
    <mergeCell ref="E415:E416"/>
    <mergeCell ref="F415:F416"/>
    <mergeCell ref="E417:E418"/>
    <mergeCell ref="F417:F418"/>
    <mergeCell ref="E423:E424"/>
    <mergeCell ref="F423:F424"/>
    <mergeCell ref="E419:E420"/>
    <mergeCell ref="F419:F420"/>
    <mergeCell ref="E421:E422"/>
    <mergeCell ref="F421:F422"/>
    <mergeCell ref="C411:C412"/>
    <mergeCell ref="D411:D412"/>
    <mergeCell ref="C413:C414"/>
    <mergeCell ref="D413:D414"/>
    <mergeCell ref="C415:C416"/>
    <mergeCell ref="D415:D416"/>
    <mergeCell ref="C417:C418"/>
    <mergeCell ref="D417:D418"/>
    <mergeCell ref="C419:C420"/>
    <mergeCell ref="D419:D420"/>
    <mergeCell ref="C421:C422"/>
    <mergeCell ref="E411:E412"/>
    <mergeCell ref="F411:F412"/>
    <mergeCell ref="D421:D422"/>
    <mergeCell ref="C423:C424"/>
    <mergeCell ref="D423:D424"/>
    <mergeCell ref="E397:E398"/>
    <mergeCell ref="F397:F398"/>
    <mergeCell ref="E399:E400"/>
    <mergeCell ref="F399:F400"/>
    <mergeCell ref="E401:E402"/>
    <mergeCell ref="F401:F402"/>
    <mergeCell ref="F407:F408"/>
    <mergeCell ref="E409:E410"/>
    <mergeCell ref="F409:F410"/>
    <mergeCell ref="C397:C398"/>
    <mergeCell ref="D397:D398"/>
    <mergeCell ref="C399:C400"/>
    <mergeCell ref="D399:D400"/>
    <mergeCell ref="C409:C410"/>
    <mergeCell ref="D409:D410"/>
    <mergeCell ref="C407:C408"/>
    <mergeCell ref="D407:D408"/>
    <mergeCell ref="E407:E408"/>
    <mergeCell ref="E369:E370"/>
    <mergeCell ref="F369:F370"/>
    <mergeCell ref="E371:E372"/>
    <mergeCell ref="F371:F372"/>
    <mergeCell ref="E373:E374"/>
    <mergeCell ref="F373:F374"/>
    <mergeCell ref="E375:E376"/>
    <mergeCell ref="F375:F376"/>
    <mergeCell ref="E377:E378"/>
    <mergeCell ref="F377:F378"/>
    <mergeCell ref="C369:C370"/>
    <mergeCell ref="D369:D370"/>
    <mergeCell ref="C371:C372"/>
    <mergeCell ref="D371:D372"/>
    <mergeCell ref="C373:C374"/>
    <mergeCell ref="D373:D374"/>
    <mergeCell ref="C375:C376"/>
    <mergeCell ref="D375:D376"/>
    <mergeCell ref="C377:C378"/>
    <mergeCell ref="D377:D378"/>
    <mergeCell ref="F6:M6"/>
    <mergeCell ref="O371:O372"/>
    <mergeCell ref="P371:P372"/>
    <mergeCell ref="T371:T372"/>
    <mergeCell ref="U371:U372"/>
    <mergeCell ref="J379:J380"/>
    <mergeCell ref="K379:K380"/>
    <mergeCell ref="O379:O380"/>
    <mergeCell ref="P379:P380"/>
    <mergeCell ref="T379:T380"/>
    <mergeCell ref="U379:U380"/>
    <mergeCell ref="J373:J374"/>
    <mergeCell ref="K373:K374"/>
    <mergeCell ref="O373:O374"/>
    <mergeCell ref="F172:H172"/>
    <mergeCell ref="J172:Q172"/>
    <mergeCell ref="R172:S172"/>
    <mergeCell ref="T172:U172"/>
    <mergeCell ref="E174:K174"/>
    <mergeCell ref="L174:U174"/>
    <mergeCell ref="E175:K175"/>
    <mergeCell ref="L175:U175"/>
    <mergeCell ref="F178:H178"/>
    <mergeCell ref="J178:Q178"/>
    <mergeCell ref="R178:S178"/>
    <mergeCell ref="T178:U178"/>
    <mergeCell ref="E180:K180"/>
    <mergeCell ref="L180:U180"/>
    <mergeCell ref="E181:K181"/>
    <mergeCell ref="E367:E368"/>
    <mergeCell ref="L181:U181"/>
    <mergeCell ref="F160:H160"/>
    <mergeCell ref="J160:Q160"/>
    <mergeCell ref="R160:S160"/>
    <mergeCell ref="T160:U160"/>
    <mergeCell ref="E162:K162"/>
    <mergeCell ref="L162:U162"/>
    <mergeCell ref="E163:K163"/>
    <mergeCell ref="L163:U163"/>
    <mergeCell ref="F166:H166"/>
    <mergeCell ref="J166:Q166"/>
    <mergeCell ref="R166:S166"/>
    <mergeCell ref="T166:U166"/>
    <mergeCell ref="E168:K168"/>
    <mergeCell ref="L168:U168"/>
    <mergeCell ref="E169:K169"/>
    <mergeCell ref="L169:U169"/>
    <mergeCell ref="F148:H148"/>
    <mergeCell ref="J148:Q148"/>
    <mergeCell ref="R148:S148"/>
    <mergeCell ref="T148:U148"/>
    <mergeCell ref="E150:K150"/>
    <mergeCell ref="L150:U150"/>
    <mergeCell ref="E151:K151"/>
    <mergeCell ref="L151:U151"/>
    <mergeCell ref="F154:H154"/>
    <mergeCell ref="J154:Q154"/>
    <mergeCell ref="R154:S154"/>
    <mergeCell ref="T154:U154"/>
    <mergeCell ref="E156:K156"/>
    <mergeCell ref="L156:U156"/>
    <mergeCell ref="E157:K157"/>
    <mergeCell ref="L157:U157"/>
    <mergeCell ref="F136:H136"/>
    <mergeCell ref="J136:Q136"/>
    <mergeCell ref="R136:S136"/>
    <mergeCell ref="T136:U136"/>
    <mergeCell ref="E138:K138"/>
    <mergeCell ref="L138:U138"/>
    <mergeCell ref="E139:K139"/>
    <mergeCell ref="L139:U139"/>
    <mergeCell ref="F142:H142"/>
    <mergeCell ref="J142:Q142"/>
    <mergeCell ref="R142:S142"/>
    <mergeCell ref="T142:U142"/>
    <mergeCell ref="E144:K144"/>
    <mergeCell ref="L144:U144"/>
    <mergeCell ref="E145:K145"/>
    <mergeCell ref="L145:U145"/>
    <mergeCell ref="F124:H124"/>
    <mergeCell ref="J124:Q124"/>
    <mergeCell ref="R124:S124"/>
    <mergeCell ref="T124:U124"/>
    <mergeCell ref="E126:K126"/>
    <mergeCell ref="L126:U126"/>
    <mergeCell ref="E127:K127"/>
    <mergeCell ref="L127:U127"/>
    <mergeCell ref="F130:H130"/>
    <mergeCell ref="J130:Q130"/>
    <mergeCell ref="R130:S130"/>
    <mergeCell ref="T130:U130"/>
    <mergeCell ref="E132:K132"/>
    <mergeCell ref="L132:U132"/>
    <mergeCell ref="E133:K133"/>
    <mergeCell ref="L133:U133"/>
    <mergeCell ref="F112:H112"/>
    <mergeCell ref="J112:Q112"/>
    <mergeCell ref="R112:S112"/>
    <mergeCell ref="T112:U112"/>
    <mergeCell ref="E114:K114"/>
    <mergeCell ref="L114:U114"/>
    <mergeCell ref="E115:K115"/>
    <mergeCell ref="L115:U115"/>
    <mergeCell ref="F118:H118"/>
    <mergeCell ref="J118:Q118"/>
    <mergeCell ref="R118:S118"/>
    <mergeCell ref="T118:U118"/>
    <mergeCell ref="E120:K120"/>
    <mergeCell ref="L120:U120"/>
    <mergeCell ref="E121:K121"/>
    <mergeCell ref="L121:U121"/>
    <mergeCell ref="F94:H94"/>
    <mergeCell ref="J94:Q94"/>
    <mergeCell ref="R94:S94"/>
    <mergeCell ref="T94:U94"/>
    <mergeCell ref="E96:K96"/>
    <mergeCell ref="L96:U96"/>
    <mergeCell ref="E97:K97"/>
    <mergeCell ref="L97:U97"/>
    <mergeCell ref="F100:H100"/>
    <mergeCell ref="J100:Q100"/>
    <mergeCell ref="R100:S100"/>
    <mergeCell ref="T100:U100"/>
    <mergeCell ref="E102:K102"/>
    <mergeCell ref="L102:U102"/>
    <mergeCell ref="E103:K103"/>
    <mergeCell ref="L103:U103"/>
    <mergeCell ref="F106:H106"/>
    <mergeCell ref="J106:Q106"/>
    <mergeCell ref="R106:S106"/>
    <mergeCell ref="T106:U106"/>
    <mergeCell ref="E108:K108"/>
    <mergeCell ref="L108:U108"/>
    <mergeCell ref="E109:K109"/>
    <mergeCell ref="L109:U109"/>
    <mergeCell ref="F88:H88"/>
    <mergeCell ref="J88:Q88"/>
    <mergeCell ref="R88:S88"/>
    <mergeCell ref="T88:U88"/>
    <mergeCell ref="E90:K90"/>
    <mergeCell ref="L90:U90"/>
    <mergeCell ref="E91:K91"/>
    <mergeCell ref="L91:U91"/>
    <mergeCell ref="T69:T70"/>
    <mergeCell ref="U69:U70"/>
    <mergeCell ref="J67:J68"/>
    <mergeCell ref="K67:K68"/>
    <mergeCell ref="O67:O68"/>
    <mergeCell ref="P67:P68"/>
    <mergeCell ref="T71:T72"/>
    <mergeCell ref="U71:U72"/>
    <mergeCell ref="J59:J60"/>
    <mergeCell ref="K59:K60"/>
    <mergeCell ref="O59:O60"/>
    <mergeCell ref="P59:P60"/>
    <mergeCell ref="T59:T60"/>
    <mergeCell ref="U59:U60"/>
    <mergeCell ref="J71:J72"/>
    <mergeCell ref="K71:K72"/>
    <mergeCell ref="U65:U66"/>
    <mergeCell ref="J63:J64"/>
    <mergeCell ref="K63:K64"/>
    <mergeCell ref="O63:O64"/>
    <mergeCell ref="P63:P64"/>
    <mergeCell ref="K61:K62"/>
    <mergeCell ref="O61:O62"/>
    <mergeCell ref="P61:P62"/>
    <mergeCell ref="T61:T62"/>
    <mergeCell ref="U61:U62"/>
    <mergeCell ref="T13:T14"/>
    <mergeCell ref="J25:J26"/>
    <mergeCell ref="K25:K26"/>
    <mergeCell ref="O25:O26"/>
    <mergeCell ref="P25:P26"/>
    <mergeCell ref="J31:J32"/>
    <mergeCell ref="K31:K32"/>
    <mergeCell ref="O31:O32"/>
    <mergeCell ref="P31:P32"/>
    <mergeCell ref="T31:T32"/>
    <mergeCell ref="E27:E28"/>
    <mergeCell ref="F27:F28"/>
    <mergeCell ref="U31:U32"/>
    <mergeCell ref="J29:J30"/>
    <mergeCell ref="K29:K30"/>
    <mergeCell ref="O29:O30"/>
    <mergeCell ref="P29:P30"/>
    <mergeCell ref="T21:T22"/>
    <mergeCell ref="U21:U22"/>
    <mergeCell ref="J23:J24"/>
    <mergeCell ref="K23:K24"/>
    <mergeCell ref="O23:O24"/>
    <mergeCell ref="P23:P24"/>
    <mergeCell ref="T23:T24"/>
    <mergeCell ref="U23:U24"/>
    <mergeCell ref="J21:J22"/>
    <mergeCell ref="K21:K22"/>
    <mergeCell ref="O21:O22"/>
    <mergeCell ref="T25:T26"/>
    <mergeCell ref="U25:U26"/>
    <mergeCell ref="J27:J28"/>
    <mergeCell ref="K27:K28"/>
    <mergeCell ref="U17:U18"/>
    <mergeCell ref="J19:J20"/>
    <mergeCell ref="K19:K20"/>
    <mergeCell ref="O19:O20"/>
    <mergeCell ref="P19:P20"/>
    <mergeCell ref="T19:T20"/>
    <mergeCell ref="U19:U20"/>
    <mergeCell ref="J17:J18"/>
    <mergeCell ref="K17:K18"/>
    <mergeCell ref="O17:O18"/>
    <mergeCell ref="P17:P18"/>
    <mergeCell ref="E19:E20"/>
    <mergeCell ref="F19:F20"/>
    <mergeCell ref="E21:E22"/>
    <mergeCell ref="F21:F22"/>
    <mergeCell ref="P21:P22"/>
    <mergeCell ref="E23:E24"/>
    <mergeCell ref="F23:F24"/>
    <mergeCell ref="E25:E26"/>
    <mergeCell ref="F25:F26"/>
    <mergeCell ref="O27:O28"/>
    <mergeCell ref="P27:P28"/>
    <mergeCell ref="T27:T28"/>
    <mergeCell ref="U27:U28"/>
    <mergeCell ref="T29:T30"/>
    <mergeCell ref="U29:U30"/>
    <mergeCell ref="P49:P50"/>
    <mergeCell ref="K51:K52"/>
    <mergeCell ref="O51:O52"/>
    <mergeCell ref="T49:T50"/>
    <mergeCell ref="U49:U50"/>
    <mergeCell ref="O71:O72"/>
    <mergeCell ref="P71:P72"/>
    <mergeCell ref="T67:T68"/>
    <mergeCell ref="U67:U68"/>
    <mergeCell ref="J69:J70"/>
    <mergeCell ref="K69:K70"/>
    <mergeCell ref="O69:O70"/>
    <mergeCell ref="P69:P70"/>
    <mergeCell ref="T53:T54"/>
    <mergeCell ref="U53:U54"/>
    <mergeCell ref="J55:J56"/>
    <mergeCell ref="K55:K56"/>
    <mergeCell ref="O55:O56"/>
    <mergeCell ref="P55:P56"/>
    <mergeCell ref="T55:T56"/>
    <mergeCell ref="U55:U56"/>
    <mergeCell ref="J53:J54"/>
    <mergeCell ref="K53:K54"/>
    <mergeCell ref="O53:O54"/>
    <mergeCell ref="P53:P54"/>
    <mergeCell ref="T57:T58"/>
    <mergeCell ref="U57:U58"/>
    <mergeCell ref="J65:J66"/>
    <mergeCell ref="K65:K66"/>
    <mergeCell ref="O65:O66"/>
    <mergeCell ref="P65:P66"/>
    <mergeCell ref="T65:T66"/>
    <mergeCell ref="E43:E44"/>
    <mergeCell ref="F43:F44"/>
    <mergeCell ref="O43:O44"/>
    <mergeCell ref="P43:P44"/>
    <mergeCell ref="T43:T44"/>
    <mergeCell ref="U43:U44"/>
    <mergeCell ref="J39:J40"/>
    <mergeCell ref="K39:K40"/>
    <mergeCell ref="O39:O40"/>
    <mergeCell ref="P39:P40"/>
    <mergeCell ref="T39:T40"/>
    <mergeCell ref="U39:U40"/>
    <mergeCell ref="E45:E46"/>
    <mergeCell ref="F45:F46"/>
    <mergeCell ref="T63:T64"/>
    <mergeCell ref="U63:U64"/>
    <mergeCell ref="J57:J58"/>
    <mergeCell ref="K57:K58"/>
    <mergeCell ref="O57:O58"/>
    <mergeCell ref="P57:P58"/>
    <mergeCell ref="P51:P52"/>
    <mergeCell ref="T51:T52"/>
    <mergeCell ref="U51:U52"/>
    <mergeCell ref="J61:J62"/>
    <mergeCell ref="J49:J50"/>
    <mergeCell ref="K49:K50"/>
    <mergeCell ref="O49:O50"/>
    <mergeCell ref="T41:T42"/>
    <mergeCell ref="U41:U42"/>
    <mergeCell ref="E84:K84"/>
    <mergeCell ref="L84:U84"/>
    <mergeCell ref="E85:K85"/>
    <mergeCell ref="L85:U85"/>
    <mergeCell ref="J11:J12"/>
    <mergeCell ref="K11:K12"/>
    <mergeCell ref="O11:O12"/>
    <mergeCell ref="P11:P12"/>
    <mergeCell ref="J41:J42"/>
    <mergeCell ref="K41:K42"/>
    <mergeCell ref="O41:O42"/>
    <mergeCell ref="P41:P42"/>
    <mergeCell ref="T47:T48"/>
    <mergeCell ref="U47:U48"/>
    <mergeCell ref="J45:J46"/>
    <mergeCell ref="K45:K46"/>
    <mergeCell ref="O45:O46"/>
    <mergeCell ref="P45:P46"/>
    <mergeCell ref="T45:T46"/>
    <mergeCell ref="U45:U46"/>
    <mergeCell ref="J47:J48"/>
    <mergeCell ref="K47:K48"/>
    <mergeCell ref="O47:O48"/>
    <mergeCell ref="P47:P48"/>
    <mergeCell ref="T33:T34"/>
    <mergeCell ref="U33:U34"/>
    <mergeCell ref="J43:J44"/>
    <mergeCell ref="J51:J52"/>
    <mergeCell ref="E39:E40"/>
    <mergeCell ref="F39:F40"/>
    <mergeCell ref="F82:H82"/>
    <mergeCell ref="J82:Q82"/>
    <mergeCell ref="R82:S82"/>
    <mergeCell ref="T82:U82"/>
    <mergeCell ref="A1:X1"/>
    <mergeCell ref="C76:C79"/>
    <mergeCell ref="F76:H76"/>
    <mergeCell ref="J76:Q76"/>
    <mergeCell ref="R76:S76"/>
    <mergeCell ref="T76:U76"/>
    <mergeCell ref="C75:V75"/>
    <mergeCell ref="E79:K79"/>
    <mergeCell ref="L79:U79"/>
    <mergeCell ref="E78:K78"/>
    <mergeCell ref="L78:U78"/>
    <mergeCell ref="H9:K9"/>
    <mergeCell ref="J10:K10"/>
    <mergeCell ref="M9:P9"/>
    <mergeCell ref="O10:P10"/>
    <mergeCell ref="C3:D3"/>
    <mergeCell ref="C7:D7"/>
    <mergeCell ref="M10:N10"/>
    <mergeCell ref="R10:S10"/>
    <mergeCell ref="H10:I10"/>
    <mergeCell ref="R9:U9"/>
    <mergeCell ref="T10:U10"/>
    <mergeCell ref="E3:I3"/>
    <mergeCell ref="T11:T12"/>
    <mergeCell ref="U11:U12"/>
    <mergeCell ref="K43:K44"/>
    <mergeCell ref="E7:I7"/>
    <mergeCell ref="K7:N7"/>
    <mergeCell ref="O7:V7"/>
    <mergeCell ref="K3:M3"/>
    <mergeCell ref="P3:S3"/>
    <mergeCell ref="T3:V3"/>
    <mergeCell ref="T37:T38"/>
    <mergeCell ref="U37:U38"/>
    <mergeCell ref="J35:J36"/>
    <mergeCell ref="K35:K36"/>
    <mergeCell ref="O35:O36"/>
    <mergeCell ref="P35:P36"/>
    <mergeCell ref="T35:T36"/>
    <mergeCell ref="U35:U36"/>
    <mergeCell ref="J37:J38"/>
    <mergeCell ref="K37:K38"/>
    <mergeCell ref="O37:O38"/>
    <mergeCell ref="P37:P38"/>
    <mergeCell ref="J33:J34"/>
    <mergeCell ref="K33:K34"/>
    <mergeCell ref="O33:O34"/>
    <mergeCell ref="P33:P34"/>
    <mergeCell ref="U13:U14"/>
    <mergeCell ref="J15:J16"/>
    <mergeCell ref="K15:K16"/>
    <mergeCell ref="O15:O16"/>
    <mergeCell ref="P15:P16"/>
    <mergeCell ref="T15:T16"/>
    <mergeCell ref="U15:U16"/>
    <mergeCell ref="J13:J14"/>
    <mergeCell ref="K13:K14"/>
    <mergeCell ref="O13:O14"/>
    <mergeCell ref="P13:P14"/>
    <mergeCell ref="T17:T18"/>
    <mergeCell ref="E365:I365"/>
    <mergeCell ref="K365:N365"/>
    <mergeCell ref="O365:V365"/>
    <mergeCell ref="H367:K367"/>
    <mergeCell ref="M367:P367"/>
    <mergeCell ref="R367:U367"/>
    <mergeCell ref="H368:I368"/>
    <mergeCell ref="J368:K368"/>
    <mergeCell ref="M368:N368"/>
    <mergeCell ref="O368:P368"/>
    <mergeCell ref="R368:S368"/>
    <mergeCell ref="T368:U368"/>
    <mergeCell ref="F367:F368"/>
    <mergeCell ref="E71:E72"/>
    <mergeCell ref="F71:F72"/>
    <mergeCell ref="E55:E56"/>
    <mergeCell ref="F55:F56"/>
    <mergeCell ref="E57:E58"/>
    <mergeCell ref="F57:F58"/>
    <mergeCell ref="E59:E60"/>
    <mergeCell ref="F59:F60"/>
    <mergeCell ref="E61:E62"/>
    <mergeCell ref="F61:F62"/>
    <mergeCell ref="E63:E64"/>
    <mergeCell ref="F63:F64"/>
    <mergeCell ref="E29:E30"/>
    <mergeCell ref="F29:F30"/>
    <mergeCell ref="E186:I186"/>
    <mergeCell ref="K186:N186"/>
    <mergeCell ref="J377:J378"/>
    <mergeCell ref="K377:K378"/>
    <mergeCell ref="O377:O378"/>
    <mergeCell ref="P377:P378"/>
    <mergeCell ref="T377:T378"/>
    <mergeCell ref="U377:U378"/>
    <mergeCell ref="J369:J370"/>
    <mergeCell ref="K369:K370"/>
    <mergeCell ref="O369:O370"/>
    <mergeCell ref="P369:P370"/>
    <mergeCell ref="T369:T370"/>
    <mergeCell ref="U369:U370"/>
    <mergeCell ref="J371:J372"/>
    <mergeCell ref="K371:K372"/>
    <mergeCell ref="P373:P374"/>
    <mergeCell ref="T373:T374"/>
    <mergeCell ref="U373:U374"/>
    <mergeCell ref="J375:J376"/>
    <mergeCell ref="K375:K376"/>
    <mergeCell ref="O375:O376"/>
    <mergeCell ref="P375:P376"/>
    <mergeCell ref="T375:T376"/>
    <mergeCell ref="U375:U376"/>
    <mergeCell ref="E379:E380"/>
    <mergeCell ref="F379:F380"/>
    <mergeCell ref="E381:E382"/>
    <mergeCell ref="F381:F382"/>
    <mergeCell ref="E383:E384"/>
    <mergeCell ref="F383:F384"/>
    <mergeCell ref="E385:E386"/>
    <mergeCell ref="F385:F386"/>
    <mergeCell ref="J391:J392"/>
    <mergeCell ref="K391:K392"/>
    <mergeCell ref="O391:O392"/>
    <mergeCell ref="P391:P392"/>
    <mergeCell ref="T391:T392"/>
    <mergeCell ref="U391:U392"/>
    <mergeCell ref="E389:E390"/>
    <mergeCell ref="F389:F390"/>
    <mergeCell ref="J387:J388"/>
    <mergeCell ref="K387:K388"/>
    <mergeCell ref="O387:O388"/>
    <mergeCell ref="P387:P388"/>
    <mergeCell ref="T387:T388"/>
    <mergeCell ref="U387:U388"/>
    <mergeCell ref="E391:E392"/>
    <mergeCell ref="F391:F392"/>
    <mergeCell ref="J381:J382"/>
    <mergeCell ref="K381:K382"/>
    <mergeCell ref="O381:O382"/>
    <mergeCell ref="P381:P382"/>
    <mergeCell ref="T381:T382"/>
    <mergeCell ref="U381:U382"/>
    <mergeCell ref="J383:J384"/>
    <mergeCell ref="K383:K384"/>
    <mergeCell ref="O383:O384"/>
    <mergeCell ref="P383:P384"/>
    <mergeCell ref="T383:T384"/>
    <mergeCell ref="U383:U384"/>
    <mergeCell ref="J397:J398"/>
    <mergeCell ref="K397:K398"/>
    <mergeCell ref="O397:O398"/>
    <mergeCell ref="P397:P398"/>
    <mergeCell ref="T397:T398"/>
    <mergeCell ref="U397:U398"/>
    <mergeCell ref="J399:J400"/>
    <mergeCell ref="K399:K400"/>
    <mergeCell ref="O399:O400"/>
    <mergeCell ref="P399:P400"/>
    <mergeCell ref="T399:T400"/>
    <mergeCell ref="U399:U400"/>
    <mergeCell ref="J385:J386"/>
    <mergeCell ref="K385:K386"/>
    <mergeCell ref="O385:O386"/>
    <mergeCell ref="P385:P386"/>
    <mergeCell ref="T385:T386"/>
    <mergeCell ref="U385:U386"/>
    <mergeCell ref="E387:E388"/>
    <mergeCell ref="F387:F388"/>
    <mergeCell ref="J393:J394"/>
    <mergeCell ref="K393:K394"/>
    <mergeCell ref="O393:O394"/>
    <mergeCell ref="P393:P394"/>
    <mergeCell ref="T393:T394"/>
    <mergeCell ref="U393:U394"/>
    <mergeCell ref="J395:J396"/>
    <mergeCell ref="K395:K396"/>
    <mergeCell ref="O395:O396"/>
    <mergeCell ref="P395:P396"/>
    <mergeCell ref="T395:T396"/>
    <mergeCell ref="U395:U396"/>
    <mergeCell ref="J389:J390"/>
    <mergeCell ref="K389:K390"/>
    <mergeCell ref="O389:O390"/>
    <mergeCell ref="P389:P390"/>
    <mergeCell ref="T389:T390"/>
    <mergeCell ref="U389:U390"/>
    <mergeCell ref="E393:E394"/>
    <mergeCell ref="F393:F394"/>
    <mergeCell ref="E395:E396"/>
    <mergeCell ref="F395:F396"/>
    <mergeCell ref="J401:J402"/>
    <mergeCell ref="K401:K402"/>
    <mergeCell ref="O401:O402"/>
    <mergeCell ref="P401:P402"/>
    <mergeCell ref="T401:T402"/>
    <mergeCell ref="U401:U402"/>
    <mergeCell ref="J403:J404"/>
    <mergeCell ref="K403:K404"/>
    <mergeCell ref="O403:O404"/>
    <mergeCell ref="P403:P404"/>
    <mergeCell ref="T403:T404"/>
    <mergeCell ref="U403:U404"/>
    <mergeCell ref="C401:C402"/>
    <mergeCell ref="D401:D402"/>
    <mergeCell ref="C403:C404"/>
    <mergeCell ref="D403:D404"/>
    <mergeCell ref="C405:C406"/>
    <mergeCell ref="D405:D406"/>
    <mergeCell ref="E403:E404"/>
    <mergeCell ref="F403:F404"/>
    <mergeCell ref="E405:E406"/>
    <mergeCell ref="F405:F406"/>
    <mergeCell ref="J409:J410"/>
    <mergeCell ref="K409:K410"/>
    <mergeCell ref="O409:O410"/>
    <mergeCell ref="P409:P410"/>
    <mergeCell ref="T409:T410"/>
    <mergeCell ref="U409:U410"/>
    <mergeCell ref="J411:J412"/>
    <mergeCell ref="K411:K412"/>
    <mergeCell ref="O411:O412"/>
    <mergeCell ref="P411:P412"/>
    <mergeCell ref="T411:T412"/>
    <mergeCell ref="U411:U412"/>
    <mergeCell ref="J405:J406"/>
    <mergeCell ref="K405:K406"/>
    <mergeCell ref="O405:O406"/>
    <mergeCell ref="P405:P406"/>
    <mergeCell ref="T405:T406"/>
    <mergeCell ref="U405:U406"/>
    <mergeCell ref="J407:J408"/>
    <mergeCell ref="K407:K408"/>
    <mergeCell ref="O407:O408"/>
    <mergeCell ref="P407:P408"/>
    <mergeCell ref="T407:T408"/>
    <mergeCell ref="U407:U408"/>
    <mergeCell ref="J417:J418"/>
    <mergeCell ref="K417:K418"/>
    <mergeCell ref="O417:O418"/>
    <mergeCell ref="P417:P418"/>
    <mergeCell ref="T417:T418"/>
    <mergeCell ref="U417:U418"/>
    <mergeCell ref="J419:J420"/>
    <mergeCell ref="K419:K420"/>
    <mergeCell ref="O419:O420"/>
    <mergeCell ref="P419:P420"/>
    <mergeCell ref="T419:T420"/>
    <mergeCell ref="U419:U420"/>
    <mergeCell ref="J413:J414"/>
    <mergeCell ref="K413:K414"/>
    <mergeCell ref="O413:O414"/>
    <mergeCell ref="P413:P414"/>
    <mergeCell ref="T413:T414"/>
    <mergeCell ref="U413:U414"/>
    <mergeCell ref="J415:J416"/>
    <mergeCell ref="K415:K416"/>
    <mergeCell ref="O415:O416"/>
    <mergeCell ref="P415:P416"/>
    <mergeCell ref="T415:T416"/>
    <mergeCell ref="U415:U416"/>
    <mergeCell ref="K427:K428"/>
    <mergeCell ref="O427:O428"/>
    <mergeCell ref="P427:P428"/>
    <mergeCell ref="T427:T428"/>
    <mergeCell ref="U427:U428"/>
    <mergeCell ref="J421:J422"/>
    <mergeCell ref="K421:K422"/>
    <mergeCell ref="O421:O422"/>
    <mergeCell ref="P421:P422"/>
    <mergeCell ref="T421:T422"/>
    <mergeCell ref="U421:U422"/>
    <mergeCell ref="J423:J424"/>
    <mergeCell ref="K423:K424"/>
    <mergeCell ref="O423:O424"/>
    <mergeCell ref="P423:P424"/>
    <mergeCell ref="T423:T424"/>
    <mergeCell ref="U423:U424"/>
    <mergeCell ref="J441:Q441"/>
    <mergeCell ref="R441:S441"/>
    <mergeCell ref="T441:U441"/>
    <mergeCell ref="E443:K443"/>
    <mergeCell ref="L443:U443"/>
    <mergeCell ref="E444:K444"/>
    <mergeCell ref="L444:U444"/>
    <mergeCell ref="J429:J430"/>
    <mergeCell ref="K429:K430"/>
    <mergeCell ref="O429:O430"/>
    <mergeCell ref="P429:P430"/>
    <mergeCell ref="T429:T430"/>
    <mergeCell ref="U429:U430"/>
    <mergeCell ref="C434:V434"/>
    <mergeCell ref="C435:C438"/>
    <mergeCell ref="F435:H435"/>
    <mergeCell ref="J435:Q435"/>
    <mergeCell ref="R435:S435"/>
    <mergeCell ref="T435:U435"/>
    <mergeCell ref="E437:K437"/>
    <mergeCell ref="L437:U437"/>
    <mergeCell ref="E438:K438"/>
    <mergeCell ref="L438:U438"/>
    <mergeCell ref="D435:D438"/>
    <mergeCell ref="D441:D444"/>
    <mergeCell ref="J453:Q453"/>
    <mergeCell ref="R453:S453"/>
    <mergeCell ref="T453:U453"/>
    <mergeCell ref="E455:K455"/>
    <mergeCell ref="L455:U455"/>
    <mergeCell ref="E456:K456"/>
    <mergeCell ref="L456:U456"/>
    <mergeCell ref="C447:C450"/>
    <mergeCell ref="F447:H447"/>
    <mergeCell ref="J447:Q447"/>
    <mergeCell ref="R447:S447"/>
    <mergeCell ref="T447:U447"/>
    <mergeCell ref="E449:K449"/>
    <mergeCell ref="L449:U449"/>
    <mergeCell ref="E450:K450"/>
    <mergeCell ref="L450:U450"/>
    <mergeCell ref="C465:C468"/>
    <mergeCell ref="F465:H465"/>
    <mergeCell ref="J465:Q465"/>
    <mergeCell ref="R465:S465"/>
    <mergeCell ref="T465:U465"/>
    <mergeCell ref="E467:K467"/>
    <mergeCell ref="L467:U467"/>
    <mergeCell ref="E468:K468"/>
    <mergeCell ref="L468:U468"/>
    <mergeCell ref="C459:C462"/>
    <mergeCell ref="F459:H459"/>
    <mergeCell ref="J459:Q459"/>
    <mergeCell ref="R459:S459"/>
    <mergeCell ref="T459:U459"/>
    <mergeCell ref="E461:K461"/>
    <mergeCell ref="L461:U461"/>
    <mergeCell ref="L462:U462"/>
    <mergeCell ref="C477:C480"/>
    <mergeCell ref="F477:H477"/>
    <mergeCell ref="J477:Q477"/>
    <mergeCell ref="R477:S477"/>
    <mergeCell ref="T477:U477"/>
    <mergeCell ref="E479:K479"/>
    <mergeCell ref="L479:U479"/>
    <mergeCell ref="E480:K480"/>
    <mergeCell ref="L480:U480"/>
    <mergeCell ref="C471:C474"/>
    <mergeCell ref="F471:H471"/>
    <mergeCell ref="J471:Q471"/>
    <mergeCell ref="R471:S471"/>
    <mergeCell ref="T471:U471"/>
    <mergeCell ref="E473:K473"/>
    <mergeCell ref="L473:U473"/>
    <mergeCell ref="E474:K474"/>
    <mergeCell ref="L474:U474"/>
    <mergeCell ref="R489:S489"/>
    <mergeCell ref="T489:U489"/>
    <mergeCell ref="E491:K491"/>
    <mergeCell ref="L491:U491"/>
    <mergeCell ref="E492:K492"/>
    <mergeCell ref="L492:U492"/>
    <mergeCell ref="C483:C486"/>
    <mergeCell ref="F483:H483"/>
    <mergeCell ref="J483:Q483"/>
    <mergeCell ref="R483:S483"/>
    <mergeCell ref="T483:U483"/>
    <mergeCell ref="E485:K485"/>
    <mergeCell ref="L485:U485"/>
    <mergeCell ref="E486:K486"/>
    <mergeCell ref="L486:U486"/>
    <mergeCell ref="C501:C504"/>
    <mergeCell ref="F501:H501"/>
    <mergeCell ref="J501:Q501"/>
    <mergeCell ref="R501:S501"/>
    <mergeCell ref="T501:U501"/>
    <mergeCell ref="E503:K503"/>
    <mergeCell ref="L503:U503"/>
    <mergeCell ref="E504:K504"/>
    <mergeCell ref="L504:U504"/>
    <mergeCell ref="C495:C498"/>
    <mergeCell ref="F495:H495"/>
    <mergeCell ref="J495:Q495"/>
    <mergeCell ref="R495:S495"/>
    <mergeCell ref="T495:U495"/>
    <mergeCell ref="E497:K497"/>
    <mergeCell ref="L497:U497"/>
    <mergeCell ref="E498:K498"/>
    <mergeCell ref="L515:U515"/>
    <mergeCell ref="E516:K516"/>
    <mergeCell ref="L516:U516"/>
    <mergeCell ref="C507:C510"/>
    <mergeCell ref="F507:H507"/>
    <mergeCell ref="J507:Q507"/>
    <mergeCell ref="R507:S507"/>
    <mergeCell ref="T507:U507"/>
    <mergeCell ref="E509:K509"/>
    <mergeCell ref="L509:U509"/>
    <mergeCell ref="E510:K510"/>
    <mergeCell ref="L510:U510"/>
    <mergeCell ref="C525:C528"/>
    <mergeCell ref="F525:H525"/>
    <mergeCell ref="J525:Q525"/>
    <mergeCell ref="R525:S525"/>
    <mergeCell ref="T525:U525"/>
    <mergeCell ref="E527:K527"/>
    <mergeCell ref="L527:U527"/>
    <mergeCell ref="E528:K528"/>
    <mergeCell ref="L528:U528"/>
    <mergeCell ref="C519:C522"/>
    <mergeCell ref="F519:H519"/>
    <mergeCell ref="J519:Q519"/>
    <mergeCell ref="R519:S519"/>
    <mergeCell ref="T519:U519"/>
    <mergeCell ref="E521:K521"/>
    <mergeCell ref="L521:U521"/>
    <mergeCell ref="E522:K522"/>
    <mergeCell ref="L522:U522"/>
    <mergeCell ref="F537:H537"/>
    <mergeCell ref="J537:Q537"/>
    <mergeCell ref="R537:S537"/>
    <mergeCell ref="T537:U537"/>
    <mergeCell ref="E539:K539"/>
    <mergeCell ref="L539:U539"/>
    <mergeCell ref="E540:K540"/>
    <mergeCell ref="L540:U540"/>
    <mergeCell ref="C531:C534"/>
    <mergeCell ref="F531:H531"/>
    <mergeCell ref="J531:Q531"/>
    <mergeCell ref="R531:S531"/>
    <mergeCell ref="T531:U531"/>
    <mergeCell ref="E533:K533"/>
    <mergeCell ref="L533:U533"/>
    <mergeCell ref="E534:K534"/>
    <mergeCell ref="L534:U534"/>
    <mergeCell ref="J1089:J1090"/>
    <mergeCell ref="K1089:K1090"/>
    <mergeCell ref="O1089:O1090"/>
    <mergeCell ref="P1089:P1090"/>
    <mergeCell ref="T1089:T1090"/>
    <mergeCell ref="U1089:U1090"/>
    <mergeCell ref="J1091:J1092"/>
    <mergeCell ref="K1091:K1092"/>
    <mergeCell ref="O1091:O1092"/>
    <mergeCell ref="P1091:P1092"/>
    <mergeCell ref="T1091:T1092"/>
    <mergeCell ref="U1091:U1092"/>
    <mergeCell ref="C1085:D1085"/>
    <mergeCell ref="E1085:I1085"/>
    <mergeCell ref="K1085:N1085"/>
    <mergeCell ref="O1085:V1085"/>
    <mergeCell ref="H1087:K1087"/>
    <mergeCell ref="M1087:P1087"/>
    <mergeCell ref="R1087:U1087"/>
    <mergeCell ref="H1088:I1088"/>
    <mergeCell ref="J1088:K1088"/>
    <mergeCell ref="M1088:N1088"/>
    <mergeCell ref="O1088:P1088"/>
    <mergeCell ref="R1088:S1088"/>
    <mergeCell ref="T1088:U1088"/>
    <mergeCell ref="E1091:E1092"/>
    <mergeCell ref="F1091:F1092"/>
    <mergeCell ref="C1089:C1090"/>
    <mergeCell ref="D1089:D1090"/>
    <mergeCell ref="C1091:C1092"/>
    <mergeCell ref="D1091:D1092"/>
    <mergeCell ref="T1097:T1098"/>
    <mergeCell ref="U1097:U1098"/>
    <mergeCell ref="J1099:J1100"/>
    <mergeCell ref="K1099:K1100"/>
    <mergeCell ref="O1099:O1100"/>
    <mergeCell ref="P1099:P1100"/>
    <mergeCell ref="T1099:T1100"/>
    <mergeCell ref="U1099:U1100"/>
    <mergeCell ref="J1093:J1094"/>
    <mergeCell ref="K1093:K1094"/>
    <mergeCell ref="O1093:O1094"/>
    <mergeCell ref="P1093:P1094"/>
    <mergeCell ref="T1093:T1094"/>
    <mergeCell ref="U1093:U1094"/>
    <mergeCell ref="J1095:J1096"/>
    <mergeCell ref="K1095:K1096"/>
    <mergeCell ref="O1095:O1096"/>
    <mergeCell ref="P1095:P1096"/>
    <mergeCell ref="T1095:T1096"/>
    <mergeCell ref="U1095:U1096"/>
    <mergeCell ref="E1093:E1094"/>
    <mergeCell ref="F1093:F1094"/>
    <mergeCell ref="J1105:J1106"/>
    <mergeCell ref="K1105:K1106"/>
    <mergeCell ref="O1105:O1106"/>
    <mergeCell ref="P1105:P1106"/>
    <mergeCell ref="T1105:T1106"/>
    <mergeCell ref="U1105:U1106"/>
    <mergeCell ref="J1107:J1108"/>
    <mergeCell ref="K1107:K1108"/>
    <mergeCell ref="O1107:O1108"/>
    <mergeCell ref="P1107:P1108"/>
    <mergeCell ref="T1107:T1108"/>
    <mergeCell ref="U1107:U1108"/>
    <mergeCell ref="J1101:J1102"/>
    <mergeCell ref="K1101:K1102"/>
    <mergeCell ref="O1101:O1102"/>
    <mergeCell ref="P1101:P1102"/>
    <mergeCell ref="T1101:T1102"/>
    <mergeCell ref="U1101:U1102"/>
    <mergeCell ref="J1103:J1104"/>
    <mergeCell ref="K1103:K1104"/>
    <mergeCell ref="O1103:O1104"/>
    <mergeCell ref="P1103:P1104"/>
    <mergeCell ref="T1103:T1104"/>
    <mergeCell ref="U1103:U1104"/>
    <mergeCell ref="E1107:E1108"/>
    <mergeCell ref="F1107:F1108"/>
    <mergeCell ref="J1097:J1098"/>
    <mergeCell ref="K1097:K1098"/>
    <mergeCell ref="O1097:O1098"/>
    <mergeCell ref="P1097:P1098"/>
    <mergeCell ref="T1113:T1114"/>
    <mergeCell ref="U1113:U1114"/>
    <mergeCell ref="J1115:J1116"/>
    <mergeCell ref="K1115:K1116"/>
    <mergeCell ref="O1115:O1116"/>
    <mergeCell ref="P1115:P1116"/>
    <mergeCell ref="T1115:T1116"/>
    <mergeCell ref="U1115:U1116"/>
    <mergeCell ref="J1109:J1110"/>
    <mergeCell ref="K1109:K1110"/>
    <mergeCell ref="O1109:O1110"/>
    <mergeCell ref="P1109:P1110"/>
    <mergeCell ref="T1109:T1110"/>
    <mergeCell ref="U1109:U1110"/>
    <mergeCell ref="J1111:J1112"/>
    <mergeCell ref="K1111:K1112"/>
    <mergeCell ref="O1111:O1112"/>
    <mergeCell ref="P1111:P1112"/>
    <mergeCell ref="T1111:T1112"/>
    <mergeCell ref="U1111:U1112"/>
    <mergeCell ref="J1113:J1114"/>
    <mergeCell ref="K1113:K1114"/>
    <mergeCell ref="O1113:O1114"/>
    <mergeCell ref="P1113:P1114"/>
    <mergeCell ref="J1121:J1122"/>
    <mergeCell ref="K1121:K1122"/>
    <mergeCell ref="O1121:O1122"/>
    <mergeCell ref="P1121:P1122"/>
    <mergeCell ref="T1121:T1122"/>
    <mergeCell ref="U1121:U1122"/>
    <mergeCell ref="J1123:J1124"/>
    <mergeCell ref="K1123:K1124"/>
    <mergeCell ref="O1123:O1124"/>
    <mergeCell ref="P1123:P1124"/>
    <mergeCell ref="T1123:T1124"/>
    <mergeCell ref="U1123:U1124"/>
    <mergeCell ref="J1117:J1118"/>
    <mergeCell ref="K1117:K1118"/>
    <mergeCell ref="O1117:O1118"/>
    <mergeCell ref="P1117:P1118"/>
    <mergeCell ref="T1117:T1118"/>
    <mergeCell ref="U1117:U1118"/>
    <mergeCell ref="J1119:J1120"/>
    <mergeCell ref="K1119:K1120"/>
    <mergeCell ref="O1119:O1120"/>
    <mergeCell ref="P1119:P1120"/>
    <mergeCell ref="T1119:T1120"/>
    <mergeCell ref="U1119:U1120"/>
    <mergeCell ref="T1129:T1130"/>
    <mergeCell ref="U1129:U1130"/>
    <mergeCell ref="J1131:J1132"/>
    <mergeCell ref="K1131:K1132"/>
    <mergeCell ref="O1131:O1132"/>
    <mergeCell ref="P1131:P1132"/>
    <mergeCell ref="T1131:T1132"/>
    <mergeCell ref="U1131:U1132"/>
    <mergeCell ref="J1125:J1126"/>
    <mergeCell ref="K1125:K1126"/>
    <mergeCell ref="O1125:O1126"/>
    <mergeCell ref="P1125:P1126"/>
    <mergeCell ref="T1125:T1126"/>
    <mergeCell ref="U1125:U1126"/>
    <mergeCell ref="J1127:J1128"/>
    <mergeCell ref="K1127:K1128"/>
    <mergeCell ref="O1127:O1128"/>
    <mergeCell ref="P1127:P1128"/>
    <mergeCell ref="T1127:T1128"/>
    <mergeCell ref="U1127:U1128"/>
    <mergeCell ref="P1137:P1138"/>
    <mergeCell ref="T1137:T1138"/>
    <mergeCell ref="U1137:U1138"/>
    <mergeCell ref="J1139:J1140"/>
    <mergeCell ref="K1139:K1140"/>
    <mergeCell ref="O1139:O1140"/>
    <mergeCell ref="P1139:P1140"/>
    <mergeCell ref="T1139:T1140"/>
    <mergeCell ref="U1139:U1140"/>
    <mergeCell ref="J1133:J1134"/>
    <mergeCell ref="K1133:K1134"/>
    <mergeCell ref="O1133:O1134"/>
    <mergeCell ref="P1133:P1134"/>
    <mergeCell ref="T1133:T1134"/>
    <mergeCell ref="U1133:U1134"/>
    <mergeCell ref="J1135:J1136"/>
    <mergeCell ref="K1135:K1136"/>
    <mergeCell ref="O1135:O1136"/>
    <mergeCell ref="P1135:P1136"/>
    <mergeCell ref="T1135:T1136"/>
    <mergeCell ref="U1135:U1136"/>
    <mergeCell ref="F1139:F1140"/>
    <mergeCell ref="J1129:J1130"/>
    <mergeCell ref="K1129:K1130"/>
    <mergeCell ref="O1129:O1130"/>
    <mergeCell ref="P1129:P1130"/>
    <mergeCell ref="J1145:J1146"/>
    <mergeCell ref="K1145:K1146"/>
    <mergeCell ref="O1145:O1146"/>
    <mergeCell ref="P1145:P1146"/>
    <mergeCell ref="T1145:T1146"/>
    <mergeCell ref="U1145:U1146"/>
    <mergeCell ref="J1147:J1148"/>
    <mergeCell ref="K1147:K1148"/>
    <mergeCell ref="O1147:O1148"/>
    <mergeCell ref="P1147:P1148"/>
    <mergeCell ref="T1147:T1148"/>
    <mergeCell ref="U1147:U1148"/>
    <mergeCell ref="J1141:J1142"/>
    <mergeCell ref="K1141:K1142"/>
    <mergeCell ref="O1141:O1142"/>
    <mergeCell ref="P1141:P1142"/>
    <mergeCell ref="T1141:T1142"/>
    <mergeCell ref="U1141:U1142"/>
    <mergeCell ref="J1143:J1144"/>
    <mergeCell ref="K1143:K1144"/>
    <mergeCell ref="O1143:O1144"/>
    <mergeCell ref="P1143:P1144"/>
    <mergeCell ref="T1143:T1144"/>
    <mergeCell ref="U1143:U1144"/>
    <mergeCell ref="J1137:J1138"/>
    <mergeCell ref="K1137:K1138"/>
    <mergeCell ref="O1137:O1138"/>
    <mergeCell ref="J1149:J1150"/>
    <mergeCell ref="K1149:K1150"/>
    <mergeCell ref="O1149:O1150"/>
    <mergeCell ref="P1149:P1150"/>
    <mergeCell ref="T1149:T1150"/>
    <mergeCell ref="U1149:U1150"/>
    <mergeCell ref="C1152:V1152"/>
    <mergeCell ref="C1153:C1156"/>
    <mergeCell ref="F1153:H1153"/>
    <mergeCell ref="J1153:Q1153"/>
    <mergeCell ref="R1153:S1153"/>
    <mergeCell ref="T1153:U1153"/>
    <mergeCell ref="E1155:K1155"/>
    <mergeCell ref="L1155:U1155"/>
    <mergeCell ref="E1156:K1156"/>
    <mergeCell ref="L1156:U1156"/>
    <mergeCell ref="C1165:C1168"/>
    <mergeCell ref="F1165:H1165"/>
    <mergeCell ref="J1165:Q1165"/>
    <mergeCell ref="R1165:S1165"/>
    <mergeCell ref="T1165:U1165"/>
    <mergeCell ref="E1167:K1167"/>
    <mergeCell ref="L1167:U1167"/>
    <mergeCell ref="E1168:K1168"/>
    <mergeCell ref="L1168:U1168"/>
    <mergeCell ref="C1159:C1162"/>
    <mergeCell ref="F1159:H1159"/>
    <mergeCell ref="J1159:Q1159"/>
    <mergeCell ref="R1159:S1159"/>
    <mergeCell ref="T1159:U1159"/>
    <mergeCell ref="E1161:K1161"/>
    <mergeCell ref="L1161:U1161"/>
    <mergeCell ref="C1183:C1186"/>
    <mergeCell ref="F1183:H1183"/>
    <mergeCell ref="J1183:Q1183"/>
    <mergeCell ref="R1183:S1183"/>
    <mergeCell ref="T1183:U1183"/>
    <mergeCell ref="E1185:K1185"/>
    <mergeCell ref="L1185:U1185"/>
    <mergeCell ref="E1186:K1186"/>
    <mergeCell ref="L1186:U1186"/>
    <mergeCell ref="E1162:K1162"/>
    <mergeCell ref="L1162:U1162"/>
    <mergeCell ref="C1177:C1180"/>
    <mergeCell ref="F1177:H1177"/>
    <mergeCell ref="J1177:Q1177"/>
    <mergeCell ref="R1177:S1177"/>
    <mergeCell ref="T1177:U1177"/>
    <mergeCell ref="E1179:K1179"/>
    <mergeCell ref="L1179:U1179"/>
    <mergeCell ref="E1180:K1180"/>
    <mergeCell ref="L1180:U1180"/>
    <mergeCell ref="C1171:C1174"/>
    <mergeCell ref="F1171:H1171"/>
    <mergeCell ref="J1171:Q1171"/>
    <mergeCell ref="R1171:S1171"/>
    <mergeCell ref="T1171:U1171"/>
    <mergeCell ref="E1173:K1173"/>
    <mergeCell ref="L1173:U1173"/>
    <mergeCell ref="E1174:K1174"/>
    <mergeCell ref="L1174:U1174"/>
    <mergeCell ref="C1195:C1198"/>
    <mergeCell ref="F1195:H1195"/>
    <mergeCell ref="J1195:Q1195"/>
    <mergeCell ref="R1195:S1195"/>
    <mergeCell ref="T1195:U1195"/>
    <mergeCell ref="E1197:K1197"/>
    <mergeCell ref="L1197:U1197"/>
    <mergeCell ref="E1198:K1198"/>
    <mergeCell ref="L1198:U1198"/>
    <mergeCell ref="C1189:C1192"/>
    <mergeCell ref="F1189:H1189"/>
    <mergeCell ref="J1189:Q1189"/>
    <mergeCell ref="R1189:S1189"/>
    <mergeCell ref="T1189:U1189"/>
    <mergeCell ref="E1191:K1191"/>
    <mergeCell ref="L1191:U1191"/>
    <mergeCell ref="E1192:K1192"/>
    <mergeCell ref="L1192:U1192"/>
    <mergeCell ref="C1207:C1210"/>
    <mergeCell ref="F1207:H1207"/>
    <mergeCell ref="J1207:Q1207"/>
    <mergeCell ref="R1207:S1207"/>
    <mergeCell ref="T1207:U1207"/>
    <mergeCell ref="E1209:K1209"/>
    <mergeCell ref="L1209:U1209"/>
    <mergeCell ref="E1210:K1210"/>
    <mergeCell ref="L1210:U1210"/>
    <mergeCell ref="C1201:C1204"/>
    <mergeCell ref="F1201:H1201"/>
    <mergeCell ref="J1201:Q1201"/>
    <mergeCell ref="R1201:S1201"/>
    <mergeCell ref="T1201:U1201"/>
    <mergeCell ref="E1203:K1203"/>
    <mergeCell ref="L1203:U1203"/>
    <mergeCell ref="E1204:K1204"/>
    <mergeCell ref="L1204:U1204"/>
    <mergeCell ref="D1207:D1210"/>
    <mergeCell ref="C1219:C1222"/>
    <mergeCell ref="F1219:H1219"/>
    <mergeCell ref="J1219:Q1219"/>
    <mergeCell ref="R1219:S1219"/>
    <mergeCell ref="T1219:U1219"/>
    <mergeCell ref="E1221:K1221"/>
    <mergeCell ref="L1221:U1221"/>
    <mergeCell ref="E1222:K1222"/>
    <mergeCell ref="L1222:U1222"/>
    <mergeCell ref="C1213:C1216"/>
    <mergeCell ref="F1213:H1213"/>
    <mergeCell ref="J1213:Q1213"/>
    <mergeCell ref="R1213:S1213"/>
    <mergeCell ref="T1213:U1213"/>
    <mergeCell ref="E1215:K1215"/>
    <mergeCell ref="L1215:U1215"/>
    <mergeCell ref="E1216:K1216"/>
    <mergeCell ref="L1216:U1216"/>
    <mergeCell ref="D1213:D1216"/>
    <mergeCell ref="D1219:D1222"/>
    <mergeCell ref="E1240:K1240"/>
    <mergeCell ref="L1240:U1240"/>
    <mergeCell ref="C1231:C1234"/>
    <mergeCell ref="F1231:H1231"/>
    <mergeCell ref="J1231:Q1231"/>
    <mergeCell ref="R1231:S1231"/>
    <mergeCell ref="T1231:U1231"/>
    <mergeCell ref="E1233:K1233"/>
    <mergeCell ref="L1233:U1233"/>
    <mergeCell ref="E1234:K1234"/>
    <mergeCell ref="L1234:U1234"/>
    <mergeCell ref="C1225:C1228"/>
    <mergeCell ref="F1225:H1225"/>
    <mergeCell ref="J1225:Q1225"/>
    <mergeCell ref="R1225:S1225"/>
    <mergeCell ref="T1225:U1225"/>
    <mergeCell ref="E1227:K1227"/>
    <mergeCell ref="L1227:U1227"/>
    <mergeCell ref="E1228:K1228"/>
    <mergeCell ref="L1228:U1228"/>
    <mergeCell ref="D1225:D1228"/>
    <mergeCell ref="D1231:D1234"/>
    <mergeCell ref="D1237:D1240"/>
    <mergeCell ref="C1243:C1246"/>
    <mergeCell ref="F1243:H1243"/>
    <mergeCell ref="J1243:Q1243"/>
    <mergeCell ref="R1243:S1243"/>
    <mergeCell ref="T1243:U1243"/>
    <mergeCell ref="E1245:K1245"/>
    <mergeCell ref="L1245:U1245"/>
    <mergeCell ref="E1246:K1246"/>
    <mergeCell ref="L1246:U1246"/>
    <mergeCell ref="E9:E10"/>
    <mergeCell ref="F9:F10"/>
    <mergeCell ref="E11:E12"/>
    <mergeCell ref="F11:F12"/>
    <mergeCell ref="E13:E14"/>
    <mergeCell ref="F13:F14"/>
    <mergeCell ref="E15:E16"/>
    <mergeCell ref="F15:F16"/>
    <mergeCell ref="E17:E18"/>
    <mergeCell ref="F17:F18"/>
    <mergeCell ref="E49:E50"/>
    <mergeCell ref="F49:F50"/>
    <mergeCell ref="E51:E52"/>
    <mergeCell ref="F51:F52"/>
    <mergeCell ref="E53:E54"/>
    <mergeCell ref="F53:F54"/>
    <mergeCell ref="C1237:C1240"/>
    <mergeCell ref="F1237:H1237"/>
    <mergeCell ref="J1237:Q1237"/>
    <mergeCell ref="R1237:S1237"/>
    <mergeCell ref="T1237:U1237"/>
    <mergeCell ref="E1239:K1239"/>
    <mergeCell ref="L1239:U1239"/>
    <mergeCell ref="C45:C46"/>
    <mergeCell ref="D45:D46"/>
    <mergeCell ref="C47:C48"/>
    <mergeCell ref="D47:D48"/>
    <mergeCell ref="C49:C50"/>
    <mergeCell ref="D49:D50"/>
    <mergeCell ref="C51:C52"/>
    <mergeCell ref="D51:D52"/>
    <mergeCell ref="C53:C54"/>
    <mergeCell ref="D53:D54"/>
    <mergeCell ref="C55:C56"/>
    <mergeCell ref="D55:D56"/>
    <mergeCell ref="C57:C58"/>
    <mergeCell ref="C1255:C1258"/>
    <mergeCell ref="F1255:H1255"/>
    <mergeCell ref="J1255:Q1255"/>
    <mergeCell ref="R1255:S1255"/>
    <mergeCell ref="D57:D58"/>
    <mergeCell ref="C59:C60"/>
    <mergeCell ref="D59:D60"/>
    <mergeCell ref="C61:C62"/>
    <mergeCell ref="D61:D62"/>
    <mergeCell ref="C63:C64"/>
    <mergeCell ref="D63:D64"/>
    <mergeCell ref="C65:C66"/>
    <mergeCell ref="D65:D66"/>
    <mergeCell ref="C67:C68"/>
    <mergeCell ref="D67:D68"/>
    <mergeCell ref="C69:C70"/>
    <mergeCell ref="D69:D70"/>
    <mergeCell ref="C71:C72"/>
    <mergeCell ref="D71:D72"/>
    <mergeCell ref="T1255:U1255"/>
    <mergeCell ref="E1257:K1257"/>
    <mergeCell ref="L1257:U1257"/>
    <mergeCell ref="E1258:K1258"/>
    <mergeCell ref="L1258:U1258"/>
    <mergeCell ref="C1249:C1252"/>
    <mergeCell ref="F1249:H1249"/>
    <mergeCell ref="J1249:Q1249"/>
    <mergeCell ref="R1249:S1249"/>
    <mergeCell ref="T1249:U1249"/>
    <mergeCell ref="E1251:K1251"/>
    <mergeCell ref="L1251:U1251"/>
    <mergeCell ref="E1252:K1252"/>
    <mergeCell ref="L1252:U1252"/>
    <mergeCell ref="E31:E32"/>
    <mergeCell ref="F31:F32"/>
    <mergeCell ref="E33:E34"/>
    <mergeCell ref="F33:F34"/>
    <mergeCell ref="E35:E36"/>
    <mergeCell ref="F35:F36"/>
    <mergeCell ref="E37:E38"/>
    <mergeCell ref="F37:F38"/>
    <mergeCell ref="E65:E66"/>
    <mergeCell ref="F65:F66"/>
    <mergeCell ref="E67:E68"/>
    <mergeCell ref="F67:F68"/>
    <mergeCell ref="E69:E70"/>
    <mergeCell ref="F69:F70"/>
    <mergeCell ref="E47:E48"/>
    <mergeCell ref="F47:F48"/>
    <mergeCell ref="E41:E42"/>
    <mergeCell ref="F41:F42"/>
    <mergeCell ref="D9:D10"/>
    <mergeCell ref="C9:C10"/>
    <mergeCell ref="C11:C12"/>
    <mergeCell ref="D11:D12"/>
    <mergeCell ref="C13:C14"/>
    <mergeCell ref="D13:D14"/>
    <mergeCell ref="C15:C16"/>
    <mergeCell ref="D15:D16"/>
    <mergeCell ref="C17:C18"/>
    <mergeCell ref="D17:D18"/>
    <mergeCell ref="C19:C20"/>
    <mergeCell ref="D19:D20"/>
    <mergeCell ref="C21:C22"/>
    <mergeCell ref="D21:D22"/>
    <mergeCell ref="C23:C24"/>
    <mergeCell ref="D23:D24"/>
    <mergeCell ref="C25:C26"/>
    <mergeCell ref="D25:D26"/>
    <mergeCell ref="C27:C28"/>
    <mergeCell ref="D27:D28"/>
    <mergeCell ref="C29:C30"/>
    <mergeCell ref="D29:D30"/>
    <mergeCell ref="C31:C32"/>
    <mergeCell ref="D31:D32"/>
    <mergeCell ref="C33:C34"/>
    <mergeCell ref="D33:D34"/>
    <mergeCell ref="C35:C36"/>
    <mergeCell ref="D35:D36"/>
    <mergeCell ref="C37:C38"/>
    <mergeCell ref="D37:D38"/>
    <mergeCell ref="C39:C40"/>
    <mergeCell ref="D39:D40"/>
    <mergeCell ref="C41:C42"/>
    <mergeCell ref="D41:D42"/>
    <mergeCell ref="C43:C44"/>
    <mergeCell ref="D43:D44"/>
    <mergeCell ref="C367:C368"/>
    <mergeCell ref="D367:D368"/>
    <mergeCell ref="C82:C85"/>
    <mergeCell ref="C365:D365"/>
    <mergeCell ref="C186:D186"/>
    <mergeCell ref="C192:C193"/>
    <mergeCell ref="D192:D193"/>
    <mergeCell ref="C196:C197"/>
    <mergeCell ref="D196:D197"/>
    <mergeCell ref="C200:C201"/>
    <mergeCell ref="C379:C380"/>
    <mergeCell ref="D379:D380"/>
    <mergeCell ref="C381:C382"/>
    <mergeCell ref="D381:D382"/>
    <mergeCell ref="C383:C384"/>
    <mergeCell ref="D383:D384"/>
    <mergeCell ref="C385:C386"/>
    <mergeCell ref="D385:D386"/>
    <mergeCell ref="D200:D201"/>
    <mergeCell ref="C204:C205"/>
    <mergeCell ref="D204:D205"/>
    <mergeCell ref="C208:C209"/>
    <mergeCell ref="D208:D209"/>
    <mergeCell ref="C212:C213"/>
    <mergeCell ref="D212:D213"/>
    <mergeCell ref="C216:C217"/>
    <mergeCell ref="D216:D217"/>
    <mergeCell ref="C220:C221"/>
    <mergeCell ref="D220:D221"/>
    <mergeCell ref="C224:C225"/>
    <mergeCell ref="D224:D225"/>
    <mergeCell ref="C228:C229"/>
    <mergeCell ref="C387:C388"/>
    <mergeCell ref="D387:D388"/>
    <mergeCell ref="C389:C390"/>
    <mergeCell ref="D389:D390"/>
    <mergeCell ref="C391:C392"/>
    <mergeCell ref="D391:D392"/>
    <mergeCell ref="C393:C394"/>
    <mergeCell ref="D393:D394"/>
    <mergeCell ref="C395:C396"/>
    <mergeCell ref="D395:D396"/>
    <mergeCell ref="C425:C426"/>
    <mergeCell ref="D425:D426"/>
    <mergeCell ref="C427:C428"/>
    <mergeCell ref="D427:D428"/>
    <mergeCell ref="C429:C430"/>
    <mergeCell ref="D429:D430"/>
    <mergeCell ref="C1087:C1088"/>
    <mergeCell ref="D1087:D1088"/>
    <mergeCell ref="C603:C604"/>
    <mergeCell ref="D603:D604"/>
    <mergeCell ref="C607:C608"/>
    <mergeCell ref="D607:D608"/>
    <mergeCell ref="C614:V614"/>
    <mergeCell ref="C615:C618"/>
    <mergeCell ref="F615:H615"/>
    <mergeCell ref="J615:Q615"/>
    <mergeCell ref="R615:S615"/>
    <mergeCell ref="T615:U615"/>
    <mergeCell ref="E617:K617"/>
    <mergeCell ref="L617:U617"/>
    <mergeCell ref="E618:K618"/>
    <mergeCell ref="L618:U618"/>
    <mergeCell ref="C1093:C1094"/>
    <mergeCell ref="D1093:D1094"/>
    <mergeCell ref="C537:C540"/>
    <mergeCell ref="C1107:C1108"/>
    <mergeCell ref="D1107:D1108"/>
    <mergeCell ref="C545:D545"/>
    <mergeCell ref="C551:C552"/>
    <mergeCell ref="D551:D552"/>
    <mergeCell ref="C555:C556"/>
    <mergeCell ref="D555:D556"/>
    <mergeCell ref="C559:C560"/>
    <mergeCell ref="D559:D560"/>
    <mergeCell ref="C563:C564"/>
    <mergeCell ref="D563:D564"/>
    <mergeCell ref="C567:C568"/>
    <mergeCell ref="D567:D568"/>
    <mergeCell ref="C571:C572"/>
    <mergeCell ref="D571:D572"/>
    <mergeCell ref="C575:C576"/>
    <mergeCell ref="D575:D576"/>
    <mergeCell ref="C579:C580"/>
    <mergeCell ref="D579:D580"/>
    <mergeCell ref="C583:C584"/>
    <mergeCell ref="D583:D584"/>
    <mergeCell ref="C587:C588"/>
    <mergeCell ref="D587:D588"/>
    <mergeCell ref="C591:C592"/>
    <mergeCell ref="D591:D592"/>
    <mergeCell ref="C595:C596"/>
    <mergeCell ref="D595:D596"/>
    <mergeCell ref="C599:C600"/>
    <mergeCell ref="D599:D600"/>
    <mergeCell ref="C1109:C1110"/>
    <mergeCell ref="D1109:D1110"/>
    <mergeCell ref="C1111:C1112"/>
    <mergeCell ref="D1111:D1112"/>
    <mergeCell ref="C1113:C1114"/>
    <mergeCell ref="D1113:D1114"/>
    <mergeCell ref="C1115:C1116"/>
    <mergeCell ref="D1115:D1116"/>
    <mergeCell ref="C1117:C1118"/>
    <mergeCell ref="D1117:D1118"/>
    <mergeCell ref="C1119:C1120"/>
    <mergeCell ref="D1119:D1120"/>
    <mergeCell ref="C1121:C1122"/>
    <mergeCell ref="D1121:D1122"/>
    <mergeCell ref="C1123:C1124"/>
    <mergeCell ref="D1123:D1124"/>
    <mergeCell ref="C1143:C1144"/>
    <mergeCell ref="D1143:D1144"/>
    <mergeCell ref="C1145:C1146"/>
    <mergeCell ref="D1145:D1146"/>
    <mergeCell ref="C1147:C1148"/>
    <mergeCell ref="D1147:D1148"/>
    <mergeCell ref="C1149:C1150"/>
    <mergeCell ref="D1149:D1150"/>
    <mergeCell ref="C1125:C1126"/>
    <mergeCell ref="D1125:D1126"/>
    <mergeCell ref="C1127:C1128"/>
    <mergeCell ref="D1127:D1128"/>
    <mergeCell ref="C1129:C1130"/>
    <mergeCell ref="D1129:D1130"/>
    <mergeCell ref="C1131:C1132"/>
    <mergeCell ref="D1131:D1132"/>
    <mergeCell ref="C1133:C1134"/>
    <mergeCell ref="D1133:D1134"/>
    <mergeCell ref="C1135:C1136"/>
    <mergeCell ref="D1135:D1136"/>
    <mergeCell ref="C1137:C1138"/>
    <mergeCell ref="D1137:D1138"/>
    <mergeCell ref="C1139:C1140"/>
    <mergeCell ref="D1139:D1140"/>
    <mergeCell ref="C1141:C1142"/>
    <mergeCell ref="D1141:D1142"/>
    <mergeCell ref="O186:V186"/>
    <mergeCell ref="C188:C189"/>
    <mergeCell ref="D188:D189"/>
    <mergeCell ref="E188:E189"/>
    <mergeCell ref="F188:F189"/>
    <mergeCell ref="H188:K188"/>
    <mergeCell ref="M188:P188"/>
    <mergeCell ref="R188:U188"/>
    <mergeCell ref="H189:I189"/>
    <mergeCell ref="J189:K189"/>
    <mergeCell ref="M189:N189"/>
    <mergeCell ref="O189:P189"/>
    <mergeCell ref="R189:S189"/>
    <mergeCell ref="T189:U189"/>
    <mergeCell ref="C190:C191"/>
    <mergeCell ref="D190:D191"/>
    <mergeCell ref="E190:E191"/>
    <mergeCell ref="F190:F191"/>
    <mergeCell ref="J190:J191"/>
    <mergeCell ref="K190:K191"/>
    <mergeCell ref="O190:O191"/>
    <mergeCell ref="P190:P191"/>
    <mergeCell ref="T190:T191"/>
    <mergeCell ref="U190:U191"/>
    <mergeCell ref="E192:E193"/>
    <mergeCell ref="F192:F193"/>
    <mergeCell ref="J192:J193"/>
    <mergeCell ref="K192:K193"/>
    <mergeCell ref="O192:O193"/>
    <mergeCell ref="P192:P193"/>
    <mergeCell ref="T192:T193"/>
    <mergeCell ref="U192:U193"/>
    <mergeCell ref="C194:C195"/>
    <mergeCell ref="D194:D195"/>
    <mergeCell ref="E194:E195"/>
    <mergeCell ref="F194:F195"/>
    <mergeCell ref="J194:J195"/>
    <mergeCell ref="K194:K195"/>
    <mergeCell ref="O194:O195"/>
    <mergeCell ref="P194:P195"/>
    <mergeCell ref="T194:T195"/>
    <mergeCell ref="U194:U195"/>
    <mergeCell ref="E196:E197"/>
    <mergeCell ref="F196:F197"/>
    <mergeCell ref="J196:J197"/>
    <mergeCell ref="K196:K197"/>
    <mergeCell ref="O196:O197"/>
    <mergeCell ref="P196:P197"/>
    <mergeCell ref="T196:T197"/>
    <mergeCell ref="U196:U197"/>
    <mergeCell ref="C198:C199"/>
    <mergeCell ref="D198:D199"/>
    <mergeCell ref="E198:E199"/>
    <mergeCell ref="F198:F199"/>
    <mergeCell ref="J198:J199"/>
    <mergeCell ref="K198:K199"/>
    <mergeCell ref="O198:O199"/>
    <mergeCell ref="P198:P199"/>
    <mergeCell ref="T198:T199"/>
    <mergeCell ref="U198:U199"/>
    <mergeCell ref="E200:E201"/>
    <mergeCell ref="F200:F201"/>
    <mergeCell ref="J200:J201"/>
    <mergeCell ref="K200:K201"/>
    <mergeCell ref="O200:O201"/>
    <mergeCell ref="P200:P201"/>
    <mergeCell ref="T200:T201"/>
    <mergeCell ref="U200:U201"/>
    <mergeCell ref="C202:C203"/>
    <mergeCell ref="D202:D203"/>
    <mergeCell ref="E202:E203"/>
    <mergeCell ref="F202:F203"/>
    <mergeCell ref="J202:J203"/>
    <mergeCell ref="K202:K203"/>
    <mergeCell ref="O202:O203"/>
    <mergeCell ref="P202:P203"/>
    <mergeCell ref="T202:T203"/>
    <mergeCell ref="U202:U203"/>
    <mergeCell ref="E204:E205"/>
    <mergeCell ref="F204:F205"/>
    <mergeCell ref="J204:J205"/>
    <mergeCell ref="K204:K205"/>
    <mergeCell ref="O204:O205"/>
    <mergeCell ref="P204:P205"/>
    <mergeCell ref="T204:T205"/>
    <mergeCell ref="U204:U205"/>
    <mergeCell ref="C206:C207"/>
    <mergeCell ref="D206:D207"/>
    <mergeCell ref="E206:E207"/>
    <mergeCell ref="F206:F207"/>
    <mergeCell ref="J206:J207"/>
    <mergeCell ref="K206:K207"/>
    <mergeCell ref="O206:O207"/>
    <mergeCell ref="P206:P207"/>
    <mergeCell ref="T206:T207"/>
    <mergeCell ref="U206:U207"/>
    <mergeCell ref="E208:E209"/>
    <mergeCell ref="F208:F209"/>
    <mergeCell ref="J208:J209"/>
    <mergeCell ref="K208:K209"/>
    <mergeCell ref="O208:O209"/>
    <mergeCell ref="P208:P209"/>
    <mergeCell ref="T208:T209"/>
    <mergeCell ref="U208:U209"/>
    <mergeCell ref="C210:C211"/>
    <mergeCell ref="D210:D211"/>
    <mergeCell ref="E210:E211"/>
    <mergeCell ref="F210:F211"/>
    <mergeCell ref="J210:J211"/>
    <mergeCell ref="K210:K211"/>
    <mergeCell ref="O210:O211"/>
    <mergeCell ref="P210:P211"/>
    <mergeCell ref="T210:T211"/>
    <mergeCell ref="U210:U211"/>
    <mergeCell ref="E212:E213"/>
    <mergeCell ref="F212:F213"/>
    <mergeCell ref="J212:J213"/>
    <mergeCell ref="K212:K213"/>
    <mergeCell ref="O212:O213"/>
    <mergeCell ref="P212:P213"/>
    <mergeCell ref="T212:T213"/>
    <mergeCell ref="U212:U213"/>
    <mergeCell ref="C214:C215"/>
    <mergeCell ref="D214:D215"/>
    <mergeCell ref="E214:E215"/>
    <mergeCell ref="F214:F215"/>
    <mergeCell ref="J214:J215"/>
    <mergeCell ref="K214:K215"/>
    <mergeCell ref="O214:O215"/>
    <mergeCell ref="P214:P215"/>
    <mergeCell ref="T214:T215"/>
    <mergeCell ref="U214:U215"/>
    <mergeCell ref="E216:E217"/>
    <mergeCell ref="F216:F217"/>
    <mergeCell ref="J216:J217"/>
    <mergeCell ref="K216:K217"/>
    <mergeCell ref="O216:O217"/>
    <mergeCell ref="P216:P217"/>
    <mergeCell ref="T216:T217"/>
    <mergeCell ref="U216:U217"/>
    <mergeCell ref="C218:C219"/>
    <mergeCell ref="D218:D219"/>
    <mergeCell ref="E218:E219"/>
    <mergeCell ref="F218:F219"/>
    <mergeCell ref="J218:J219"/>
    <mergeCell ref="K218:K219"/>
    <mergeCell ref="O218:O219"/>
    <mergeCell ref="P218:P219"/>
    <mergeCell ref="T218:T219"/>
    <mergeCell ref="U218:U219"/>
    <mergeCell ref="E220:E221"/>
    <mergeCell ref="F220:F221"/>
    <mergeCell ref="J220:J221"/>
    <mergeCell ref="K220:K221"/>
    <mergeCell ref="O220:O221"/>
    <mergeCell ref="P220:P221"/>
    <mergeCell ref="T220:T221"/>
    <mergeCell ref="U220:U221"/>
    <mergeCell ref="C222:C223"/>
    <mergeCell ref="D222:D223"/>
    <mergeCell ref="E222:E223"/>
    <mergeCell ref="F222:F223"/>
    <mergeCell ref="J222:J223"/>
    <mergeCell ref="K222:K223"/>
    <mergeCell ref="O222:O223"/>
    <mergeCell ref="P222:P223"/>
    <mergeCell ref="T222:T223"/>
    <mergeCell ref="U222:U223"/>
    <mergeCell ref="E224:E225"/>
    <mergeCell ref="F224:F225"/>
    <mergeCell ref="J224:J225"/>
    <mergeCell ref="K224:K225"/>
    <mergeCell ref="O224:O225"/>
    <mergeCell ref="P224:P225"/>
    <mergeCell ref="T224:T225"/>
    <mergeCell ref="U224:U225"/>
    <mergeCell ref="C226:C227"/>
    <mergeCell ref="D226:D227"/>
    <mergeCell ref="E226:E227"/>
    <mergeCell ref="F226:F227"/>
    <mergeCell ref="J226:J227"/>
    <mergeCell ref="K226:K227"/>
    <mergeCell ref="O226:O227"/>
    <mergeCell ref="P226:P227"/>
    <mergeCell ref="T226:T227"/>
    <mergeCell ref="U226:U227"/>
    <mergeCell ref="D228:D229"/>
    <mergeCell ref="E228:E229"/>
    <mergeCell ref="F228:F229"/>
    <mergeCell ref="J228:J229"/>
    <mergeCell ref="K228:K229"/>
    <mergeCell ref="O228:O229"/>
    <mergeCell ref="P228:P229"/>
    <mergeCell ref="T228:T229"/>
    <mergeCell ref="U228:U229"/>
    <mergeCell ref="C230:C231"/>
    <mergeCell ref="D230:D231"/>
    <mergeCell ref="E230:E231"/>
    <mergeCell ref="F230:F231"/>
    <mergeCell ref="J230:J231"/>
    <mergeCell ref="K230:K231"/>
    <mergeCell ref="O230:O231"/>
    <mergeCell ref="P230:P231"/>
    <mergeCell ref="T230:T231"/>
    <mergeCell ref="U230:U231"/>
    <mergeCell ref="C232:C233"/>
    <mergeCell ref="D232:D233"/>
    <mergeCell ref="E232:E233"/>
    <mergeCell ref="F232:F233"/>
    <mergeCell ref="J232:J233"/>
    <mergeCell ref="K232:K233"/>
    <mergeCell ref="O232:O233"/>
    <mergeCell ref="P232:P233"/>
    <mergeCell ref="T232:T233"/>
    <mergeCell ref="U232:U233"/>
    <mergeCell ref="C234:C235"/>
    <mergeCell ref="D234:D235"/>
    <mergeCell ref="E234:E235"/>
    <mergeCell ref="F234:F235"/>
    <mergeCell ref="J234:J235"/>
    <mergeCell ref="K234:K235"/>
    <mergeCell ref="O234:O235"/>
    <mergeCell ref="P234:P235"/>
    <mergeCell ref="T234:T235"/>
    <mergeCell ref="U234:U235"/>
    <mergeCell ref="C236:C237"/>
    <mergeCell ref="D236:D237"/>
    <mergeCell ref="E236:E237"/>
    <mergeCell ref="F236:F237"/>
    <mergeCell ref="J236:J237"/>
    <mergeCell ref="K236:K237"/>
    <mergeCell ref="O236:O237"/>
    <mergeCell ref="P236:P237"/>
    <mergeCell ref="T236:T237"/>
    <mergeCell ref="U236:U237"/>
    <mergeCell ref="C238:C239"/>
    <mergeCell ref="D238:D239"/>
    <mergeCell ref="E238:E239"/>
    <mergeCell ref="F238:F239"/>
    <mergeCell ref="J238:J239"/>
    <mergeCell ref="K238:K239"/>
    <mergeCell ref="O238:O239"/>
    <mergeCell ref="P238:P239"/>
    <mergeCell ref="T238:T239"/>
    <mergeCell ref="U238:U239"/>
    <mergeCell ref="C240:C241"/>
    <mergeCell ref="D240:D241"/>
    <mergeCell ref="E240:E241"/>
    <mergeCell ref="F240:F241"/>
    <mergeCell ref="J240:J241"/>
    <mergeCell ref="K240:K241"/>
    <mergeCell ref="O240:O241"/>
    <mergeCell ref="P240:P241"/>
    <mergeCell ref="T240:T241"/>
    <mergeCell ref="U240:U241"/>
    <mergeCell ref="C242:C243"/>
    <mergeCell ref="D242:D243"/>
    <mergeCell ref="E242:E243"/>
    <mergeCell ref="F242:F243"/>
    <mergeCell ref="J242:J243"/>
    <mergeCell ref="K242:K243"/>
    <mergeCell ref="O242:O243"/>
    <mergeCell ref="P242:P243"/>
    <mergeCell ref="T242:T243"/>
    <mergeCell ref="U242:U243"/>
    <mergeCell ref="C244:C245"/>
    <mergeCell ref="D244:D245"/>
    <mergeCell ref="E244:E245"/>
    <mergeCell ref="F244:F245"/>
    <mergeCell ref="J244:J245"/>
    <mergeCell ref="K244:K245"/>
    <mergeCell ref="O244:O245"/>
    <mergeCell ref="P244:P245"/>
    <mergeCell ref="T244:T245"/>
    <mergeCell ref="U244:U245"/>
    <mergeCell ref="C246:C247"/>
    <mergeCell ref="D246:D247"/>
    <mergeCell ref="E246:E247"/>
    <mergeCell ref="F246:F247"/>
    <mergeCell ref="J246:J247"/>
    <mergeCell ref="K246:K247"/>
    <mergeCell ref="O246:O247"/>
    <mergeCell ref="P246:P247"/>
    <mergeCell ref="T246:T247"/>
    <mergeCell ref="U246:U247"/>
    <mergeCell ref="C248:C249"/>
    <mergeCell ref="D248:D249"/>
    <mergeCell ref="E248:E249"/>
    <mergeCell ref="F248:F249"/>
    <mergeCell ref="J248:J249"/>
    <mergeCell ref="K248:K249"/>
    <mergeCell ref="O248:O249"/>
    <mergeCell ref="P248:P249"/>
    <mergeCell ref="T248:T249"/>
    <mergeCell ref="U248:U249"/>
    <mergeCell ref="C250:C251"/>
    <mergeCell ref="D250:D251"/>
    <mergeCell ref="E250:E251"/>
    <mergeCell ref="F250:F251"/>
    <mergeCell ref="J250:J251"/>
    <mergeCell ref="K250:K251"/>
    <mergeCell ref="O250:O251"/>
    <mergeCell ref="P250:P251"/>
    <mergeCell ref="T250:T251"/>
    <mergeCell ref="U250:U251"/>
    <mergeCell ref="C254:V254"/>
    <mergeCell ref="C255:C258"/>
    <mergeCell ref="F255:H255"/>
    <mergeCell ref="J255:Q255"/>
    <mergeCell ref="R255:S255"/>
    <mergeCell ref="T255:U255"/>
    <mergeCell ref="E257:K257"/>
    <mergeCell ref="L257:U257"/>
    <mergeCell ref="E258:K258"/>
    <mergeCell ref="L258:U258"/>
    <mergeCell ref="C261:C264"/>
    <mergeCell ref="F261:H261"/>
    <mergeCell ref="J261:Q261"/>
    <mergeCell ref="R261:S261"/>
    <mergeCell ref="T261:U261"/>
    <mergeCell ref="E263:K263"/>
    <mergeCell ref="L263:U263"/>
    <mergeCell ref="E264:K264"/>
    <mergeCell ref="L264:U264"/>
    <mergeCell ref="D255:D258"/>
    <mergeCell ref="D261:D264"/>
    <mergeCell ref="C267:C270"/>
    <mergeCell ref="F267:H267"/>
    <mergeCell ref="J267:Q267"/>
    <mergeCell ref="R267:S267"/>
    <mergeCell ref="T267:U267"/>
    <mergeCell ref="E269:K269"/>
    <mergeCell ref="L269:U269"/>
    <mergeCell ref="E270:K270"/>
    <mergeCell ref="L270:U270"/>
    <mergeCell ref="C273:C276"/>
    <mergeCell ref="F273:H273"/>
    <mergeCell ref="J273:Q273"/>
    <mergeCell ref="R273:S273"/>
    <mergeCell ref="T273:U273"/>
    <mergeCell ref="E275:K275"/>
    <mergeCell ref="L275:U275"/>
    <mergeCell ref="E276:K276"/>
    <mergeCell ref="L276:U276"/>
    <mergeCell ref="D267:D270"/>
    <mergeCell ref="D273:D276"/>
    <mergeCell ref="C279:C282"/>
    <mergeCell ref="F279:H279"/>
    <mergeCell ref="J279:Q279"/>
    <mergeCell ref="R279:S279"/>
    <mergeCell ref="T279:U279"/>
    <mergeCell ref="E281:K281"/>
    <mergeCell ref="L281:U281"/>
    <mergeCell ref="E282:K282"/>
    <mergeCell ref="L282:U282"/>
    <mergeCell ref="C285:C288"/>
    <mergeCell ref="F285:H285"/>
    <mergeCell ref="J285:Q285"/>
    <mergeCell ref="R285:S285"/>
    <mergeCell ref="T285:U285"/>
    <mergeCell ref="E287:K287"/>
    <mergeCell ref="L287:U287"/>
    <mergeCell ref="E288:K288"/>
    <mergeCell ref="L288:U288"/>
    <mergeCell ref="D279:D282"/>
    <mergeCell ref="D285:D288"/>
    <mergeCell ref="C291:C294"/>
    <mergeCell ref="F291:H291"/>
    <mergeCell ref="J291:Q291"/>
    <mergeCell ref="R291:S291"/>
    <mergeCell ref="T291:U291"/>
    <mergeCell ref="E293:K293"/>
    <mergeCell ref="L293:U293"/>
    <mergeCell ref="E294:K294"/>
    <mergeCell ref="L294:U294"/>
    <mergeCell ref="C297:C300"/>
    <mergeCell ref="F297:H297"/>
    <mergeCell ref="J297:Q297"/>
    <mergeCell ref="R297:S297"/>
    <mergeCell ref="T297:U297"/>
    <mergeCell ref="E299:K299"/>
    <mergeCell ref="L299:U299"/>
    <mergeCell ref="E300:K300"/>
    <mergeCell ref="L300:U300"/>
    <mergeCell ref="D291:D294"/>
    <mergeCell ref="D297:D300"/>
    <mergeCell ref="C303:C306"/>
    <mergeCell ref="F303:H303"/>
    <mergeCell ref="J303:Q303"/>
    <mergeCell ref="R303:S303"/>
    <mergeCell ref="T303:U303"/>
    <mergeCell ref="E305:K305"/>
    <mergeCell ref="L305:U305"/>
    <mergeCell ref="E306:K306"/>
    <mergeCell ref="L306:U306"/>
    <mergeCell ref="C309:C312"/>
    <mergeCell ref="F309:H309"/>
    <mergeCell ref="J309:Q309"/>
    <mergeCell ref="R309:S309"/>
    <mergeCell ref="T309:U309"/>
    <mergeCell ref="E311:K311"/>
    <mergeCell ref="L311:U311"/>
    <mergeCell ref="E312:K312"/>
    <mergeCell ref="L312:U312"/>
    <mergeCell ref="D303:D306"/>
    <mergeCell ref="D309:D312"/>
    <mergeCell ref="C315:C318"/>
    <mergeCell ref="F315:H315"/>
    <mergeCell ref="J315:Q315"/>
    <mergeCell ref="R315:S315"/>
    <mergeCell ref="T315:U315"/>
    <mergeCell ref="E317:K317"/>
    <mergeCell ref="L317:U317"/>
    <mergeCell ref="E318:K318"/>
    <mergeCell ref="L318:U318"/>
    <mergeCell ref="C321:C324"/>
    <mergeCell ref="F321:H321"/>
    <mergeCell ref="J321:Q321"/>
    <mergeCell ref="R321:S321"/>
    <mergeCell ref="T321:U321"/>
    <mergeCell ref="E323:K323"/>
    <mergeCell ref="L323:U323"/>
    <mergeCell ref="E324:K324"/>
    <mergeCell ref="L324:U324"/>
    <mergeCell ref="D315:D318"/>
    <mergeCell ref="D321:D324"/>
    <mergeCell ref="C327:C330"/>
    <mergeCell ref="F327:H327"/>
    <mergeCell ref="J327:Q327"/>
    <mergeCell ref="R327:S327"/>
    <mergeCell ref="T327:U327"/>
    <mergeCell ref="E329:K329"/>
    <mergeCell ref="L329:U329"/>
    <mergeCell ref="E330:K330"/>
    <mergeCell ref="L330:U330"/>
    <mergeCell ref="C333:C336"/>
    <mergeCell ref="F333:H333"/>
    <mergeCell ref="J333:Q333"/>
    <mergeCell ref="R333:S333"/>
    <mergeCell ref="T333:U333"/>
    <mergeCell ref="E335:K335"/>
    <mergeCell ref="L335:U335"/>
    <mergeCell ref="E336:K336"/>
    <mergeCell ref="L336:U336"/>
    <mergeCell ref="D327:D330"/>
    <mergeCell ref="D333:D336"/>
    <mergeCell ref="C339:C342"/>
    <mergeCell ref="F339:H339"/>
    <mergeCell ref="J339:Q339"/>
    <mergeCell ref="R339:S339"/>
    <mergeCell ref="T339:U339"/>
    <mergeCell ref="E341:K341"/>
    <mergeCell ref="L341:U341"/>
    <mergeCell ref="E342:K342"/>
    <mergeCell ref="L342:U342"/>
    <mergeCell ref="C345:C348"/>
    <mergeCell ref="F345:H345"/>
    <mergeCell ref="J345:Q345"/>
    <mergeCell ref="R345:S345"/>
    <mergeCell ref="T345:U345"/>
    <mergeCell ref="E347:K347"/>
    <mergeCell ref="L347:U347"/>
    <mergeCell ref="E348:K348"/>
    <mergeCell ref="L348:U348"/>
    <mergeCell ref="D339:D342"/>
    <mergeCell ref="D345:D348"/>
    <mergeCell ref="C351:C354"/>
    <mergeCell ref="F351:H351"/>
    <mergeCell ref="J351:Q351"/>
    <mergeCell ref="R351:S351"/>
    <mergeCell ref="T351:U351"/>
    <mergeCell ref="E353:K353"/>
    <mergeCell ref="L353:U353"/>
    <mergeCell ref="E354:K354"/>
    <mergeCell ref="L354:U354"/>
    <mergeCell ref="C357:C360"/>
    <mergeCell ref="F357:H357"/>
    <mergeCell ref="J357:Q357"/>
    <mergeCell ref="R357:S357"/>
    <mergeCell ref="T357:U357"/>
    <mergeCell ref="E359:K359"/>
    <mergeCell ref="L359:U359"/>
    <mergeCell ref="E360:K360"/>
    <mergeCell ref="L360:U360"/>
    <mergeCell ref="D351:D354"/>
    <mergeCell ref="D357:D360"/>
    <mergeCell ref="E545:I545"/>
    <mergeCell ref="K545:N545"/>
    <mergeCell ref="O545:V545"/>
    <mergeCell ref="C547:C548"/>
    <mergeCell ref="D547:D548"/>
    <mergeCell ref="E547:E548"/>
    <mergeCell ref="F547:F548"/>
    <mergeCell ref="H547:K547"/>
    <mergeCell ref="M547:P547"/>
    <mergeCell ref="R547:U547"/>
    <mergeCell ref="H548:I548"/>
    <mergeCell ref="J548:K548"/>
    <mergeCell ref="M548:N548"/>
    <mergeCell ref="O548:P548"/>
    <mergeCell ref="R548:S548"/>
    <mergeCell ref="T548:U548"/>
    <mergeCell ref="C549:C550"/>
    <mergeCell ref="D549:D550"/>
    <mergeCell ref="E549:E550"/>
    <mergeCell ref="F549:F550"/>
    <mergeCell ref="J549:J550"/>
    <mergeCell ref="K549:K550"/>
    <mergeCell ref="O549:O550"/>
    <mergeCell ref="P549:P550"/>
    <mergeCell ref="T549:T550"/>
    <mergeCell ref="U549:U550"/>
    <mergeCell ref="E551:E552"/>
    <mergeCell ref="F551:F552"/>
    <mergeCell ref="J551:J552"/>
    <mergeCell ref="K551:K552"/>
    <mergeCell ref="O551:O552"/>
    <mergeCell ref="P551:P552"/>
    <mergeCell ref="T551:T552"/>
    <mergeCell ref="U551:U552"/>
    <mergeCell ref="C553:C554"/>
    <mergeCell ref="D553:D554"/>
    <mergeCell ref="E553:E554"/>
    <mergeCell ref="F553:F554"/>
    <mergeCell ref="J553:J554"/>
    <mergeCell ref="K553:K554"/>
    <mergeCell ref="O553:O554"/>
    <mergeCell ref="P553:P554"/>
    <mergeCell ref="T553:T554"/>
    <mergeCell ref="U553:U554"/>
    <mergeCell ref="E555:E556"/>
    <mergeCell ref="F555:F556"/>
    <mergeCell ref="J555:J556"/>
    <mergeCell ref="K555:K556"/>
    <mergeCell ref="O555:O556"/>
    <mergeCell ref="P555:P556"/>
    <mergeCell ref="T555:T556"/>
    <mergeCell ref="U555:U556"/>
    <mergeCell ref="C557:C558"/>
    <mergeCell ref="D557:D558"/>
    <mergeCell ref="E557:E558"/>
    <mergeCell ref="F557:F558"/>
    <mergeCell ref="J557:J558"/>
    <mergeCell ref="K557:K558"/>
    <mergeCell ref="O557:O558"/>
    <mergeCell ref="P557:P558"/>
    <mergeCell ref="T557:T558"/>
    <mergeCell ref="U557:U558"/>
    <mergeCell ref="E559:E560"/>
    <mergeCell ref="F559:F560"/>
    <mergeCell ref="J559:J560"/>
    <mergeCell ref="K559:K560"/>
    <mergeCell ref="O559:O560"/>
    <mergeCell ref="P559:P560"/>
    <mergeCell ref="T559:T560"/>
    <mergeCell ref="U559:U560"/>
    <mergeCell ref="C561:C562"/>
    <mergeCell ref="D561:D562"/>
    <mergeCell ref="E561:E562"/>
    <mergeCell ref="F561:F562"/>
    <mergeCell ref="J561:J562"/>
    <mergeCell ref="K561:K562"/>
    <mergeCell ref="O561:O562"/>
    <mergeCell ref="P561:P562"/>
    <mergeCell ref="T561:T562"/>
    <mergeCell ref="U561:U562"/>
    <mergeCell ref="E563:E564"/>
    <mergeCell ref="F563:F564"/>
    <mergeCell ref="J563:J564"/>
    <mergeCell ref="K563:K564"/>
    <mergeCell ref="O563:O564"/>
    <mergeCell ref="P563:P564"/>
    <mergeCell ref="T563:T564"/>
    <mergeCell ref="U563:U564"/>
    <mergeCell ref="C565:C566"/>
    <mergeCell ref="D565:D566"/>
    <mergeCell ref="E565:E566"/>
    <mergeCell ref="F565:F566"/>
    <mergeCell ref="J565:J566"/>
    <mergeCell ref="K565:K566"/>
    <mergeCell ref="O565:O566"/>
    <mergeCell ref="P565:P566"/>
    <mergeCell ref="T565:T566"/>
    <mergeCell ref="U565:U566"/>
    <mergeCell ref="E567:E568"/>
    <mergeCell ref="F567:F568"/>
    <mergeCell ref="J567:J568"/>
    <mergeCell ref="K567:K568"/>
    <mergeCell ref="O567:O568"/>
    <mergeCell ref="P567:P568"/>
    <mergeCell ref="T567:T568"/>
    <mergeCell ref="U567:U568"/>
    <mergeCell ref="C569:C570"/>
    <mergeCell ref="D569:D570"/>
    <mergeCell ref="E569:E570"/>
    <mergeCell ref="F569:F570"/>
    <mergeCell ref="J569:J570"/>
    <mergeCell ref="K569:K570"/>
    <mergeCell ref="O569:O570"/>
    <mergeCell ref="P569:P570"/>
    <mergeCell ref="T569:T570"/>
    <mergeCell ref="U569:U570"/>
    <mergeCell ref="E571:E572"/>
    <mergeCell ref="F571:F572"/>
    <mergeCell ref="J571:J572"/>
    <mergeCell ref="K571:K572"/>
    <mergeCell ref="O571:O572"/>
    <mergeCell ref="P571:P572"/>
    <mergeCell ref="T571:T572"/>
    <mergeCell ref="U571:U572"/>
    <mergeCell ref="C573:C574"/>
    <mergeCell ref="D573:D574"/>
    <mergeCell ref="E573:E574"/>
    <mergeCell ref="F573:F574"/>
    <mergeCell ref="J573:J574"/>
    <mergeCell ref="K573:K574"/>
    <mergeCell ref="O573:O574"/>
    <mergeCell ref="P573:P574"/>
    <mergeCell ref="T573:T574"/>
    <mergeCell ref="U573:U574"/>
    <mergeCell ref="E575:E576"/>
    <mergeCell ref="F575:F576"/>
    <mergeCell ref="J575:J576"/>
    <mergeCell ref="K575:K576"/>
    <mergeCell ref="O575:O576"/>
    <mergeCell ref="P575:P576"/>
    <mergeCell ref="T575:T576"/>
    <mergeCell ref="U575:U576"/>
    <mergeCell ref="C577:C578"/>
    <mergeCell ref="D577:D578"/>
    <mergeCell ref="E577:E578"/>
    <mergeCell ref="F577:F578"/>
    <mergeCell ref="J577:J578"/>
    <mergeCell ref="K577:K578"/>
    <mergeCell ref="O577:O578"/>
    <mergeCell ref="P577:P578"/>
    <mergeCell ref="T577:T578"/>
    <mergeCell ref="U577:U578"/>
    <mergeCell ref="E579:E580"/>
    <mergeCell ref="F579:F580"/>
    <mergeCell ref="J579:J580"/>
    <mergeCell ref="K579:K580"/>
    <mergeCell ref="O579:O580"/>
    <mergeCell ref="P579:P580"/>
    <mergeCell ref="T579:T580"/>
    <mergeCell ref="U579:U580"/>
    <mergeCell ref="C581:C582"/>
    <mergeCell ref="D581:D582"/>
    <mergeCell ref="E581:E582"/>
    <mergeCell ref="F581:F582"/>
    <mergeCell ref="J581:J582"/>
    <mergeCell ref="K581:K582"/>
    <mergeCell ref="O581:O582"/>
    <mergeCell ref="P581:P582"/>
    <mergeCell ref="T581:T582"/>
    <mergeCell ref="U581:U582"/>
    <mergeCell ref="E583:E584"/>
    <mergeCell ref="F583:F584"/>
    <mergeCell ref="J583:J584"/>
    <mergeCell ref="K583:K584"/>
    <mergeCell ref="O583:O584"/>
    <mergeCell ref="P583:P584"/>
    <mergeCell ref="T583:T584"/>
    <mergeCell ref="U583:U584"/>
    <mergeCell ref="C585:C586"/>
    <mergeCell ref="D585:D586"/>
    <mergeCell ref="E585:E586"/>
    <mergeCell ref="F585:F586"/>
    <mergeCell ref="J585:J586"/>
    <mergeCell ref="K585:K586"/>
    <mergeCell ref="O585:O586"/>
    <mergeCell ref="P585:P586"/>
    <mergeCell ref="T585:T586"/>
    <mergeCell ref="U585:U586"/>
    <mergeCell ref="E587:E588"/>
    <mergeCell ref="F587:F588"/>
    <mergeCell ref="J587:J588"/>
    <mergeCell ref="K587:K588"/>
    <mergeCell ref="O587:O588"/>
    <mergeCell ref="P587:P588"/>
    <mergeCell ref="T587:T588"/>
    <mergeCell ref="U587:U588"/>
    <mergeCell ref="C589:C590"/>
    <mergeCell ref="D589:D590"/>
    <mergeCell ref="E589:E590"/>
    <mergeCell ref="F589:F590"/>
    <mergeCell ref="J589:J590"/>
    <mergeCell ref="K589:K590"/>
    <mergeCell ref="O589:O590"/>
    <mergeCell ref="P589:P590"/>
    <mergeCell ref="T589:T590"/>
    <mergeCell ref="U589:U590"/>
    <mergeCell ref="E591:E592"/>
    <mergeCell ref="F591:F592"/>
    <mergeCell ref="J591:J592"/>
    <mergeCell ref="K591:K592"/>
    <mergeCell ref="O591:O592"/>
    <mergeCell ref="P591:P592"/>
    <mergeCell ref="T591:T592"/>
    <mergeCell ref="U591:U592"/>
    <mergeCell ref="C593:C594"/>
    <mergeCell ref="D593:D594"/>
    <mergeCell ref="E593:E594"/>
    <mergeCell ref="F593:F594"/>
    <mergeCell ref="J593:J594"/>
    <mergeCell ref="K593:K594"/>
    <mergeCell ref="O593:O594"/>
    <mergeCell ref="P593:P594"/>
    <mergeCell ref="T593:T594"/>
    <mergeCell ref="U593:U594"/>
    <mergeCell ref="E595:E596"/>
    <mergeCell ref="F595:F596"/>
    <mergeCell ref="J595:J596"/>
    <mergeCell ref="K595:K596"/>
    <mergeCell ref="O595:O596"/>
    <mergeCell ref="P595:P596"/>
    <mergeCell ref="T595:T596"/>
    <mergeCell ref="U595:U596"/>
    <mergeCell ref="C597:C598"/>
    <mergeCell ref="D597:D598"/>
    <mergeCell ref="E597:E598"/>
    <mergeCell ref="F597:F598"/>
    <mergeCell ref="J597:J598"/>
    <mergeCell ref="K597:K598"/>
    <mergeCell ref="O597:O598"/>
    <mergeCell ref="P597:P598"/>
    <mergeCell ref="T597:T598"/>
    <mergeCell ref="U597:U598"/>
    <mergeCell ref="E599:E600"/>
    <mergeCell ref="F599:F600"/>
    <mergeCell ref="J599:J600"/>
    <mergeCell ref="K599:K600"/>
    <mergeCell ref="O599:O600"/>
    <mergeCell ref="P599:P600"/>
    <mergeCell ref="T599:T600"/>
    <mergeCell ref="U599:U600"/>
    <mergeCell ref="C601:C602"/>
    <mergeCell ref="D601:D602"/>
    <mergeCell ref="E601:E602"/>
    <mergeCell ref="F601:F602"/>
    <mergeCell ref="J601:J602"/>
    <mergeCell ref="K601:K602"/>
    <mergeCell ref="O601:O602"/>
    <mergeCell ref="P601:P602"/>
    <mergeCell ref="T601:T602"/>
    <mergeCell ref="U601:U602"/>
    <mergeCell ref="E603:E604"/>
    <mergeCell ref="F603:F604"/>
    <mergeCell ref="J603:J604"/>
    <mergeCell ref="K603:K604"/>
    <mergeCell ref="O603:O604"/>
    <mergeCell ref="P603:P604"/>
    <mergeCell ref="T603:T604"/>
    <mergeCell ref="U603:U604"/>
    <mergeCell ref="C605:C606"/>
    <mergeCell ref="D605:D606"/>
    <mergeCell ref="E605:E606"/>
    <mergeCell ref="F605:F606"/>
    <mergeCell ref="J605:J606"/>
    <mergeCell ref="K605:K606"/>
    <mergeCell ref="O605:O606"/>
    <mergeCell ref="P605:P606"/>
    <mergeCell ref="T605:T606"/>
    <mergeCell ref="U605:U606"/>
    <mergeCell ref="E607:E608"/>
    <mergeCell ref="F607:F608"/>
    <mergeCell ref="J607:J608"/>
    <mergeCell ref="K607:K608"/>
    <mergeCell ref="O607:O608"/>
    <mergeCell ref="P607:P608"/>
    <mergeCell ref="T607:T608"/>
    <mergeCell ref="U607:U608"/>
    <mergeCell ref="C609:C610"/>
    <mergeCell ref="D609:D610"/>
    <mergeCell ref="E609:E610"/>
    <mergeCell ref="F609:F610"/>
    <mergeCell ref="J609:J610"/>
    <mergeCell ref="K609:K610"/>
    <mergeCell ref="O609:O610"/>
    <mergeCell ref="P609:P610"/>
    <mergeCell ref="T609:T610"/>
    <mergeCell ref="U609:U610"/>
    <mergeCell ref="C621:C624"/>
    <mergeCell ref="F621:H621"/>
    <mergeCell ref="J621:Q621"/>
    <mergeCell ref="R621:S621"/>
    <mergeCell ref="T621:U621"/>
    <mergeCell ref="E623:K623"/>
    <mergeCell ref="L623:U623"/>
    <mergeCell ref="E624:K624"/>
    <mergeCell ref="L624:U624"/>
    <mergeCell ref="C627:C630"/>
    <mergeCell ref="F627:H627"/>
    <mergeCell ref="J627:Q627"/>
    <mergeCell ref="R627:S627"/>
    <mergeCell ref="T627:U627"/>
    <mergeCell ref="E629:K629"/>
    <mergeCell ref="L629:U629"/>
    <mergeCell ref="E630:K630"/>
    <mergeCell ref="L630:U630"/>
    <mergeCell ref="D621:D624"/>
    <mergeCell ref="D627:D630"/>
    <mergeCell ref="C633:C636"/>
    <mergeCell ref="F633:H633"/>
    <mergeCell ref="J633:Q633"/>
    <mergeCell ref="R633:S633"/>
    <mergeCell ref="T633:U633"/>
    <mergeCell ref="E635:K635"/>
    <mergeCell ref="L635:U635"/>
    <mergeCell ref="E636:K636"/>
    <mergeCell ref="L636:U636"/>
    <mergeCell ref="C639:C642"/>
    <mergeCell ref="F639:H639"/>
    <mergeCell ref="J639:Q639"/>
    <mergeCell ref="R639:S639"/>
    <mergeCell ref="T639:U639"/>
    <mergeCell ref="E641:K641"/>
    <mergeCell ref="L641:U641"/>
    <mergeCell ref="E642:K642"/>
    <mergeCell ref="L642:U642"/>
    <mergeCell ref="D633:D636"/>
    <mergeCell ref="D639:D642"/>
    <mergeCell ref="C645:C648"/>
    <mergeCell ref="F645:H645"/>
    <mergeCell ref="J645:Q645"/>
    <mergeCell ref="R645:S645"/>
    <mergeCell ref="T645:U645"/>
    <mergeCell ref="E647:K647"/>
    <mergeCell ref="L647:U647"/>
    <mergeCell ref="E648:K648"/>
    <mergeCell ref="L648:U648"/>
    <mergeCell ref="C651:C654"/>
    <mergeCell ref="F651:H651"/>
    <mergeCell ref="J651:Q651"/>
    <mergeCell ref="R651:S651"/>
    <mergeCell ref="T651:U651"/>
    <mergeCell ref="E653:K653"/>
    <mergeCell ref="L653:U653"/>
    <mergeCell ref="E654:K654"/>
    <mergeCell ref="L654:U654"/>
    <mergeCell ref="D645:D648"/>
    <mergeCell ref="D651:D654"/>
    <mergeCell ref="C657:C660"/>
    <mergeCell ref="F657:H657"/>
    <mergeCell ref="J657:Q657"/>
    <mergeCell ref="R657:S657"/>
    <mergeCell ref="T657:U657"/>
    <mergeCell ref="E659:K659"/>
    <mergeCell ref="L659:U659"/>
    <mergeCell ref="E660:K660"/>
    <mergeCell ref="L660:U660"/>
    <mergeCell ref="C663:C666"/>
    <mergeCell ref="F663:H663"/>
    <mergeCell ref="J663:Q663"/>
    <mergeCell ref="R663:S663"/>
    <mergeCell ref="T663:U663"/>
    <mergeCell ref="E665:K665"/>
    <mergeCell ref="L665:U665"/>
    <mergeCell ref="E666:K666"/>
    <mergeCell ref="L666:U666"/>
    <mergeCell ref="D657:D660"/>
    <mergeCell ref="D663:D666"/>
    <mergeCell ref="C669:C672"/>
    <mergeCell ref="F669:H669"/>
    <mergeCell ref="J669:Q669"/>
    <mergeCell ref="R669:S669"/>
    <mergeCell ref="T669:U669"/>
    <mergeCell ref="E671:K671"/>
    <mergeCell ref="L671:U671"/>
    <mergeCell ref="E672:K672"/>
    <mergeCell ref="L672:U672"/>
    <mergeCell ref="C675:C678"/>
    <mergeCell ref="F675:H675"/>
    <mergeCell ref="J675:Q675"/>
    <mergeCell ref="R675:S675"/>
    <mergeCell ref="T675:U675"/>
    <mergeCell ref="E677:K677"/>
    <mergeCell ref="L677:U677"/>
    <mergeCell ref="E678:K678"/>
    <mergeCell ref="L678:U678"/>
    <mergeCell ref="D669:D672"/>
    <mergeCell ref="D675:D678"/>
    <mergeCell ref="C681:C684"/>
    <mergeCell ref="F681:H681"/>
    <mergeCell ref="J681:Q681"/>
    <mergeCell ref="R681:S681"/>
    <mergeCell ref="T681:U681"/>
    <mergeCell ref="E683:K683"/>
    <mergeCell ref="L683:U683"/>
    <mergeCell ref="E684:K684"/>
    <mergeCell ref="L684:U684"/>
    <mergeCell ref="C687:C690"/>
    <mergeCell ref="F687:H687"/>
    <mergeCell ref="J687:Q687"/>
    <mergeCell ref="R687:S687"/>
    <mergeCell ref="T687:U687"/>
    <mergeCell ref="E689:K689"/>
    <mergeCell ref="L689:U689"/>
    <mergeCell ref="E690:K690"/>
    <mergeCell ref="L690:U690"/>
    <mergeCell ref="D681:D684"/>
    <mergeCell ref="D687:D690"/>
    <mergeCell ref="C693:C696"/>
    <mergeCell ref="F693:H693"/>
    <mergeCell ref="J693:Q693"/>
    <mergeCell ref="R693:S693"/>
    <mergeCell ref="T693:U693"/>
    <mergeCell ref="E695:K695"/>
    <mergeCell ref="L695:U695"/>
    <mergeCell ref="E696:K696"/>
    <mergeCell ref="L696:U696"/>
    <mergeCell ref="C699:C702"/>
    <mergeCell ref="F699:H699"/>
    <mergeCell ref="J699:Q699"/>
    <mergeCell ref="R699:S699"/>
    <mergeCell ref="T699:U699"/>
    <mergeCell ref="E701:K701"/>
    <mergeCell ref="L701:U701"/>
    <mergeCell ref="E702:K702"/>
    <mergeCell ref="L702:U702"/>
    <mergeCell ref="D693:D696"/>
    <mergeCell ref="D699:D702"/>
    <mergeCell ref="C705:C708"/>
    <mergeCell ref="F705:H705"/>
    <mergeCell ref="J705:Q705"/>
    <mergeCell ref="R705:S705"/>
    <mergeCell ref="T705:U705"/>
    <mergeCell ref="E707:K707"/>
    <mergeCell ref="L707:U707"/>
    <mergeCell ref="E708:K708"/>
    <mergeCell ref="L708:U708"/>
    <mergeCell ref="C711:C714"/>
    <mergeCell ref="F711:H711"/>
    <mergeCell ref="J711:Q711"/>
    <mergeCell ref="R711:S711"/>
    <mergeCell ref="T711:U711"/>
    <mergeCell ref="E713:K713"/>
    <mergeCell ref="L713:U713"/>
    <mergeCell ref="E714:K714"/>
    <mergeCell ref="L714:U714"/>
    <mergeCell ref="D705:D708"/>
    <mergeCell ref="D711:D714"/>
    <mergeCell ref="C717:C720"/>
    <mergeCell ref="F717:H717"/>
    <mergeCell ref="J717:Q717"/>
    <mergeCell ref="R717:S717"/>
    <mergeCell ref="T717:U717"/>
    <mergeCell ref="E719:K719"/>
    <mergeCell ref="L719:U719"/>
    <mergeCell ref="E720:K720"/>
    <mergeCell ref="L720:U720"/>
    <mergeCell ref="C725:D725"/>
    <mergeCell ref="E725:I725"/>
    <mergeCell ref="K725:N725"/>
    <mergeCell ref="O725:V725"/>
    <mergeCell ref="C727:C728"/>
    <mergeCell ref="D727:D728"/>
    <mergeCell ref="E727:E728"/>
    <mergeCell ref="F727:F728"/>
    <mergeCell ref="H727:K727"/>
    <mergeCell ref="M727:P727"/>
    <mergeCell ref="R727:U727"/>
    <mergeCell ref="H728:I728"/>
    <mergeCell ref="J728:K728"/>
    <mergeCell ref="M728:N728"/>
    <mergeCell ref="O728:P728"/>
    <mergeCell ref="R728:S728"/>
    <mergeCell ref="T728:U728"/>
    <mergeCell ref="D717:D720"/>
    <mergeCell ref="C729:C730"/>
    <mergeCell ref="D729:D730"/>
    <mergeCell ref="E729:E730"/>
    <mergeCell ref="F729:F730"/>
    <mergeCell ref="J729:J730"/>
    <mergeCell ref="K729:K730"/>
    <mergeCell ref="O729:O730"/>
    <mergeCell ref="P729:P730"/>
    <mergeCell ref="T729:T730"/>
    <mergeCell ref="U729:U730"/>
    <mergeCell ref="C731:C732"/>
    <mergeCell ref="D731:D732"/>
    <mergeCell ref="E731:E732"/>
    <mergeCell ref="F731:F732"/>
    <mergeCell ref="J731:J732"/>
    <mergeCell ref="K731:K732"/>
    <mergeCell ref="O731:O732"/>
    <mergeCell ref="P731:P732"/>
    <mergeCell ref="T731:T732"/>
    <mergeCell ref="U731:U732"/>
    <mergeCell ref="C733:C734"/>
    <mergeCell ref="D733:D734"/>
    <mergeCell ref="E733:E734"/>
    <mergeCell ref="F733:F734"/>
    <mergeCell ref="J733:J734"/>
    <mergeCell ref="K733:K734"/>
    <mergeCell ref="O733:O734"/>
    <mergeCell ref="P733:P734"/>
    <mergeCell ref="T733:T734"/>
    <mergeCell ref="U733:U734"/>
    <mergeCell ref="C735:C736"/>
    <mergeCell ref="D735:D736"/>
    <mergeCell ref="E735:E736"/>
    <mergeCell ref="F735:F736"/>
    <mergeCell ref="J735:J736"/>
    <mergeCell ref="K735:K736"/>
    <mergeCell ref="O735:O736"/>
    <mergeCell ref="P735:P736"/>
    <mergeCell ref="T735:T736"/>
    <mergeCell ref="U735:U736"/>
    <mergeCell ref="C737:C738"/>
    <mergeCell ref="D737:D738"/>
    <mergeCell ref="E737:E738"/>
    <mergeCell ref="F737:F738"/>
    <mergeCell ref="J737:J738"/>
    <mergeCell ref="K737:K738"/>
    <mergeCell ref="O737:O738"/>
    <mergeCell ref="P737:P738"/>
    <mergeCell ref="T737:T738"/>
    <mergeCell ref="U737:U738"/>
    <mergeCell ref="C739:C740"/>
    <mergeCell ref="D739:D740"/>
    <mergeCell ref="E739:E740"/>
    <mergeCell ref="F739:F740"/>
    <mergeCell ref="J739:J740"/>
    <mergeCell ref="K739:K740"/>
    <mergeCell ref="O739:O740"/>
    <mergeCell ref="P739:P740"/>
    <mergeCell ref="T739:T740"/>
    <mergeCell ref="U739:U740"/>
    <mergeCell ref="C741:C742"/>
    <mergeCell ref="D741:D742"/>
    <mergeCell ref="E741:E742"/>
    <mergeCell ref="F741:F742"/>
    <mergeCell ref="J741:J742"/>
    <mergeCell ref="K741:K742"/>
    <mergeCell ref="O741:O742"/>
    <mergeCell ref="P741:P742"/>
    <mergeCell ref="T741:T742"/>
    <mergeCell ref="U741:U742"/>
    <mergeCell ref="C743:C744"/>
    <mergeCell ref="D743:D744"/>
    <mergeCell ref="E743:E744"/>
    <mergeCell ref="F743:F744"/>
    <mergeCell ref="J743:J744"/>
    <mergeCell ref="K743:K744"/>
    <mergeCell ref="O743:O744"/>
    <mergeCell ref="P743:P744"/>
    <mergeCell ref="T743:T744"/>
    <mergeCell ref="U743:U744"/>
    <mergeCell ref="C745:C746"/>
    <mergeCell ref="D745:D746"/>
    <mergeCell ref="E745:E746"/>
    <mergeCell ref="F745:F746"/>
    <mergeCell ref="J745:J746"/>
    <mergeCell ref="K745:K746"/>
    <mergeCell ref="O745:O746"/>
    <mergeCell ref="P745:P746"/>
    <mergeCell ref="T745:T746"/>
    <mergeCell ref="U745:U746"/>
    <mergeCell ref="C747:C748"/>
    <mergeCell ref="D747:D748"/>
    <mergeCell ref="E747:E748"/>
    <mergeCell ref="F747:F748"/>
    <mergeCell ref="J747:J748"/>
    <mergeCell ref="K747:K748"/>
    <mergeCell ref="O747:O748"/>
    <mergeCell ref="P747:P748"/>
    <mergeCell ref="T747:T748"/>
    <mergeCell ref="U747:U748"/>
    <mergeCell ref="C749:C750"/>
    <mergeCell ref="D749:D750"/>
    <mergeCell ref="E749:E750"/>
    <mergeCell ref="F749:F750"/>
    <mergeCell ref="J749:J750"/>
    <mergeCell ref="K749:K750"/>
    <mergeCell ref="O749:O750"/>
    <mergeCell ref="P749:P750"/>
    <mergeCell ref="T749:T750"/>
    <mergeCell ref="U749:U750"/>
    <mergeCell ref="C751:C752"/>
    <mergeCell ref="D751:D752"/>
    <mergeCell ref="E751:E752"/>
    <mergeCell ref="F751:F752"/>
    <mergeCell ref="J751:J752"/>
    <mergeCell ref="K751:K752"/>
    <mergeCell ref="O751:O752"/>
    <mergeCell ref="P751:P752"/>
    <mergeCell ref="T751:T752"/>
    <mergeCell ref="U751:U752"/>
    <mergeCell ref="C753:C754"/>
    <mergeCell ref="D753:D754"/>
    <mergeCell ref="E753:E754"/>
    <mergeCell ref="F753:F754"/>
    <mergeCell ref="J753:J754"/>
    <mergeCell ref="K753:K754"/>
    <mergeCell ref="O753:O754"/>
    <mergeCell ref="P753:P754"/>
    <mergeCell ref="T753:T754"/>
    <mergeCell ref="U753:U754"/>
    <mergeCell ref="C755:C756"/>
    <mergeCell ref="D755:D756"/>
    <mergeCell ref="E755:E756"/>
    <mergeCell ref="F755:F756"/>
    <mergeCell ref="J755:J756"/>
    <mergeCell ref="K755:K756"/>
    <mergeCell ref="O755:O756"/>
    <mergeCell ref="P755:P756"/>
    <mergeCell ref="T755:T756"/>
    <mergeCell ref="U755:U756"/>
    <mergeCell ref="C757:C758"/>
    <mergeCell ref="D757:D758"/>
    <mergeCell ref="E757:E758"/>
    <mergeCell ref="F757:F758"/>
    <mergeCell ref="J757:J758"/>
    <mergeCell ref="K757:K758"/>
    <mergeCell ref="O757:O758"/>
    <mergeCell ref="P757:P758"/>
    <mergeCell ref="T757:T758"/>
    <mergeCell ref="U757:U758"/>
    <mergeCell ref="C759:C760"/>
    <mergeCell ref="D759:D760"/>
    <mergeCell ref="E759:E760"/>
    <mergeCell ref="F759:F760"/>
    <mergeCell ref="J759:J760"/>
    <mergeCell ref="K759:K760"/>
    <mergeCell ref="O759:O760"/>
    <mergeCell ref="P759:P760"/>
    <mergeCell ref="T759:T760"/>
    <mergeCell ref="U759:U760"/>
    <mergeCell ref="C761:C762"/>
    <mergeCell ref="D761:D762"/>
    <mergeCell ref="E761:E762"/>
    <mergeCell ref="F761:F762"/>
    <mergeCell ref="J761:J762"/>
    <mergeCell ref="K761:K762"/>
    <mergeCell ref="O761:O762"/>
    <mergeCell ref="P761:P762"/>
    <mergeCell ref="T761:T762"/>
    <mergeCell ref="U761:U762"/>
    <mergeCell ref="C763:C764"/>
    <mergeCell ref="D763:D764"/>
    <mergeCell ref="E763:E764"/>
    <mergeCell ref="F763:F764"/>
    <mergeCell ref="J763:J764"/>
    <mergeCell ref="K763:K764"/>
    <mergeCell ref="O763:O764"/>
    <mergeCell ref="P763:P764"/>
    <mergeCell ref="T763:T764"/>
    <mergeCell ref="U763:U764"/>
    <mergeCell ref="C765:C766"/>
    <mergeCell ref="D765:D766"/>
    <mergeCell ref="E765:E766"/>
    <mergeCell ref="F765:F766"/>
    <mergeCell ref="J765:J766"/>
    <mergeCell ref="K765:K766"/>
    <mergeCell ref="O765:O766"/>
    <mergeCell ref="P765:P766"/>
    <mergeCell ref="T765:T766"/>
    <mergeCell ref="U765:U766"/>
    <mergeCell ref="C767:C768"/>
    <mergeCell ref="D767:D768"/>
    <mergeCell ref="E767:E768"/>
    <mergeCell ref="F767:F768"/>
    <mergeCell ref="J767:J768"/>
    <mergeCell ref="K767:K768"/>
    <mergeCell ref="O767:O768"/>
    <mergeCell ref="P767:P768"/>
    <mergeCell ref="T767:T768"/>
    <mergeCell ref="U767:U768"/>
    <mergeCell ref="C769:C770"/>
    <mergeCell ref="D769:D770"/>
    <mergeCell ref="E769:E770"/>
    <mergeCell ref="F769:F770"/>
    <mergeCell ref="J769:J770"/>
    <mergeCell ref="K769:K770"/>
    <mergeCell ref="O769:O770"/>
    <mergeCell ref="P769:P770"/>
    <mergeCell ref="T769:T770"/>
    <mergeCell ref="U769:U770"/>
    <mergeCell ref="C771:C772"/>
    <mergeCell ref="D771:D772"/>
    <mergeCell ref="E771:E772"/>
    <mergeCell ref="F771:F772"/>
    <mergeCell ref="J771:J772"/>
    <mergeCell ref="K771:K772"/>
    <mergeCell ref="O771:O772"/>
    <mergeCell ref="P771:P772"/>
    <mergeCell ref="T771:T772"/>
    <mergeCell ref="U771:U772"/>
    <mergeCell ref="C773:C774"/>
    <mergeCell ref="D773:D774"/>
    <mergeCell ref="E773:E774"/>
    <mergeCell ref="F773:F774"/>
    <mergeCell ref="J773:J774"/>
    <mergeCell ref="K773:K774"/>
    <mergeCell ref="O773:O774"/>
    <mergeCell ref="P773:P774"/>
    <mergeCell ref="T773:T774"/>
    <mergeCell ref="U773:U774"/>
    <mergeCell ref="C775:C776"/>
    <mergeCell ref="D775:D776"/>
    <mergeCell ref="E775:E776"/>
    <mergeCell ref="F775:F776"/>
    <mergeCell ref="J775:J776"/>
    <mergeCell ref="K775:K776"/>
    <mergeCell ref="O775:O776"/>
    <mergeCell ref="P775:P776"/>
    <mergeCell ref="T775:T776"/>
    <mergeCell ref="U775:U776"/>
    <mergeCell ref="C777:C778"/>
    <mergeCell ref="D777:D778"/>
    <mergeCell ref="E777:E778"/>
    <mergeCell ref="F777:F778"/>
    <mergeCell ref="J777:J778"/>
    <mergeCell ref="K777:K778"/>
    <mergeCell ref="O777:O778"/>
    <mergeCell ref="P777:P778"/>
    <mergeCell ref="T777:T778"/>
    <mergeCell ref="U777:U778"/>
    <mergeCell ref="C779:C780"/>
    <mergeCell ref="D779:D780"/>
    <mergeCell ref="E779:E780"/>
    <mergeCell ref="F779:F780"/>
    <mergeCell ref="J779:J780"/>
    <mergeCell ref="K779:K780"/>
    <mergeCell ref="O779:O780"/>
    <mergeCell ref="P779:P780"/>
    <mergeCell ref="T779:T780"/>
    <mergeCell ref="U779:U780"/>
    <mergeCell ref="C781:C782"/>
    <mergeCell ref="D781:D782"/>
    <mergeCell ref="E781:E782"/>
    <mergeCell ref="F781:F782"/>
    <mergeCell ref="J781:J782"/>
    <mergeCell ref="K781:K782"/>
    <mergeCell ref="O781:O782"/>
    <mergeCell ref="P781:P782"/>
    <mergeCell ref="T781:T782"/>
    <mergeCell ref="U781:U782"/>
    <mergeCell ref="C783:C784"/>
    <mergeCell ref="D783:D784"/>
    <mergeCell ref="E783:E784"/>
    <mergeCell ref="F783:F784"/>
    <mergeCell ref="J783:J784"/>
    <mergeCell ref="K783:K784"/>
    <mergeCell ref="O783:O784"/>
    <mergeCell ref="P783:P784"/>
    <mergeCell ref="T783:T784"/>
    <mergeCell ref="U783:U784"/>
    <mergeCell ref="C785:C786"/>
    <mergeCell ref="D785:D786"/>
    <mergeCell ref="E785:E786"/>
    <mergeCell ref="F785:F786"/>
    <mergeCell ref="J785:J786"/>
    <mergeCell ref="K785:K786"/>
    <mergeCell ref="O785:O786"/>
    <mergeCell ref="P785:P786"/>
    <mergeCell ref="T785:T786"/>
    <mergeCell ref="U785:U786"/>
    <mergeCell ref="C787:C788"/>
    <mergeCell ref="D787:D788"/>
    <mergeCell ref="E787:E788"/>
    <mergeCell ref="F787:F788"/>
    <mergeCell ref="J787:J788"/>
    <mergeCell ref="K787:K788"/>
    <mergeCell ref="O787:O788"/>
    <mergeCell ref="P787:P788"/>
    <mergeCell ref="T787:T788"/>
    <mergeCell ref="U787:U788"/>
    <mergeCell ref="C789:C790"/>
    <mergeCell ref="D789:D790"/>
    <mergeCell ref="E789:E790"/>
    <mergeCell ref="F789:F790"/>
    <mergeCell ref="J789:J790"/>
    <mergeCell ref="K789:K790"/>
    <mergeCell ref="O789:O790"/>
    <mergeCell ref="P789:P790"/>
    <mergeCell ref="T789:T790"/>
    <mergeCell ref="U789:U790"/>
    <mergeCell ref="C794:V794"/>
    <mergeCell ref="C795:C798"/>
    <mergeCell ref="F795:H795"/>
    <mergeCell ref="J795:Q795"/>
    <mergeCell ref="R795:S795"/>
    <mergeCell ref="T795:U795"/>
    <mergeCell ref="E797:K797"/>
    <mergeCell ref="L797:U797"/>
    <mergeCell ref="E798:K798"/>
    <mergeCell ref="L798:U798"/>
    <mergeCell ref="D795:D798"/>
    <mergeCell ref="C801:C804"/>
    <mergeCell ref="F801:H801"/>
    <mergeCell ref="J801:Q801"/>
    <mergeCell ref="R801:S801"/>
    <mergeCell ref="T801:U801"/>
    <mergeCell ref="E803:K803"/>
    <mergeCell ref="L803:U803"/>
    <mergeCell ref="E804:K804"/>
    <mergeCell ref="L804:U804"/>
    <mergeCell ref="C807:C810"/>
    <mergeCell ref="F807:H807"/>
    <mergeCell ref="J807:Q807"/>
    <mergeCell ref="R807:S807"/>
    <mergeCell ref="T807:U807"/>
    <mergeCell ref="E809:K809"/>
    <mergeCell ref="L809:U809"/>
    <mergeCell ref="E810:K810"/>
    <mergeCell ref="L810:U810"/>
    <mergeCell ref="D801:D804"/>
    <mergeCell ref="D807:D810"/>
    <mergeCell ref="C813:C816"/>
    <mergeCell ref="F813:H813"/>
    <mergeCell ref="J813:Q813"/>
    <mergeCell ref="R813:S813"/>
    <mergeCell ref="T813:U813"/>
    <mergeCell ref="E815:K815"/>
    <mergeCell ref="L815:U815"/>
    <mergeCell ref="E816:K816"/>
    <mergeCell ref="L816:U816"/>
    <mergeCell ref="C819:C822"/>
    <mergeCell ref="F819:H819"/>
    <mergeCell ref="J819:Q819"/>
    <mergeCell ref="R819:S819"/>
    <mergeCell ref="T819:U819"/>
    <mergeCell ref="E821:K821"/>
    <mergeCell ref="L821:U821"/>
    <mergeCell ref="E822:K822"/>
    <mergeCell ref="L822:U822"/>
    <mergeCell ref="D813:D816"/>
    <mergeCell ref="D819:D822"/>
    <mergeCell ref="C825:C828"/>
    <mergeCell ref="F825:H825"/>
    <mergeCell ref="J825:Q825"/>
    <mergeCell ref="R825:S825"/>
    <mergeCell ref="T825:U825"/>
    <mergeCell ref="E827:K827"/>
    <mergeCell ref="L827:U827"/>
    <mergeCell ref="E828:K828"/>
    <mergeCell ref="L828:U828"/>
    <mergeCell ref="C831:C834"/>
    <mergeCell ref="F831:H831"/>
    <mergeCell ref="J831:Q831"/>
    <mergeCell ref="R831:S831"/>
    <mergeCell ref="T831:U831"/>
    <mergeCell ref="E833:K833"/>
    <mergeCell ref="L833:U833"/>
    <mergeCell ref="E834:K834"/>
    <mergeCell ref="L834:U834"/>
    <mergeCell ref="D825:D828"/>
    <mergeCell ref="D831:D834"/>
    <mergeCell ref="C837:C840"/>
    <mergeCell ref="F837:H837"/>
    <mergeCell ref="J837:Q837"/>
    <mergeCell ref="R837:S837"/>
    <mergeCell ref="T837:U837"/>
    <mergeCell ref="E839:K839"/>
    <mergeCell ref="L839:U839"/>
    <mergeCell ref="E840:K840"/>
    <mergeCell ref="L840:U840"/>
    <mergeCell ref="C843:C846"/>
    <mergeCell ref="F843:H843"/>
    <mergeCell ref="J843:Q843"/>
    <mergeCell ref="R843:S843"/>
    <mergeCell ref="T843:U843"/>
    <mergeCell ref="E845:K845"/>
    <mergeCell ref="L845:U845"/>
    <mergeCell ref="E846:K846"/>
    <mergeCell ref="L846:U846"/>
    <mergeCell ref="D837:D840"/>
    <mergeCell ref="D843:D846"/>
    <mergeCell ref="C849:C852"/>
    <mergeCell ref="F849:H849"/>
    <mergeCell ref="J849:Q849"/>
    <mergeCell ref="R849:S849"/>
    <mergeCell ref="T849:U849"/>
    <mergeCell ref="E851:K851"/>
    <mergeCell ref="L851:U851"/>
    <mergeCell ref="E852:K852"/>
    <mergeCell ref="L852:U852"/>
    <mergeCell ref="C855:C858"/>
    <mergeCell ref="F855:H855"/>
    <mergeCell ref="J855:Q855"/>
    <mergeCell ref="R855:S855"/>
    <mergeCell ref="T855:U855"/>
    <mergeCell ref="E857:K857"/>
    <mergeCell ref="L857:U857"/>
    <mergeCell ref="E858:K858"/>
    <mergeCell ref="L858:U858"/>
    <mergeCell ref="D849:D852"/>
    <mergeCell ref="D855:D858"/>
    <mergeCell ref="C861:C864"/>
    <mergeCell ref="F861:H861"/>
    <mergeCell ref="J861:Q861"/>
    <mergeCell ref="R861:S861"/>
    <mergeCell ref="T861:U861"/>
    <mergeCell ref="E863:K863"/>
    <mergeCell ref="L863:U863"/>
    <mergeCell ref="E864:K864"/>
    <mergeCell ref="L864:U864"/>
    <mergeCell ref="C867:C870"/>
    <mergeCell ref="F867:H867"/>
    <mergeCell ref="J867:Q867"/>
    <mergeCell ref="R867:S867"/>
    <mergeCell ref="T867:U867"/>
    <mergeCell ref="E869:K869"/>
    <mergeCell ref="L869:U869"/>
    <mergeCell ref="E870:K870"/>
    <mergeCell ref="L870:U870"/>
    <mergeCell ref="D861:D864"/>
    <mergeCell ref="D867:D870"/>
    <mergeCell ref="C873:C876"/>
    <mergeCell ref="F873:H873"/>
    <mergeCell ref="J873:Q873"/>
    <mergeCell ref="R873:S873"/>
    <mergeCell ref="T873:U873"/>
    <mergeCell ref="E875:K875"/>
    <mergeCell ref="L875:U875"/>
    <mergeCell ref="E876:K876"/>
    <mergeCell ref="L876:U876"/>
    <mergeCell ref="C879:C882"/>
    <mergeCell ref="F879:H879"/>
    <mergeCell ref="J879:Q879"/>
    <mergeCell ref="R879:S879"/>
    <mergeCell ref="T879:U879"/>
    <mergeCell ref="E881:K881"/>
    <mergeCell ref="L881:U881"/>
    <mergeCell ref="E882:K882"/>
    <mergeCell ref="L882:U882"/>
    <mergeCell ref="D873:D876"/>
    <mergeCell ref="D879:D882"/>
    <mergeCell ref="C885:C888"/>
    <mergeCell ref="F885:H885"/>
    <mergeCell ref="J885:Q885"/>
    <mergeCell ref="R885:S885"/>
    <mergeCell ref="T885:U885"/>
    <mergeCell ref="E887:K887"/>
    <mergeCell ref="L887:U887"/>
    <mergeCell ref="E888:K888"/>
    <mergeCell ref="L888:U888"/>
    <mergeCell ref="C891:C894"/>
    <mergeCell ref="F891:H891"/>
    <mergeCell ref="J891:Q891"/>
    <mergeCell ref="R891:S891"/>
    <mergeCell ref="T891:U891"/>
    <mergeCell ref="E893:K893"/>
    <mergeCell ref="L893:U893"/>
    <mergeCell ref="E894:K894"/>
    <mergeCell ref="L894:U894"/>
    <mergeCell ref="D885:D888"/>
    <mergeCell ref="D891:D894"/>
    <mergeCell ref="C897:C900"/>
    <mergeCell ref="F897:H897"/>
    <mergeCell ref="J897:Q897"/>
    <mergeCell ref="R897:S897"/>
    <mergeCell ref="T897:U897"/>
    <mergeCell ref="E899:K899"/>
    <mergeCell ref="L899:U899"/>
    <mergeCell ref="E900:K900"/>
    <mergeCell ref="L900:U900"/>
    <mergeCell ref="C905:D905"/>
    <mergeCell ref="E905:I905"/>
    <mergeCell ref="K905:N905"/>
    <mergeCell ref="O905:V905"/>
    <mergeCell ref="C907:C908"/>
    <mergeCell ref="D907:D908"/>
    <mergeCell ref="E907:E908"/>
    <mergeCell ref="F907:F908"/>
    <mergeCell ref="H907:K907"/>
    <mergeCell ref="M907:P907"/>
    <mergeCell ref="R907:U907"/>
    <mergeCell ref="H908:I908"/>
    <mergeCell ref="J908:K908"/>
    <mergeCell ref="M908:N908"/>
    <mergeCell ref="O908:P908"/>
    <mergeCell ref="R908:S908"/>
    <mergeCell ref="T908:U908"/>
    <mergeCell ref="D897:D900"/>
    <mergeCell ref="C909:C910"/>
    <mergeCell ref="D909:D910"/>
    <mergeCell ref="E909:E910"/>
    <mergeCell ref="F909:F910"/>
    <mergeCell ref="J909:J910"/>
    <mergeCell ref="K909:K910"/>
    <mergeCell ref="O909:O910"/>
    <mergeCell ref="P909:P910"/>
    <mergeCell ref="T909:T910"/>
    <mergeCell ref="U909:U910"/>
    <mergeCell ref="C911:C912"/>
    <mergeCell ref="D911:D912"/>
    <mergeCell ref="E911:E912"/>
    <mergeCell ref="F911:F912"/>
    <mergeCell ref="J911:J912"/>
    <mergeCell ref="K911:K912"/>
    <mergeCell ref="O911:O912"/>
    <mergeCell ref="P911:P912"/>
    <mergeCell ref="T911:T912"/>
    <mergeCell ref="U911:U912"/>
    <mergeCell ref="C913:C914"/>
    <mergeCell ref="D913:D914"/>
    <mergeCell ref="E913:E914"/>
    <mergeCell ref="F913:F914"/>
    <mergeCell ref="J913:J914"/>
    <mergeCell ref="K913:K914"/>
    <mergeCell ref="O913:O914"/>
    <mergeCell ref="P913:P914"/>
    <mergeCell ref="T913:T914"/>
    <mergeCell ref="U913:U914"/>
    <mergeCell ref="C915:C916"/>
    <mergeCell ref="D915:D916"/>
    <mergeCell ref="E915:E916"/>
    <mergeCell ref="F915:F916"/>
    <mergeCell ref="J915:J916"/>
    <mergeCell ref="K915:K916"/>
    <mergeCell ref="O915:O916"/>
    <mergeCell ref="P915:P916"/>
    <mergeCell ref="T915:T916"/>
    <mergeCell ref="U915:U916"/>
    <mergeCell ref="C917:C918"/>
    <mergeCell ref="D917:D918"/>
    <mergeCell ref="E917:E918"/>
    <mergeCell ref="F917:F918"/>
    <mergeCell ref="J917:J918"/>
    <mergeCell ref="K917:K918"/>
    <mergeCell ref="O917:O918"/>
    <mergeCell ref="P917:P918"/>
    <mergeCell ref="T917:T918"/>
    <mergeCell ref="U917:U918"/>
    <mergeCell ref="C919:C920"/>
    <mergeCell ref="D919:D920"/>
    <mergeCell ref="E919:E920"/>
    <mergeCell ref="F919:F920"/>
    <mergeCell ref="J919:J920"/>
    <mergeCell ref="K919:K920"/>
    <mergeCell ref="O919:O920"/>
    <mergeCell ref="P919:P920"/>
    <mergeCell ref="T919:T920"/>
    <mergeCell ref="U919:U920"/>
    <mergeCell ref="C921:C922"/>
    <mergeCell ref="D921:D922"/>
    <mergeCell ref="E921:E922"/>
    <mergeCell ref="F921:F922"/>
    <mergeCell ref="J921:J922"/>
    <mergeCell ref="K921:K922"/>
    <mergeCell ref="O921:O922"/>
    <mergeCell ref="P921:P922"/>
    <mergeCell ref="T921:T922"/>
    <mergeCell ref="U921:U922"/>
    <mergeCell ref="C923:C924"/>
    <mergeCell ref="D923:D924"/>
    <mergeCell ref="E923:E924"/>
    <mergeCell ref="F923:F924"/>
    <mergeCell ref="J923:J924"/>
    <mergeCell ref="K923:K924"/>
    <mergeCell ref="O923:O924"/>
    <mergeCell ref="P923:P924"/>
    <mergeCell ref="T923:T924"/>
    <mergeCell ref="U923:U924"/>
    <mergeCell ref="C925:C926"/>
    <mergeCell ref="D925:D926"/>
    <mergeCell ref="E925:E926"/>
    <mergeCell ref="F925:F926"/>
    <mergeCell ref="J925:J926"/>
    <mergeCell ref="K925:K926"/>
    <mergeCell ref="O925:O926"/>
    <mergeCell ref="P925:P926"/>
    <mergeCell ref="T925:T926"/>
    <mergeCell ref="U925:U926"/>
    <mergeCell ref="C927:C928"/>
    <mergeCell ref="D927:D928"/>
    <mergeCell ref="E927:E928"/>
    <mergeCell ref="F927:F928"/>
    <mergeCell ref="J927:J928"/>
    <mergeCell ref="K927:K928"/>
    <mergeCell ref="O927:O928"/>
    <mergeCell ref="P927:P928"/>
    <mergeCell ref="T927:T928"/>
    <mergeCell ref="U927:U928"/>
    <mergeCell ref="C929:C930"/>
    <mergeCell ref="D929:D930"/>
    <mergeCell ref="E929:E930"/>
    <mergeCell ref="F929:F930"/>
    <mergeCell ref="J929:J930"/>
    <mergeCell ref="K929:K930"/>
    <mergeCell ref="O929:O930"/>
    <mergeCell ref="P929:P930"/>
    <mergeCell ref="T929:T930"/>
    <mergeCell ref="U929:U930"/>
    <mergeCell ref="C931:C932"/>
    <mergeCell ref="D931:D932"/>
    <mergeCell ref="E931:E932"/>
    <mergeCell ref="F931:F932"/>
    <mergeCell ref="J931:J932"/>
    <mergeCell ref="K931:K932"/>
    <mergeCell ref="O931:O932"/>
    <mergeCell ref="P931:P932"/>
    <mergeCell ref="T931:T932"/>
    <mergeCell ref="U931:U932"/>
    <mergeCell ref="C933:C934"/>
    <mergeCell ref="D933:D934"/>
    <mergeCell ref="E933:E934"/>
    <mergeCell ref="F933:F934"/>
    <mergeCell ref="J933:J934"/>
    <mergeCell ref="K933:K934"/>
    <mergeCell ref="O933:O934"/>
    <mergeCell ref="P933:P934"/>
    <mergeCell ref="T933:T934"/>
    <mergeCell ref="U933:U934"/>
    <mergeCell ref="C935:C936"/>
    <mergeCell ref="D935:D936"/>
    <mergeCell ref="E935:E936"/>
    <mergeCell ref="F935:F936"/>
    <mergeCell ref="J935:J936"/>
    <mergeCell ref="K935:K936"/>
    <mergeCell ref="O935:O936"/>
    <mergeCell ref="P935:P936"/>
    <mergeCell ref="T935:T936"/>
    <mergeCell ref="U935:U936"/>
    <mergeCell ref="C937:C938"/>
    <mergeCell ref="D937:D938"/>
    <mergeCell ref="E937:E938"/>
    <mergeCell ref="F937:F938"/>
    <mergeCell ref="J937:J938"/>
    <mergeCell ref="K937:K938"/>
    <mergeCell ref="O937:O938"/>
    <mergeCell ref="P937:P938"/>
    <mergeCell ref="T937:T938"/>
    <mergeCell ref="U937:U938"/>
    <mergeCell ref="C939:C940"/>
    <mergeCell ref="D939:D940"/>
    <mergeCell ref="E939:E940"/>
    <mergeCell ref="F939:F940"/>
    <mergeCell ref="J939:J940"/>
    <mergeCell ref="K939:K940"/>
    <mergeCell ref="O939:O940"/>
    <mergeCell ref="P939:P940"/>
    <mergeCell ref="T939:T940"/>
    <mergeCell ref="U939:U940"/>
    <mergeCell ref="C941:C942"/>
    <mergeCell ref="D941:D942"/>
    <mergeCell ref="E941:E942"/>
    <mergeCell ref="F941:F942"/>
    <mergeCell ref="J941:J942"/>
    <mergeCell ref="K941:K942"/>
    <mergeCell ref="O941:O942"/>
    <mergeCell ref="P941:P942"/>
    <mergeCell ref="T941:T942"/>
    <mergeCell ref="U941:U942"/>
    <mergeCell ref="C943:C944"/>
    <mergeCell ref="D943:D944"/>
    <mergeCell ref="E943:E944"/>
    <mergeCell ref="F943:F944"/>
    <mergeCell ref="J943:J944"/>
    <mergeCell ref="K943:K944"/>
    <mergeCell ref="O943:O944"/>
    <mergeCell ref="P943:P944"/>
    <mergeCell ref="T943:T944"/>
    <mergeCell ref="U943:U944"/>
    <mergeCell ref="C945:C946"/>
    <mergeCell ref="D945:D946"/>
    <mergeCell ref="E945:E946"/>
    <mergeCell ref="F945:F946"/>
    <mergeCell ref="J945:J946"/>
    <mergeCell ref="K945:K946"/>
    <mergeCell ref="O945:O946"/>
    <mergeCell ref="P945:P946"/>
    <mergeCell ref="T945:T946"/>
    <mergeCell ref="U945:U946"/>
    <mergeCell ref="C947:C948"/>
    <mergeCell ref="D947:D948"/>
    <mergeCell ref="E947:E948"/>
    <mergeCell ref="F947:F948"/>
    <mergeCell ref="J947:J948"/>
    <mergeCell ref="K947:K948"/>
    <mergeCell ref="O947:O948"/>
    <mergeCell ref="P947:P948"/>
    <mergeCell ref="T947:T948"/>
    <mergeCell ref="U947:U948"/>
    <mergeCell ref="C949:C950"/>
    <mergeCell ref="D949:D950"/>
    <mergeCell ref="E949:E950"/>
    <mergeCell ref="F949:F950"/>
    <mergeCell ref="J949:J950"/>
    <mergeCell ref="K949:K950"/>
    <mergeCell ref="O949:O950"/>
    <mergeCell ref="P949:P950"/>
    <mergeCell ref="T949:T950"/>
    <mergeCell ref="U949:U950"/>
    <mergeCell ref="C951:C952"/>
    <mergeCell ref="D951:D952"/>
    <mergeCell ref="E951:E952"/>
    <mergeCell ref="F951:F952"/>
    <mergeCell ref="J951:J952"/>
    <mergeCell ref="K951:K952"/>
    <mergeCell ref="O951:O952"/>
    <mergeCell ref="P951:P952"/>
    <mergeCell ref="T951:T952"/>
    <mergeCell ref="U951:U952"/>
    <mergeCell ref="C953:C954"/>
    <mergeCell ref="D953:D954"/>
    <mergeCell ref="E953:E954"/>
    <mergeCell ref="F953:F954"/>
    <mergeCell ref="J953:J954"/>
    <mergeCell ref="K953:K954"/>
    <mergeCell ref="O953:O954"/>
    <mergeCell ref="P953:P954"/>
    <mergeCell ref="T953:T954"/>
    <mergeCell ref="U953:U954"/>
    <mergeCell ref="C955:C956"/>
    <mergeCell ref="D955:D956"/>
    <mergeCell ref="E955:E956"/>
    <mergeCell ref="F955:F956"/>
    <mergeCell ref="J955:J956"/>
    <mergeCell ref="K955:K956"/>
    <mergeCell ref="O955:O956"/>
    <mergeCell ref="P955:P956"/>
    <mergeCell ref="T955:T956"/>
    <mergeCell ref="U955:U956"/>
    <mergeCell ref="C957:C958"/>
    <mergeCell ref="D957:D958"/>
    <mergeCell ref="E957:E958"/>
    <mergeCell ref="F957:F958"/>
    <mergeCell ref="J957:J958"/>
    <mergeCell ref="K957:K958"/>
    <mergeCell ref="O957:O958"/>
    <mergeCell ref="P957:P958"/>
    <mergeCell ref="T957:T958"/>
    <mergeCell ref="U957:U958"/>
    <mergeCell ref="C959:C960"/>
    <mergeCell ref="D959:D960"/>
    <mergeCell ref="E959:E960"/>
    <mergeCell ref="F959:F960"/>
    <mergeCell ref="J959:J960"/>
    <mergeCell ref="K959:K960"/>
    <mergeCell ref="O959:O960"/>
    <mergeCell ref="P959:P960"/>
    <mergeCell ref="T959:T960"/>
    <mergeCell ref="U959:U960"/>
    <mergeCell ref="C961:C962"/>
    <mergeCell ref="D961:D962"/>
    <mergeCell ref="E961:E962"/>
    <mergeCell ref="F961:F962"/>
    <mergeCell ref="J961:J962"/>
    <mergeCell ref="K961:K962"/>
    <mergeCell ref="O961:O962"/>
    <mergeCell ref="P961:P962"/>
    <mergeCell ref="T961:T962"/>
    <mergeCell ref="U961:U962"/>
    <mergeCell ref="C963:C964"/>
    <mergeCell ref="D963:D964"/>
    <mergeCell ref="E963:E964"/>
    <mergeCell ref="F963:F964"/>
    <mergeCell ref="J963:J964"/>
    <mergeCell ref="K963:K964"/>
    <mergeCell ref="O963:O964"/>
    <mergeCell ref="P963:P964"/>
    <mergeCell ref="T963:T964"/>
    <mergeCell ref="U963:U964"/>
    <mergeCell ref="C965:C966"/>
    <mergeCell ref="D965:D966"/>
    <mergeCell ref="E965:E966"/>
    <mergeCell ref="F965:F966"/>
    <mergeCell ref="J965:J966"/>
    <mergeCell ref="K965:K966"/>
    <mergeCell ref="O965:O966"/>
    <mergeCell ref="P965:P966"/>
    <mergeCell ref="T965:T966"/>
    <mergeCell ref="U965:U966"/>
    <mergeCell ref="C967:C968"/>
    <mergeCell ref="D967:D968"/>
    <mergeCell ref="E967:E968"/>
    <mergeCell ref="F967:F968"/>
    <mergeCell ref="J967:J968"/>
    <mergeCell ref="K967:K968"/>
    <mergeCell ref="O967:O968"/>
    <mergeCell ref="P967:P968"/>
    <mergeCell ref="T967:T968"/>
    <mergeCell ref="U967:U968"/>
    <mergeCell ref="C969:C970"/>
    <mergeCell ref="D969:D970"/>
    <mergeCell ref="E969:E970"/>
    <mergeCell ref="F969:F970"/>
    <mergeCell ref="J969:J970"/>
    <mergeCell ref="K969:K970"/>
    <mergeCell ref="O969:O970"/>
    <mergeCell ref="P969:P970"/>
    <mergeCell ref="T969:T970"/>
    <mergeCell ref="U969:U970"/>
    <mergeCell ref="C974:V974"/>
    <mergeCell ref="C975:C978"/>
    <mergeCell ref="F975:H975"/>
    <mergeCell ref="J975:Q975"/>
    <mergeCell ref="R975:S975"/>
    <mergeCell ref="T975:U975"/>
    <mergeCell ref="E977:K977"/>
    <mergeCell ref="L977:U977"/>
    <mergeCell ref="E978:K978"/>
    <mergeCell ref="L978:U978"/>
    <mergeCell ref="D975:D978"/>
    <mergeCell ref="C981:C984"/>
    <mergeCell ref="F981:H981"/>
    <mergeCell ref="J981:Q981"/>
    <mergeCell ref="R981:S981"/>
    <mergeCell ref="T981:U981"/>
    <mergeCell ref="E983:K983"/>
    <mergeCell ref="L983:U983"/>
    <mergeCell ref="E984:K984"/>
    <mergeCell ref="L984:U984"/>
    <mergeCell ref="C987:C990"/>
    <mergeCell ref="F987:H987"/>
    <mergeCell ref="J987:Q987"/>
    <mergeCell ref="R987:S987"/>
    <mergeCell ref="T987:U987"/>
    <mergeCell ref="E989:K989"/>
    <mergeCell ref="L989:U989"/>
    <mergeCell ref="E990:K990"/>
    <mergeCell ref="L990:U990"/>
    <mergeCell ref="D981:D984"/>
    <mergeCell ref="D987:D990"/>
    <mergeCell ref="C993:C996"/>
    <mergeCell ref="F993:H993"/>
    <mergeCell ref="J993:Q993"/>
    <mergeCell ref="R993:S993"/>
    <mergeCell ref="T993:U993"/>
    <mergeCell ref="E995:K995"/>
    <mergeCell ref="L995:U995"/>
    <mergeCell ref="E996:K996"/>
    <mergeCell ref="L996:U996"/>
    <mergeCell ref="C999:C1002"/>
    <mergeCell ref="F999:H999"/>
    <mergeCell ref="J999:Q999"/>
    <mergeCell ref="R999:S999"/>
    <mergeCell ref="T999:U999"/>
    <mergeCell ref="E1001:K1001"/>
    <mergeCell ref="L1001:U1001"/>
    <mergeCell ref="E1002:K1002"/>
    <mergeCell ref="L1002:U1002"/>
    <mergeCell ref="D993:D996"/>
    <mergeCell ref="D999:D1002"/>
    <mergeCell ref="C1005:C1008"/>
    <mergeCell ref="F1005:H1005"/>
    <mergeCell ref="J1005:Q1005"/>
    <mergeCell ref="R1005:S1005"/>
    <mergeCell ref="T1005:U1005"/>
    <mergeCell ref="E1007:K1007"/>
    <mergeCell ref="L1007:U1007"/>
    <mergeCell ref="E1008:K1008"/>
    <mergeCell ref="L1008:U1008"/>
    <mergeCell ref="C1011:C1014"/>
    <mergeCell ref="F1011:H1011"/>
    <mergeCell ref="J1011:Q1011"/>
    <mergeCell ref="R1011:S1011"/>
    <mergeCell ref="T1011:U1011"/>
    <mergeCell ref="E1013:K1013"/>
    <mergeCell ref="L1013:U1013"/>
    <mergeCell ref="E1014:K1014"/>
    <mergeCell ref="L1014:U1014"/>
    <mergeCell ref="D1005:D1008"/>
    <mergeCell ref="D1011:D1014"/>
    <mergeCell ref="C1017:C1020"/>
    <mergeCell ref="F1017:H1017"/>
    <mergeCell ref="J1017:Q1017"/>
    <mergeCell ref="R1017:S1017"/>
    <mergeCell ref="T1017:U1017"/>
    <mergeCell ref="E1019:K1019"/>
    <mergeCell ref="L1019:U1019"/>
    <mergeCell ref="E1020:K1020"/>
    <mergeCell ref="L1020:U1020"/>
    <mergeCell ref="C1023:C1026"/>
    <mergeCell ref="F1023:H1023"/>
    <mergeCell ref="J1023:Q1023"/>
    <mergeCell ref="R1023:S1023"/>
    <mergeCell ref="T1023:U1023"/>
    <mergeCell ref="E1025:K1025"/>
    <mergeCell ref="L1025:U1025"/>
    <mergeCell ref="E1026:K1026"/>
    <mergeCell ref="L1026:U1026"/>
    <mergeCell ref="D1017:D1020"/>
    <mergeCell ref="D1023:D1026"/>
    <mergeCell ref="E1050:K1050"/>
    <mergeCell ref="L1050:U1050"/>
    <mergeCell ref="C1029:C1032"/>
    <mergeCell ref="F1029:H1029"/>
    <mergeCell ref="J1029:Q1029"/>
    <mergeCell ref="R1029:S1029"/>
    <mergeCell ref="T1029:U1029"/>
    <mergeCell ref="E1031:K1031"/>
    <mergeCell ref="L1031:U1031"/>
    <mergeCell ref="E1032:K1032"/>
    <mergeCell ref="L1032:U1032"/>
    <mergeCell ref="C1035:C1038"/>
    <mergeCell ref="F1035:H1035"/>
    <mergeCell ref="J1035:Q1035"/>
    <mergeCell ref="R1035:S1035"/>
    <mergeCell ref="T1035:U1035"/>
    <mergeCell ref="E1037:K1037"/>
    <mergeCell ref="L1037:U1037"/>
    <mergeCell ref="E1038:K1038"/>
    <mergeCell ref="L1038:U1038"/>
    <mergeCell ref="D1029:D1032"/>
    <mergeCell ref="D1035:D1038"/>
    <mergeCell ref="J1053:Q1053"/>
    <mergeCell ref="R1053:S1053"/>
    <mergeCell ref="T1053:U1053"/>
    <mergeCell ref="E1055:K1055"/>
    <mergeCell ref="L1055:U1055"/>
    <mergeCell ref="E1056:K1056"/>
    <mergeCell ref="L1056:U1056"/>
    <mergeCell ref="C1059:C1062"/>
    <mergeCell ref="F1059:H1059"/>
    <mergeCell ref="J1059:Q1059"/>
    <mergeCell ref="R1059:S1059"/>
    <mergeCell ref="T1059:U1059"/>
    <mergeCell ref="E1061:K1061"/>
    <mergeCell ref="L1061:U1061"/>
    <mergeCell ref="E1062:K1062"/>
    <mergeCell ref="L1062:U1062"/>
    <mergeCell ref="C1041:C1044"/>
    <mergeCell ref="F1041:H1041"/>
    <mergeCell ref="J1041:Q1041"/>
    <mergeCell ref="R1041:S1041"/>
    <mergeCell ref="T1041:U1041"/>
    <mergeCell ref="E1043:K1043"/>
    <mergeCell ref="L1043:U1043"/>
    <mergeCell ref="E1044:K1044"/>
    <mergeCell ref="L1044:U1044"/>
    <mergeCell ref="C1047:C1050"/>
    <mergeCell ref="F1047:H1047"/>
    <mergeCell ref="J1047:Q1047"/>
    <mergeCell ref="R1047:S1047"/>
    <mergeCell ref="T1047:U1047"/>
    <mergeCell ref="E1049:K1049"/>
    <mergeCell ref="L1049:U1049"/>
    <mergeCell ref="D1263:U1263"/>
    <mergeCell ref="D1264:U1264"/>
    <mergeCell ref="C1077:C1080"/>
    <mergeCell ref="F1077:H1077"/>
    <mergeCell ref="J1077:Q1077"/>
    <mergeCell ref="R1077:S1077"/>
    <mergeCell ref="T1077:U1077"/>
    <mergeCell ref="E1079:K1079"/>
    <mergeCell ref="L1079:U1079"/>
    <mergeCell ref="E1080:K1080"/>
    <mergeCell ref="L1080:U1080"/>
    <mergeCell ref="B185:W185"/>
    <mergeCell ref="C1065:C1068"/>
    <mergeCell ref="F1065:H1065"/>
    <mergeCell ref="J1065:Q1065"/>
    <mergeCell ref="R1065:S1065"/>
    <mergeCell ref="T1065:U1065"/>
    <mergeCell ref="E1067:K1067"/>
    <mergeCell ref="L1067:U1067"/>
    <mergeCell ref="E1068:K1068"/>
    <mergeCell ref="L1068:U1068"/>
    <mergeCell ref="C1071:C1074"/>
    <mergeCell ref="F1071:H1071"/>
    <mergeCell ref="J1071:Q1071"/>
    <mergeCell ref="R1071:S1071"/>
    <mergeCell ref="T1071:U1071"/>
    <mergeCell ref="E1073:K1073"/>
    <mergeCell ref="L1073:U1073"/>
    <mergeCell ref="E1074:K1074"/>
    <mergeCell ref="L1074:U1074"/>
    <mergeCell ref="C1053:C1056"/>
    <mergeCell ref="F1053:H1053"/>
  </mergeCells>
  <phoneticPr fontId="51" type="noConversion"/>
  <conditionalFormatting sqref="D76">
    <cfRule type="cellIs" dxfId="80" priority="2500" operator="equal">
      <formula>""</formula>
    </cfRule>
  </conditionalFormatting>
  <conditionalFormatting sqref="I20 I28 I36 I44 I52 I60 I68">
    <cfRule type="cellIs" dxfId="79" priority="2266" operator="greaterThan">
      <formula>I19</formula>
    </cfRule>
  </conditionalFormatting>
  <conditionalFormatting sqref="S48">
    <cfRule type="cellIs" dxfId="78" priority="1942" operator="greaterThan">
      <formula>S47</formula>
    </cfRule>
  </conditionalFormatting>
  <conditionalFormatting sqref="S46">
    <cfRule type="cellIs" dxfId="77" priority="1934" operator="greaterThan">
      <formula>S45</formula>
    </cfRule>
  </conditionalFormatting>
  <conditionalFormatting sqref="S42">
    <cfRule type="cellIs" dxfId="76" priority="1926" operator="greaterThan">
      <formula>S41</formula>
    </cfRule>
  </conditionalFormatting>
  <conditionalFormatting sqref="I18 S18 S20 S22 S24 S26 S28 S30 S32 I22 I30 I38 I46 I54 I62 I70 I24 I32 I40 I48 I56 I64 I72 I26 I34 I42 I50 I58 I66">
    <cfRule type="cellIs" dxfId="75" priority="1672" operator="greaterThan">
      <formula>I17</formula>
    </cfRule>
  </conditionalFormatting>
  <conditionalFormatting sqref="S44">
    <cfRule type="cellIs" dxfId="74" priority="1779" operator="greaterThan">
      <formula>S43</formula>
    </cfRule>
  </conditionalFormatting>
  <conditionalFormatting sqref="S40">
    <cfRule type="cellIs" dxfId="73" priority="1768" operator="greaterThan">
      <formula>S39</formula>
    </cfRule>
  </conditionalFormatting>
  <conditionalFormatting sqref="S38">
    <cfRule type="cellIs" dxfId="72" priority="1760" operator="greaterThan">
      <formula>S37</formula>
    </cfRule>
  </conditionalFormatting>
  <conditionalFormatting sqref="S34">
    <cfRule type="cellIs" dxfId="71" priority="1758" operator="greaterThan">
      <formula>S33</formula>
    </cfRule>
  </conditionalFormatting>
  <conditionalFormatting sqref="S36">
    <cfRule type="cellIs" dxfId="70" priority="1753" operator="greaterThan">
      <formula>S35</formula>
    </cfRule>
  </conditionalFormatting>
  <conditionalFormatting sqref="S50">
    <cfRule type="cellIs" dxfId="69" priority="1749" operator="greaterThan">
      <formula>S49</formula>
    </cfRule>
  </conditionalFormatting>
  <conditionalFormatting sqref="S72">
    <cfRule type="cellIs" dxfId="68" priority="1738" operator="greaterThan">
      <formula>S71</formula>
    </cfRule>
  </conditionalFormatting>
  <conditionalFormatting sqref="S70">
    <cfRule type="cellIs" dxfId="67" priority="1730" operator="greaterThan">
      <formula>S69</formula>
    </cfRule>
  </conditionalFormatting>
  <conditionalFormatting sqref="S66">
    <cfRule type="cellIs" dxfId="66" priority="1728" operator="greaterThan">
      <formula>S65</formula>
    </cfRule>
  </conditionalFormatting>
  <conditionalFormatting sqref="S68">
    <cfRule type="cellIs" dxfId="65" priority="1723" operator="greaterThan">
      <formula>S67</formula>
    </cfRule>
  </conditionalFormatting>
  <conditionalFormatting sqref="S58">
    <cfRule type="cellIs" dxfId="64" priority="1712" operator="greaterThan">
      <formula>S57</formula>
    </cfRule>
  </conditionalFormatting>
  <conditionalFormatting sqref="S56">
    <cfRule type="cellIs" dxfId="63" priority="1704" operator="greaterThan">
      <formula>S55</formula>
    </cfRule>
  </conditionalFormatting>
  <conditionalFormatting sqref="S52">
    <cfRule type="cellIs" dxfId="62" priority="1702" operator="greaterThan">
      <formula>S51</formula>
    </cfRule>
  </conditionalFormatting>
  <conditionalFormatting sqref="S54">
    <cfRule type="cellIs" dxfId="61" priority="1697" operator="greaterThan">
      <formula>S53</formula>
    </cfRule>
  </conditionalFormatting>
  <conditionalFormatting sqref="S64">
    <cfRule type="cellIs" dxfId="60" priority="1689" operator="greaterThan">
      <formula>S63</formula>
    </cfRule>
  </conditionalFormatting>
  <conditionalFormatting sqref="S62">
    <cfRule type="cellIs" dxfId="59" priority="1681" operator="greaterThan">
      <formula>S61</formula>
    </cfRule>
  </conditionalFormatting>
  <conditionalFormatting sqref="S60">
    <cfRule type="cellIs" dxfId="58" priority="1676" operator="greaterThan">
      <formula>S59</formula>
    </cfRule>
  </conditionalFormatting>
  <conditionalFormatting sqref="N18 N20 N22 N24 N26 N28 N30 N32 N34 N36 N38 N40 N42 N44 N46 N48 N50 N52 N54 N56 N58 N60 N62 N64 N66 N68 N70 N72">
    <cfRule type="cellIs" dxfId="57" priority="1336" operator="greaterThan">
      <formula>N17</formula>
    </cfRule>
  </conditionalFormatting>
  <conditionalFormatting sqref="I374 I376 I378 I380 I382 I384 I386 I388 I390 I392 I394 I396 I398 I400 I402 I404 I406 I408 I410 I412 I414 I416 I418 I420 I422 I424 I426 I428 I430 S374 S376 S378 S380 S382 S384 S386 S388 S390 S392 S394 S396 S398 S400 S402 S404 S406 S408 S410 S412 S414 S416 S418 S420 S422 S424 S426 S428 S430 N374 N376 N378 N380 N382 N384 N386 N388 N390 N392 N394 N396 N398 N400 N402 N404 N406 N408 N410 N412 N414 N416 N418 N420 N422 N424 N426 N428 N430">
    <cfRule type="cellIs" dxfId="56" priority="623" operator="greaterThan">
      <formula>I373</formula>
    </cfRule>
  </conditionalFormatting>
  <conditionalFormatting sqref="I1090 I1092 S1090 S1092 N1090 N1092">
    <cfRule type="cellIs" dxfId="55" priority="616" operator="greaterThan">
      <formula>I1089</formula>
    </cfRule>
  </conditionalFormatting>
  <conditionalFormatting sqref="I1094 I1096 I1098 I1100 I1102 I1104 I1106 I1108 I1110 I1112 I1114 I1116 I1118 I1120 I1122 I1124 I1126 I1128 I1130 I1132 I1134 I1136 I1138 I1140 I1142 I1144 I1146 I1148 I1150 S1094 S1096 S1098 S1100 S1102 S1104 S1106 S1108 S1110 S1112 S1114 S1116 S1118 S1120 S1122 S1124 S1126 S1128 S1130 S1132 S1134 S1136 S1138 S1140 S1142 S1144 S1146 S1148 S1150 N1094 N1096 N1098 N1100 N1102 N1104 N1106 N1108 N1110 N1112 N1114 N1116 N1118 N1120 N1122 N1124 N1126 N1128 N1130 N1132 N1134 N1136 N1138 N1140 N1142 N1144 N1146 N1148 N1150">
    <cfRule type="cellIs" dxfId="54" priority="609" operator="greaterThan">
      <formula>I1093</formula>
    </cfRule>
  </conditionalFormatting>
  <conditionalFormatting sqref="I12">
    <cfRule type="cellIs" dxfId="53" priority="472" operator="greaterThan">
      <formula>I11</formula>
    </cfRule>
  </conditionalFormatting>
  <conditionalFormatting sqref="I14 I16">
    <cfRule type="cellIs" dxfId="52" priority="471" operator="greaterThan">
      <formula>I13</formula>
    </cfRule>
  </conditionalFormatting>
  <conditionalFormatting sqref="N14 N16">
    <cfRule type="cellIs" dxfId="51" priority="470" operator="greaterThan">
      <formula>N13</formula>
    </cfRule>
  </conditionalFormatting>
  <conditionalFormatting sqref="S12">
    <cfRule type="cellIs" dxfId="50" priority="469" operator="greaterThan">
      <formula>S11</formula>
    </cfRule>
  </conditionalFormatting>
  <conditionalFormatting sqref="S14 S16">
    <cfRule type="cellIs" dxfId="49" priority="468" operator="greaterThan">
      <formula>S13</formula>
    </cfRule>
  </conditionalFormatting>
  <conditionalFormatting sqref="I370">
    <cfRule type="cellIs" dxfId="48" priority="467" operator="greaterThan">
      <formula>I369</formula>
    </cfRule>
  </conditionalFormatting>
  <conditionalFormatting sqref="I372">
    <cfRule type="cellIs" dxfId="47" priority="466" operator="greaterThan">
      <formula>I371</formula>
    </cfRule>
  </conditionalFormatting>
  <conditionalFormatting sqref="I199 I207 I215 I223 I231 I239 I247">
    <cfRule type="cellIs" dxfId="46" priority="454" operator="greaterThan">
      <formula>I198</formula>
    </cfRule>
  </conditionalFormatting>
  <conditionalFormatting sqref="S227">
    <cfRule type="cellIs" dxfId="45" priority="453" operator="greaterThan">
      <formula>S226</formula>
    </cfRule>
  </conditionalFormatting>
  <conditionalFormatting sqref="S225">
    <cfRule type="cellIs" dxfId="44" priority="452" operator="greaterThan">
      <formula>S224</formula>
    </cfRule>
  </conditionalFormatting>
  <conditionalFormatting sqref="S221">
    <cfRule type="cellIs" dxfId="43" priority="451" operator="greaterThan">
      <formula>S220</formula>
    </cfRule>
  </conditionalFormatting>
  <conditionalFormatting sqref="I197 S205 S207 S209 S211 I201 I209 I217 I225 I233 I241 I249 I203 I211 I219 I227 I235 I243 I251 I205 I213 I221 I229 I237 I245">
    <cfRule type="cellIs" dxfId="42" priority="433" operator="greaterThan">
      <formula>I196</formula>
    </cfRule>
  </conditionalFormatting>
  <conditionalFormatting sqref="S223">
    <cfRule type="cellIs" dxfId="41" priority="450" operator="greaterThan">
      <formula>S222</formula>
    </cfRule>
  </conditionalFormatting>
  <conditionalFormatting sqref="S219">
    <cfRule type="cellIs" dxfId="40" priority="449" operator="greaterThan">
      <formula>S218</formula>
    </cfRule>
  </conditionalFormatting>
  <conditionalFormatting sqref="S217">
    <cfRule type="cellIs" dxfId="39" priority="448" operator="greaterThan">
      <formula>S216</formula>
    </cfRule>
  </conditionalFormatting>
  <conditionalFormatting sqref="S213">
    <cfRule type="cellIs" dxfId="38" priority="447" operator="greaterThan">
      <formula>S212</formula>
    </cfRule>
  </conditionalFormatting>
  <conditionalFormatting sqref="S215">
    <cfRule type="cellIs" dxfId="37" priority="446" operator="greaterThan">
      <formula>S214</formula>
    </cfRule>
  </conditionalFormatting>
  <conditionalFormatting sqref="S229">
    <cfRule type="cellIs" dxfId="36" priority="445" operator="greaterThan">
      <formula>S228</formula>
    </cfRule>
  </conditionalFormatting>
  <conditionalFormatting sqref="S251">
    <cfRule type="cellIs" dxfId="35" priority="444" operator="greaterThan">
      <formula>S250</formula>
    </cfRule>
  </conditionalFormatting>
  <conditionalFormatting sqref="S249">
    <cfRule type="cellIs" dxfId="34" priority="443" operator="greaterThan">
      <formula>S248</formula>
    </cfRule>
  </conditionalFormatting>
  <conditionalFormatting sqref="S245">
    <cfRule type="cellIs" dxfId="33" priority="442" operator="greaterThan">
      <formula>S244</formula>
    </cfRule>
  </conditionalFormatting>
  <conditionalFormatting sqref="S247">
    <cfRule type="cellIs" dxfId="32" priority="441" operator="greaterThan">
      <formula>S246</formula>
    </cfRule>
  </conditionalFormatting>
  <conditionalFormatting sqref="S237">
    <cfRule type="cellIs" dxfId="31" priority="440" operator="greaterThan">
      <formula>S236</formula>
    </cfRule>
  </conditionalFormatting>
  <conditionalFormatting sqref="S235">
    <cfRule type="cellIs" dxfId="30" priority="439" operator="greaterThan">
      <formula>S234</formula>
    </cfRule>
  </conditionalFormatting>
  <conditionalFormatting sqref="S231">
    <cfRule type="cellIs" dxfId="29" priority="438" operator="greaterThan">
      <formula>S230</formula>
    </cfRule>
  </conditionalFormatting>
  <conditionalFormatting sqref="S233">
    <cfRule type="cellIs" dxfId="28" priority="437" operator="greaterThan">
      <formula>S232</formula>
    </cfRule>
  </conditionalFormatting>
  <conditionalFormatting sqref="S243">
    <cfRule type="cellIs" dxfId="27" priority="436" operator="greaterThan">
      <formula>S242</formula>
    </cfRule>
  </conditionalFormatting>
  <conditionalFormatting sqref="S241">
    <cfRule type="cellIs" dxfId="26" priority="435" operator="greaterThan">
      <formula>S240</formula>
    </cfRule>
  </conditionalFormatting>
  <conditionalFormatting sqref="S239">
    <cfRule type="cellIs" dxfId="25" priority="434" operator="greaterThan">
      <formula>S238</formula>
    </cfRule>
  </conditionalFormatting>
  <conditionalFormatting sqref="N197 N199 N201 N203 N205 N207 N209 N211 N213 N215 N217 N219 N221 N223 N225 N227 N229 N231 N233 N235 N237 N239 N241 N243 N245 N247 N249 N251">
    <cfRule type="cellIs" dxfId="24" priority="432" operator="greaterThan">
      <formula>N196</formula>
    </cfRule>
  </conditionalFormatting>
  <conditionalFormatting sqref="I191">
    <cfRule type="cellIs" dxfId="23" priority="396" operator="greaterThan">
      <formula>I190</formula>
    </cfRule>
  </conditionalFormatting>
  <conditionalFormatting sqref="I193 I195">
    <cfRule type="cellIs" dxfId="22" priority="395" operator="greaterThan">
      <formula>I192</formula>
    </cfRule>
  </conditionalFormatting>
  <conditionalFormatting sqref="N193 N195">
    <cfRule type="cellIs" dxfId="21" priority="394" operator="greaterThan">
      <formula>N192</formula>
    </cfRule>
  </conditionalFormatting>
  <conditionalFormatting sqref="I554 I556 I558 I560 I562 I564 I566 I568 I570 I572 I574 I576 I578 I580 I582 I584 I586 I588 I590 I592 I594 I596 I598 I600 I602 I604 I606 I608 I610 S556 S558 S560 S562 S564 S566 S568 S570 S572 S574 S576 S578 S580 S582 S584 S586 S588 S590 S592 S594 S596 S598 S600 S602 S604 S606 S608 S610 N556 N558 N560 N562 N564 N566 N568 N570 N572 N574 N576 N578 N580 N582 N584 N586 N588 N590 N592 N594 N596 N598 N600 N602 N604 N606 N608 N610">
    <cfRule type="cellIs" dxfId="20" priority="382" operator="greaterThan">
      <formula>I553</formula>
    </cfRule>
  </conditionalFormatting>
  <conditionalFormatting sqref="I550">
    <cfRule type="cellIs" dxfId="19" priority="357" operator="greaterThan">
      <formula>I549</formula>
    </cfRule>
  </conditionalFormatting>
  <conditionalFormatting sqref="I552">
    <cfRule type="cellIs" dxfId="18" priority="356" operator="greaterThan">
      <formula>I551</formula>
    </cfRule>
  </conditionalFormatting>
  <conditionalFormatting sqref="I734 I736 I738 I740 I742 I744 I746 I748 I750 I752 I754 I756 I758 I760 I762 I764 I766 I768 I770 I772 I774 I776 I778 I780 I782 I784 I786 I788 I790 S734 S736 S738 S740 S742 S744 S746 S748 S750 S752 S754 S756 S758 S760 S762 S764 S766 S768 S770 S772 S774 S776 S778 S780 S782 S784 S786 S788 S790 N734 N736 N738 N740 N742 N744 N746 N748 N750 N752 N754 N756 N758 N760 N762 N764 N766 N768 N770 N772 N774 N776 N778 N780 N782 N784 N786 N788 N790">
    <cfRule type="cellIs" dxfId="17" priority="342" operator="greaterThan">
      <formula>I733</formula>
    </cfRule>
  </conditionalFormatting>
  <conditionalFormatting sqref="I730">
    <cfRule type="cellIs" dxfId="16" priority="317" operator="greaterThan">
      <formula>I729</formula>
    </cfRule>
  </conditionalFormatting>
  <conditionalFormatting sqref="I732">
    <cfRule type="cellIs" dxfId="15" priority="316" operator="greaterThan">
      <formula>I731</formula>
    </cfRule>
  </conditionalFormatting>
  <conditionalFormatting sqref="N730">
    <cfRule type="cellIs" dxfId="14" priority="315" operator="greaterThan">
      <formula>N729</formula>
    </cfRule>
  </conditionalFormatting>
  <conditionalFormatting sqref="N732">
    <cfRule type="cellIs" dxfId="13" priority="314" operator="greaterThan">
      <formula>N731</formula>
    </cfRule>
  </conditionalFormatting>
  <conditionalFormatting sqref="S730">
    <cfRule type="cellIs" dxfId="12" priority="313" operator="greaterThan">
      <formula>S729</formula>
    </cfRule>
  </conditionalFormatting>
  <conditionalFormatting sqref="S732">
    <cfRule type="cellIs" dxfId="11" priority="312" operator="greaterThan">
      <formula>S731</formula>
    </cfRule>
  </conditionalFormatting>
  <conditionalFormatting sqref="I914 I916 I918 I920 I922 I924 I926 I928 I930 I932 I934 I936 I938 I940 I942 I944 I946 I948 I950 I952 I954 I956 I958 I960 I962 I964 I966 I968 I970 S914 S916 S918 S920 S922 S924 S926 S928 S930 S932 S934 S936 S938 S940 S942 S944 S946 S948 S950 S952 S954 S956 S958 S960 S962 S964 S966 S968 S970 N914 N916 N918 N920 N922 N924 N926 N928 N930 N932 N934 N936 N938 N940 N942 N944 N946 N948 N950 N952 N954 N956 N958 N960 N962 N964 N966 N968 N970">
    <cfRule type="cellIs" dxfId="10" priority="302" operator="greaterThan">
      <formula>I913</formula>
    </cfRule>
  </conditionalFormatting>
  <conditionalFormatting sqref="I910">
    <cfRule type="cellIs" dxfId="9" priority="277" operator="greaterThan">
      <formula>I909</formula>
    </cfRule>
  </conditionalFormatting>
  <conditionalFormatting sqref="I912">
    <cfRule type="cellIs" dxfId="8" priority="276" operator="greaterThan">
      <formula>I911</formula>
    </cfRule>
  </conditionalFormatting>
  <conditionalFormatting sqref="N910">
    <cfRule type="cellIs" dxfId="7" priority="275" operator="greaterThan">
      <formula>N909</formula>
    </cfRule>
  </conditionalFormatting>
  <conditionalFormatting sqref="N912">
    <cfRule type="cellIs" dxfId="6" priority="274" operator="greaterThan">
      <formula>N911</formula>
    </cfRule>
  </conditionalFormatting>
  <conditionalFormatting sqref="S910">
    <cfRule type="cellIs" dxfId="5" priority="273" operator="greaterThan">
      <formula>S909</formula>
    </cfRule>
  </conditionalFormatting>
  <conditionalFormatting sqref="S912">
    <cfRule type="cellIs" dxfId="4" priority="272" operator="greaterThan">
      <formula>S911</formula>
    </cfRule>
  </conditionalFormatting>
  <conditionalFormatting sqref="N370">
    <cfRule type="cellIs" dxfId="3" priority="2" operator="greaterThan">
      <formula>N369</formula>
    </cfRule>
  </conditionalFormatting>
  <conditionalFormatting sqref="N372">
    <cfRule type="cellIs" dxfId="2" priority="1" operator="greaterThan">
      <formula>N371</formula>
    </cfRule>
  </conditionalFormatting>
  <dataValidations count="188">
    <dataValidation type="list" allowBlank="1" showInputMessage="1" showErrorMessage="1" sqref="N3">
      <formula1>"2016,2017,2018,2019,2020"</formula1>
    </dataValidation>
    <dataValidation type="list" allowBlank="1" showInputMessage="1" showErrorMessage="1" sqref="J76:Q76 J82:Q82 J88:Q88 J94:Q94 J100:Q100 J106:Q106 J112:Q112 J118:Q118 J124:Q124 J130:Q130 J136:Q136 J142:Q142 J148:Q148 J154:Q154 J160:Q160 J166:Q166 J172:Q172 J178:Q178 J435:Q435 J441:Q441 J447:Q447 J453:Q453 J459:Q459 J465:Q465 J471:Q471 J477:Q477 J483:Q483 J489:Q489 J495:Q495 J501:Q501 J507:Q507 J513:Q513 J519:Q519 J525:Q525 J531:Q531 J537:Q537 J1153:Q1153 J1159:Q1159 J1165:Q1165 J1171:Q1171 J1177:Q1177 J1183:Q1183 J1189:Q1189 J1195:Q1195 J1201:Q1201 J1207:Q1207 J1213:Q1213 J1219:Q1219 J1225:Q1225 J1231:Q1231 J1237:Q1237 J1243:Q1243 J1249:Q1249 J1255:Q1255 J255:Q255 J261:Q261 J267:Q267 J273:Q273 J279:Q279 J285:Q285 J291:Q291 J297:Q297 J303:Q303 J309:Q309 J315:Q315 J321:Q321 J327:Q327 J333:Q333 J339:Q339 J345:Q345 J351:Q351 J357:Q357 J615:Q615 J621:Q621 J627:Q627 J633:Q633 J639:Q639 J645:Q645 J651:Q651 J657:Q657 J663:Q663 J669:Q669 J675:Q675 J681:Q681 J687:Q687 J693:Q693 J699:Q699 J705:Q705 J711:Q711 J717:Q717 J795:Q795 J801:Q801 J807:Q807 J813:Q813 J819:Q819 J825:Q825 J831:Q831 J837:Q837 J843:Q843 J849:Q849 J855:Q855 J861:Q861 J867:Q867 J873:Q873 J879:Q879 J885:Q885 J891:Q891 J897:Q897 J975:Q975 J981:Q981 J987:Q987 J993:Q993 J999:Q999 J1005:Q1005 J1011:Q1011 J1017:Q1017 J1023:Q1023 J1029:Q1029 J1035:Q1035 J1041:Q1041 J1047:Q1047 J1053:Q1053 J1059:Q1059 J1065:Q1065 J1071:Q1071 J1077:Q1077">
      <formula1>INDIRECT(F76)</formula1>
    </dataValidation>
    <dataValidation type="list" allowBlank="1" showInputMessage="1" showErrorMessage="1" sqref="C11:C12 C369:C370 C1089:C1090 C190:C191 C909:C910 C729:C730 C549:C550">
      <formula1>INDIRECT(C7)</formula1>
    </dataValidation>
    <dataValidation type="list" allowBlank="1" showInputMessage="1" showErrorMessage="1" sqref="C13:C14 C371:C372 C1091:C1092 C192:C193 C911:C912 C731:C732 C551:C552">
      <formula1>INDIRECT(C7)</formula1>
    </dataValidation>
    <dataValidation type="list" allowBlank="1" showInputMessage="1" showErrorMessage="1" sqref="C15:C16 C373:C374 C1093:C1094 C194:C195 C913:C914 C733:C734 C553:C554">
      <formula1>INDIRECT(C7)</formula1>
    </dataValidation>
    <dataValidation type="list" allowBlank="1" showInputMessage="1" showErrorMessage="1" sqref="C17:C18 C375:C376 C1095:C1096 C196:C197 C555:C556 C735:C736 C915:C916">
      <formula1>INDIRECT(C7)</formula1>
    </dataValidation>
    <dataValidation type="list" allowBlank="1" showInputMessage="1" showErrorMessage="1" sqref="C19:C20 C377:C378 C1097:C1098 C198:C199 C557:C558 C737:C738 C917:C918">
      <formula1>INDIRECT(C7)</formula1>
    </dataValidation>
    <dataValidation type="list" allowBlank="1" showInputMessage="1" showErrorMessage="1" sqref="C21:C22 C379:C380 C1099:C1100 C200:C201 C559:C560 C739:C740 C919:C920">
      <formula1>INDIRECT(C7)</formula1>
    </dataValidation>
    <dataValidation type="list" allowBlank="1" showInputMessage="1" showErrorMessage="1" sqref="C23:C24 C381:C382 C1101:C1102 C202:C203 C561:C562 C741:C742 C921:C922">
      <formula1>INDIRECT(C7)</formula1>
    </dataValidation>
    <dataValidation type="list" allowBlank="1" showInputMessage="1" showErrorMessage="1" sqref="C25:C26 C383:C384 C1103:C1104 C204:C205 C563:C564 C743:C744 C923:C924">
      <formula1>INDIRECT(C7)</formula1>
    </dataValidation>
    <dataValidation type="list" allowBlank="1" showInputMessage="1" showErrorMessage="1" sqref="C27:C28 C385:C386 C1105:C1106 C206:C207 C565:C566 C745:C746 C925:C926">
      <formula1>INDIRECT(C7)</formula1>
    </dataValidation>
    <dataValidation type="list" allowBlank="1" showInputMessage="1" showErrorMessage="1" sqref="C29:C30 C387:C388 C1107:C1108 C208:C209 C567:C568 C747:C748 C927:C928">
      <formula1>INDIRECT(C7)</formula1>
    </dataValidation>
    <dataValidation type="list" allowBlank="1" showInputMessage="1" showErrorMessage="1" sqref="C31:C32 C389:C390 C1109:C1110 C210:C211 C569:C570 C749:C750 C929:C930">
      <formula1>INDIRECT(C7)</formula1>
    </dataValidation>
    <dataValidation type="list" allowBlank="1" showInputMessage="1" showErrorMessage="1" sqref="C33:C34 C391:C392 C1111:C1112 C212:C213 C571:C572 C751:C752 C931:C932">
      <formula1>INDIRECT(C7)</formula1>
    </dataValidation>
    <dataValidation type="list" allowBlank="1" showInputMessage="1" showErrorMessage="1" sqref="C35:C36 C393:C394 C1113:C1114 C214:C215 C573:C574 C753:C754 C933:C934">
      <formula1>INDIRECT(C7)</formula1>
    </dataValidation>
    <dataValidation type="list" allowBlank="1" showInputMessage="1" showErrorMessage="1" sqref="C37:C38 C395:C396 C1115:C1116 C216:C217 C575:C576 C755:C756 C935:C936">
      <formula1>INDIRECT(C7)</formula1>
    </dataValidation>
    <dataValidation type="list" allowBlank="1" showInputMessage="1" showErrorMessage="1" sqref="C39:C40 C397:C398 C1117:C1118 C218:C219 C577:C578 C757:C758 C937:C938">
      <formula1>INDIRECT(C7)</formula1>
    </dataValidation>
    <dataValidation type="list" allowBlank="1" showInputMessage="1" showErrorMessage="1" sqref="C41:C42 C399:C400 C1119:C1120 C220:C221 C579:C580 C759:C760 C939:C940">
      <formula1>INDIRECT(C7)</formula1>
    </dataValidation>
    <dataValidation type="list" allowBlank="1" showInputMessage="1" showErrorMessage="1" sqref="C43:C44 C401:C402 C1121:C1122 C222:C223 C581:C582 C761:C762 C941:C942">
      <formula1>INDIRECT(C7)</formula1>
    </dataValidation>
    <dataValidation type="list" allowBlank="1" showInputMessage="1" showErrorMessage="1" sqref="C45:C46 C403:C404 C1123:C1124 C224:C225 C583:C584 C763:C764 C943:C944">
      <formula1>INDIRECT(C7)</formula1>
    </dataValidation>
    <dataValidation type="list" allowBlank="1" showInputMessage="1" showErrorMessage="1" sqref="C47:C48 C405:C406 C1125:C1126 C226:C227 C585:C586 C765:C766 C945:C946">
      <formula1>INDIRECT(C7)</formula1>
    </dataValidation>
    <dataValidation type="list" allowBlank="1" showInputMessage="1" showErrorMessage="1" sqref="C49:C50 C407:C408 C1127:C1128 C228:C229 C587:C588 C767:C768 C947:C948">
      <formula1>INDIRECT(C7)</formula1>
    </dataValidation>
    <dataValidation type="list" allowBlank="1" showInputMessage="1" showErrorMessage="1" sqref="C51:C52 C409:C410 C1129:C1130 C230:C231 C589:C590 C769:C770 C949:C950">
      <formula1>INDIRECT(C7)</formula1>
    </dataValidation>
    <dataValidation type="list" allowBlank="1" showInputMessage="1" showErrorMessage="1" sqref="C53:C54 C411:C412 C1131:C1132 C232:C233 C591:C592 C771:C772 C951:C952">
      <formula1>INDIRECT(C7)</formula1>
    </dataValidation>
    <dataValidation type="list" allowBlank="1" showInputMessage="1" showErrorMessage="1" sqref="C55:C56 C413:C414 C1133:C1134 C234:C235 C593:C594 C773:C774 C953:C954">
      <formula1>INDIRECT(C7)</formula1>
    </dataValidation>
    <dataValidation type="list" allowBlank="1" showInputMessage="1" showErrorMessage="1" sqref="C57:C58 C415:C416 C1135:C1136 C236:C237 C595:C596 C775:C776 C955:C956">
      <formula1>INDIRECT(C7)</formula1>
    </dataValidation>
    <dataValidation type="list" allowBlank="1" showInputMessage="1" showErrorMessage="1" sqref="C59:C60 C417:C418 C1137:C1138 C238:C239 C597:C598 C777:C778 C957:C958">
      <formula1>INDIRECT(C7)</formula1>
    </dataValidation>
    <dataValidation type="list" allowBlank="1" showInputMessage="1" showErrorMessage="1" sqref="C61:C62 C419:C420 C1139:C1140 C240:C241 C599:C600 C779:C780 C959:C960">
      <formula1>INDIRECT(C7)</formula1>
    </dataValidation>
    <dataValidation type="list" allowBlank="1" showInputMessage="1" showErrorMessage="1" sqref="C63:C64 C421:C422 C1141:C1142 C242:C243 C601:C602 C781:C782 C961:C962">
      <formula1>INDIRECT(C7)</formula1>
    </dataValidation>
    <dataValidation type="list" allowBlank="1" showInputMessage="1" showErrorMessage="1" sqref="C65:C66 C423:C424 C1143:C1144 C244:C245 C603:C604 C783:C784 C963:C964">
      <formula1>INDIRECT(C7)</formula1>
    </dataValidation>
    <dataValidation type="list" allowBlank="1" showInputMessage="1" showErrorMessage="1" sqref="C67:C68 C425:C426 C1145:C1146 C246:C247 C605:C606 C785:C786 C965:C966">
      <formula1>INDIRECT(C7)</formula1>
    </dataValidation>
    <dataValidation type="list" allowBlank="1" showInputMessage="1" showErrorMessage="1" sqref="C69:C70 C427:C428 C1147:C1148 C248:C249 C607:C608 C787:C788 C967:C968">
      <formula1>INDIRECT(C7)</formula1>
    </dataValidation>
    <dataValidation type="list" allowBlank="1" showInputMessage="1" showErrorMessage="1" sqref="C71:C72 C429:C430 C1149:C1150 C250:C251 C609:C610 C789:C790 C969:C970">
      <formula1>INDIRECT(C7)</formula1>
    </dataValidation>
    <dataValidation type="list" allowBlank="1" showInputMessage="1" showErrorMessage="1" sqref="D198:D251 D190:D195 D11:D72">
      <formula1>INDIRECT(C11)</formula1>
    </dataValidation>
    <dataValidation type="list" allowBlank="1" showInputMessage="1" showErrorMessage="1" sqref="D196:D197">
      <formula1>INDIRECT(C197)</formula1>
    </dataValidation>
    <dataValidation type="list" allowBlank="1" showInputMessage="1" showErrorMessage="1" sqref="D369:D370">
      <formula1>INDIRECT($C$369)</formula1>
    </dataValidation>
    <dataValidation type="list" allowBlank="1" showInputMessage="1" showErrorMessage="1" sqref="D371:D372">
      <formula1>INDIRECT($C$371)</formula1>
    </dataValidation>
    <dataValidation type="list" allowBlank="1" showInputMessage="1" showErrorMessage="1" sqref="D373:D374">
      <formula1>INDIRECT($C$373)</formula1>
    </dataValidation>
    <dataValidation type="list" allowBlank="1" showInputMessage="1" showErrorMessage="1" sqref="D375:D376">
      <formula1>INDIRECT($C$375)</formula1>
    </dataValidation>
    <dataValidation type="list" allowBlank="1" showInputMessage="1" showErrorMessage="1" sqref="D377:D378">
      <formula1>INDIRECT($C$377)</formula1>
    </dataValidation>
    <dataValidation type="list" allowBlank="1" showInputMessage="1" showErrorMessage="1" sqref="D379:D380">
      <formula1>INDIRECT($C$379)</formula1>
    </dataValidation>
    <dataValidation type="list" allowBlank="1" showInputMessage="1" showErrorMessage="1" sqref="D381:D382">
      <formula1>INDIRECT($C$381)</formula1>
    </dataValidation>
    <dataValidation type="list" allowBlank="1" showInputMessage="1" showErrorMessage="1" sqref="D383:D384">
      <formula1>INDIRECT($C$383)</formula1>
    </dataValidation>
    <dataValidation type="list" allowBlank="1" showInputMessage="1" showErrorMessage="1" sqref="D385:D386">
      <formula1>INDIRECT($C$385)</formula1>
    </dataValidation>
    <dataValidation type="list" allowBlank="1" showInputMessage="1" showErrorMessage="1" sqref="D387:D388">
      <formula1>INDIRECT($C$387)</formula1>
    </dataValidation>
    <dataValidation type="list" allowBlank="1" showInputMessage="1" showErrorMessage="1" sqref="D389:D390">
      <formula1>INDIRECT($C$389)</formula1>
    </dataValidation>
    <dataValidation type="list" allowBlank="1" showInputMessage="1" showErrorMessage="1" sqref="D391:D392">
      <formula1>INDIRECT($C$391)</formula1>
    </dataValidation>
    <dataValidation type="list" allowBlank="1" showInputMessage="1" showErrorMessage="1" sqref="D393:D394">
      <formula1>INDIRECT($C$393)</formula1>
    </dataValidation>
    <dataValidation type="list" allowBlank="1" showInputMessage="1" showErrorMessage="1" sqref="D395:D396">
      <formula1>INDIRECT($C$395)</formula1>
    </dataValidation>
    <dataValidation type="list" allowBlank="1" showInputMessage="1" showErrorMessage="1" sqref="D397:D398">
      <formula1>INDIRECT($C$397)</formula1>
    </dataValidation>
    <dataValidation type="list" allowBlank="1" showInputMessage="1" showErrorMessage="1" sqref="D399:D400">
      <formula1>INDIRECT($C$399)</formula1>
    </dataValidation>
    <dataValidation type="list" allowBlank="1" showInputMessage="1" showErrorMessage="1" sqref="D401:D402">
      <formula1>INDIRECT($C$401)</formula1>
    </dataValidation>
    <dataValidation type="list" allowBlank="1" showInputMessage="1" showErrorMessage="1" sqref="D403:D404">
      <formula1>INDIRECT($C$403)</formula1>
    </dataValidation>
    <dataValidation type="list" allowBlank="1" showInputMessage="1" showErrorMessage="1" sqref="D405:D406">
      <formula1>INDIRECT($C$405)</formula1>
    </dataValidation>
    <dataValidation type="list" allowBlank="1" showInputMessage="1" showErrorMessage="1" sqref="D407:D408">
      <formula1>INDIRECT($C$407)</formula1>
    </dataValidation>
    <dataValidation type="list" allowBlank="1" showInputMessage="1" showErrorMessage="1" sqref="D409:D410">
      <formula1>INDIRECT($C$409)</formula1>
    </dataValidation>
    <dataValidation type="list" allowBlank="1" showInputMessage="1" showErrorMessage="1" sqref="D411:D412">
      <formula1>INDIRECT($C$411)</formula1>
    </dataValidation>
    <dataValidation type="list" allowBlank="1" showInputMessage="1" showErrorMessage="1" sqref="D413:D414">
      <formula1>INDIRECT($C$413)</formula1>
    </dataValidation>
    <dataValidation type="list" allowBlank="1" showInputMessage="1" showErrorMessage="1" sqref="D415:D416">
      <formula1>INDIRECT($C$415)</formula1>
    </dataValidation>
    <dataValidation type="list" allowBlank="1" showInputMessage="1" showErrorMessage="1" sqref="D417:D418">
      <formula1>INDIRECT($C$417)</formula1>
    </dataValidation>
    <dataValidation type="list" allowBlank="1" showInputMessage="1" showErrorMessage="1" sqref="D419:D420">
      <formula1>INDIRECT($C$419)</formula1>
    </dataValidation>
    <dataValidation type="list" allowBlank="1" showInputMessage="1" showErrorMessage="1" sqref="D421:D422">
      <formula1>INDIRECT($C$421)</formula1>
    </dataValidation>
    <dataValidation type="list" allowBlank="1" showInputMessage="1" showErrorMessage="1" sqref="D423:D424">
      <formula1>INDIRECT($C$423)</formula1>
    </dataValidation>
    <dataValidation type="list" allowBlank="1" showInputMessage="1" showErrorMessage="1" sqref="D425:D426">
      <formula1>INDIRECT($C$425)</formula1>
    </dataValidation>
    <dataValidation type="list" allowBlank="1" showInputMessage="1" showErrorMessage="1" sqref="D427:D428">
      <formula1>INDIRECT($C$427)</formula1>
    </dataValidation>
    <dataValidation type="list" allowBlank="1" showInputMessage="1" showErrorMessage="1" sqref="D429:D430">
      <formula1>INDIRECT($C$429)</formula1>
    </dataValidation>
    <dataValidation type="list" allowBlank="1" showInputMessage="1" showErrorMessage="1" sqref="D549:D554">
      <formula1>INDIRECT($C$549)</formula1>
    </dataValidation>
    <dataValidation type="list" allowBlank="1" showInputMessage="1" showErrorMessage="1" sqref="D555:D556">
      <formula1>INDIRECT($C$555)</formula1>
    </dataValidation>
    <dataValidation type="list" allowBlank="1" showInputMessage="1" showErrorMessage="1" sqref="D557:D558">
      <formula1>INDIRECT($C$557)</formula1>
    </dataValidation>
    <dataValidation type="list" allowBlank="1" showInputMessage="1" showErrorMessage="1" sqref="D559:D560">
      <formula1>INDIRECT($C$559)</formula1>
    </dataValidation>
    <dataValidation type="list" allowBlank="1" showInputMessage="1" showErrorMessage="1" sqref="D561:D562">
      <formula1>INDIRECT($C$561)</formula1>
    </dataValidation>
    <dataValidation type="list" allowBlank="1" showInputMessage="1" showErrorMessage="1" sqref="D563:D564">
      <formula1>INDIRECT($C$563)</formula1>
    </dataValidation>
    <dataValidation type="list" allowBlank="1" showInputMessage="1" showErrorMessage="1" sqref="D565:D566">
      <formula1>INDIRECT($C$565)</formula1>
    </dataValidation>
    <dataValidation type="list" allowBlank="1" showInputMessage="1" showErrorMessage="1" sqref="D567:D568">
      <formula1>INDIRECT($C$567)</formula1>
    </dataValidation>
    <dataValidation type="list" allowBlank="1" showInputMessage="1" showErrorMessage="1" sqref="D569:D570">
      <formula1>INDIRECT($C$569)</formula1>
    </dataValidation>
    <dataValidation type="list" allowBlank="1" showInputMessage="1" showErrorMessage="1" sqref="D571:D572">
      <formula1>INDIRECT($C$571)</formula1>
    </dataValidation>
    <dataValidation type="list" allowBlank="1" showInputMessage="1" showErrorMessage="1" sqref="D573:D574">
      <formula1>INDIRECT($C$573)</formula1>
    </dataValidation>
    <dataValidation type="list" allowBlank="1" showInputMessage="1" showErrorMessage="1" sqref="D575:D576">
      <formula1>INDIRECT($C$575)</formula1>
    </dataValidation>
    <dataValidation type="list" allowBlank="1" showInputMessage="1" showErrorMessage="1" sqref="D577:D578">
      <formula1>INDIRECT($C$577)</formula1>
    </dataValidation>
    <dataValidation type="list" allowBlank="1" showInputMessage="1" showErrorMessage="1" sqref="D579:D580">
      <formula1>INDIRECT($C$579)</formula1>
    </dataValidation>
    <dataValidation type="list" allowBlank="1" showInputMessage="1" showErrorMessage="1" sqref="D581:D582">
      <formula1>INDIRECT($C$581)</formula1>
    </dataValidation>
    <dataValidation type="list" allowBlank="1" showInputMessage="1" showErrorMessage="1" sqref="D583:D584">
      <formula1>INDIRECT($C$583)</formula1>
    </dataValidation>
    <dataValidation type="list" allowBlank="1" showInputMessage="1" showErrorMessage="1" sqref="D585:D586">
      <formula1>INDIRECT($C$585)</formula1>
    </dataValidation>
    <dataValidation type="list" allowBlank="1" showInputMessage="1" showErrorMessage="1" sqref="D587:D588">
      <formula1>INDIRECT($C$587)</formula1>
    </dataValidation>
    <dataValidation type="list" allowBlank="1" showInputMessage="1" showErrorMessage="1" sqref="D589:D590">
      <formula1>INDIRECT($C$589)</formula1>
    </dataValidation>
    <dataValidation type="list" allowBlank="1" showInputMessage="1" showErrorMessage="1" sqref="D591:D592">
      <formula1>INDIRECT($C$591)</formula1>
    </dataValidation>
    <dataValidation type="list" allowBlank="1" showInputMessage="1" showErrorMessage="1" sqref="D593:D594">
      <formula1>INDIRECT($C$593)</formula1>
    </dataValidation>
    <dataValidation type="list" allowBlank="1" showInputMessage="1" showErrorMessage="1" sqref="D595:D596">
      <formula1>INDIRECT($C$595)</formula1>
    </dataValidation>
    <dataValidation type="list" allowBlank="1" showInputMessage="1" showErrorMessage="1" sqref="D597:D598">
      <formula1>INDIRECT($C$597)</formula1>
    </dataValidation>
    <dataValidation type="list" allowBlank="1" showInputMessage="1" showErrorMessage="1" sqref="D599:D600">
      <formula1>INDIRECT($C$599)</formula1>
    </dataValidation>
    <dataValidation type="list" allowBlank="1" showInputMessage="1" showErrorMessage="1" sqref="D601:D602">
      <formula1>INDIRECT($C$601)</formula1>
    </dataValidation>
    <dataValidation type="list" allowBlank="1" showInputMessage="1" showErrorMessage="1" sqref="D603:D604">
      <formula1>INDIRECT($C$603)</formula1>
    </dataValidation>
    <dataValidation type="list" allowBlank="1" showInputMessage="1" showErrorMessage="1" sqref="D605:D606">
      <formula1>INDIRECT($C$605)</formula1>
    </dataValidation>
    <dataValidation type="list" allowBlank="1" showInputMessage="1" showErrorMessage="1" sqref="D607:D608">
      <formula1>INDIRECT($C$607)</formula1>
    </dataValidation>
    <dataValidation type="list" allowBlank="1" showInputMessage="1" showErrorMessage="1" sqref="D609:D610">
      <formula1>INDIRECT($C$609)</formula1>
    </dataValidation>
    <dataValidation type="list" allowBlank="1" showInputMessage="1" showErrorMessage="1" sqref="D729:D730">
      <formula1>INDIRECT($C$729)</formula1>
    </dataValidation>
    <dataValidation type="list" allowBlank="1" showInputMessage="1" showErrorMessage="1" sqref="D731:D732">
      <formula1>INDIRECT($C$731)</formula1>
    </dataValidation>
    <dataValidation type="list" allowBlank="1" showInputMessage="1" showErrorMessage="1" sqref="D733:D734">
      <formula1>INDIRECT($C$733)</formula1>
    </dataValidation>
    <dataValidation type="list" allowBlank="1" showInputMessage="1" showErrorMessage="1" sqref="D735:D736">
      <formula1>INDIRECT($C$735)</formula1>
    </dataValidation>
    <dataValidation type="list" allowBlank="1" showInputMessage="1" showErrorMessage="1" sqref="D737:D738">
      <formula1>INDIRECT($C$737)</formula1>
    </dataValidation>
    <dataValidation type="list" allowBlank="1" showInputMessage="1" showErrorMessage="1" sqref="D739:D740">
      <formula1>INDIRECT($C$739)</formula1>
    </dataValidation>
    <dataValidation type="list" allowBlank="1" showInputMessage="1" showErrorMessage="1" sqref="D741:D742">
      <formula1>INDIRECT($C$741)</formula1>
    </dataValidation>
    <dataValidation type="list" allowBlank="1" showInputMessage="1" showErrorMessage="1" sqref="D743:D744">
      <formula1>INDIRECT($C$743)</formula1>
    </dataValidation>
    <dataValidation type="list" allowBlank="1" showInputMessage="1" showErrorMessage="1" sqref="D745:D746">
      <formula1>INDIRECT($C$745)</formula1>
    </dataValidation>
    <dataValidation type="list" allowBlank="1" showInputMessage="1" showErrorMessage="1" sqref="D747:D748">
      <formula1>INDIRECT($C$747)</formula1>
    </dataValidation>
    <dataValidation type="list" allowBlank="1" showInputMessage="1" showErrorMessage="1" sqref="D749:D750">
      <formula1>INDIRECT($C$749)</formula1>
    </dataValidation>
    <dataValidation type="list" allowBlank="1" showInputMessage="1" showErrorMessage="1" sqref="D751:D752">
      <formula1>INDIRECT($C$751)</formula1>
    </dataValidation>
    <dataValidation type="list" allowBlank="1" showInputMessage="1" showErrorMessage="1" sqref="D753:D754">
      <formula1>INDIRECT($C$753)</formula1>
    </dataValidation>
    <dataValidation type="list" allowBlank="1" showInputMessage="1" showErrorMessage="1" sqref="D755:D756">
      <formula1>INDIRECT($C$755)</formula1>
    </dataValidation>
    <dataValidation type="list" allowBlank="1" showInputMessage="1" showErrorMessage="1" sqref="D757:D758">
      <formula1>INDIRECT($C$757)</formula1>
    </dataValidation>
    <dataValidation type="list" allowBlank="1" showInputMessage="1" showErrorMessage="1" sqref="D759:D760">
      <formula1>INDIRECT($C$759)</formula1>
    </dataValidation>
    <dataValidation type="list" allowBlank="1" showInputMessage="1" showErrorMessage="1" sqref="D761:D762">
      <formula1>INDIRECT($C$761)</formula1>
    </dataValidation>
    <dataValidation type="list" allowBlank="1" showInputMessage="1" showErrorMessage="1" sqref="D763:D764">
      <formula1>INDIRECT($C$763)</formula1>
    </dataValidation>
    <dataValidation type="list" allowBlank="1" showInputMessage="1" showErrorMessage="1" sqref="D765:D766">
      <formula1>INDIRECT($C$765)</formula1>
    </dataValidation>
    <dataValidation type="list" allowBlank="1" showInputMessage="1" showErrorMessage="1" sqref="D767:D768">
      <formula1>INDIRECT($C$767)</formula1>
    </dataValidation>
    <dataValidation type="list" allowBlank="1" showInputMessage="1" showErrorMessage="1" sqref="D769:D770">
      <formula1>INDIRECT($C$769)</formula1>
    </dataValidation>
    <dataValidation type="list" allowBlank="1" showInputMessage="1" showErrorMessage="1" sqref="D771:D772">
      <formula1>INDIRECT($C$771)</formula1>
    </dataValidation>
    <dataValidation type="list" allowBlank="1" showInputMessage="1" showErrorMessage="1" sqref="D773:D774">
      <formula1>INDIRECT($C$773)</formula1>
    </dataValidation>
    <dataValidation type="list" allowBlank="1" showInputMessage="1" showErrorMessage="1" sqref="D775:D776">
      <formula1>INDIRECT($C$775)</formula1>
    </dataValidation>
    <dataValidation type="list" allowBlank="1" showInputMessage="1" showErrorMessage="1" sqref="D777:D778">
      <formula1>INDIRECT($C$777)</formula1>
    </dataValidation>
    <dataValidation type="list" allowBlank="1" showInputMessage="1" showErrorMessage="1" sqref="D779:D780">
      <formula1>INDIRECT($C$779)</formula1>
    </dataValidation>
    <dataValidation type="list" allowBlank="1" showInputMessage="1" showErrorMessage="1" sqref="D781:D782">
      <formula1>INDIRECT($C$781)</formula1>
    </dataValidation>
    <dataValidation type="list" allowBlank="1" showInputMessage="1" showErrorMessage="1" sqref="D783:D784">
      <formula1>INDIRECT($C$783)</formula1>
    </dataValidation>
    <dataValidation type="list" allowBlank="1" showInputMessage="1" showErrorMessage="1" sqref="D785:D786">
      <formula1>INDIRECT($C$785)</formula1>
    </dataValidation>
    <dataValidation type="list" allowBlank="1" showInputMessage="1" showErrorMessage="1" sqref="D787:D788">
      <formula1>INDIRECT($C$787)</formula1>
    </dataValidation>
    <dataValidation type="list" allowBlank="1" showInputMessage="1" showErrorMessage="1" sqref="D789:D790">
      <formula1>INDIRECT($C$789)</formula1>
    </dataValidation>
    <dataValidation type="list" allowBlank="1" showInputMessage="1" showErrorMessage="1" sqref="D909:D910">
      <formula1>INDIRECT($C$909)</formula1>
    </dataValidation>
    <dataValidation type="list" allowBlank="1" showInputMessage="1" showErrorMessage="1" sqref="D911:D912">
      <formula1>INDIRECT($C$911)</formula1>
    </dataValidation>
    <dataValidation type="list" allowBlank="1" showInputMessage="1" showErrorMessage="1" sqref="D913:D914">
      <formula1>INDIRECT($C$913)</formula1>
    </dataValidation>
    <dataValidation type="list" allowBlank="1" showInputMessage="1" showErrorMessage="1" sqref="D915:D916">
      <formula1>INDIRECT($C$915)</formula1>
    </dataValidation>
    <dataValidation type="list" allowBlank="1" showInputMessage="1" showErrorMessage="1" sqref="D917:D918">
      <formula1>INDIRECT($C$917)</formula1>
    </dataValidation>
    <dataValidation type="list" allowBlank="1" showInputMessage="1" showErrorMessage="1" sqref="D919:D920">
      <formula1>INDIRECT($C$919)</formula1>
    </dataValidation>
    <dataValidation type="list" allowBlank="1" showInputMessage="1" showErrorMessage="1" sqref="D921:D922">
      <formula1>INDIRECT($C$921)</formula1>
    </dataValidation>
    <dataValidation type="list" allowBlank="1" showInputMessage="1" showErrorMessage="1" sqref="D923:D924">
      <formula1>INDIRECT($C$923)</formula1>
    </dataValidation>
    <dataValidation type="list" allowBlank="1" showInputMessage="1" showErrorMessage="1" sqref="D925:D926">
      <formula1>INDIRECT($C$925)</formula1>
    </dataValidation>
    <dataValidation type="list" allowBlank="1" showInputMessage="1" showErrorMessage="1" sqref="D927:D928">
      <formula1>INDIRECT($C$927)</formula1>
    </dataValidation>
    <dataValidation type="list" allowBlank="1" showInputMessage="1" showErrorMessage="1" sqref="D929:D930">
      <formula1>INDIRECT(+$C$929)</formula1>
    </dataValidation>
    <dataValidation type="list" allowBlank="1" showInputMessage="1" showErrorMessage="1" sqref="D931:D932">
      <formula1>INDIRECT($C$931)</formula1>
    </dataValidation>
    <dataValidation type="list" allowBlank="1" showInputMessage="1" showErrorMessage="1" sqref="D933:D934">
      <formula1>INDIRECT($C$933)</formula1>
    </dataValidation>
    <dataValidation type="list" allowBlank="1" showInputMessage="1" showErrorMessage="1" sqref="D935:D936">
      <formula1>INDIRECT($C$935)</formula1>
    </dataValidation>
    <dataValidation type="list" allowBlank="1" showInputMessage="1" showErrorMessage="1" sqref="D937:D938">
      <formula1>INDIRECT($C$937)</formula1>
    </dataValidation>
    <dataValidation type="list" allowBlank="1" showInputMessage="1" showErrorMessage="1" sqref="D939:D940">
      <formula1>INDIRECT($C$939)</formula1>
    </dataValidation>
    <dataValidation type="list" allowBlank="1" showInputMessage="1" showErrorMessage="1" sqref="D941:D942">
      <formula1>INDIRECT($C$941)</formula1>
    </dataValidation>
    <dataValidation type="list" allowBlank="1" showInputMessage="1" showErrorMessage="1" sqref="D943:D944">
      <formula1>INDIRECT($C$943)</formula1>
    </dataValidation>
    <dataValidation type="list" allowBlank="1" showInputMessage="1" showErrorMessage="1" sqref="D945:D946">
      <formula1>INDIRECT($C$945)</formula1>
    </dataValidation>
    <dataValidation type="list" allowBlank="1" showInputMessage="1" showErrorMessage="1" sqref="D947:D948">
      <formula1>INDIRECT($C$947)</formula1>
    </dataValidation>
    <dataValidation type="list" allowBlank="1" showInputMessage="1" showErrorMessage="1" sqref="D949:D950">
      <formula1>INDIRECT($C$949)</formula1>
    </dataValidation>
    <dataValidation type="list" allowBlank="1" showInputMessage="1" showErrorMessage="1" sqref="D951:D952">
      <formula1>INDIRECT($C$951)</formula1>
    </dataValidation>
    <dataValidation type="list" allowBlank="1" showInputMessage="1" showErrorMessage="1" sqref="D953:D954">
      <formula1>INDIRECT($C$953)</formula1>
    </dataValidation>
    <dataValidation type="list" allowBlank="1" showInputMessage="1" showErrorMessage="1" sqref="D955:D956">
      <formula1>INDIRECT($C$955)</formula1>
    </dataValidation>
    <dataValidation type="list" allowBlank="1" showInputMessage="1" showErrorMessage="1" sqref="D957:D958">
      <formula1>INDIRECT($C$957)</formula1>
    </dataValidation>
    <dataValidation type="list" allowBlank="1" showInputMessage="1" showErrorMessage="1" sqref="D959:D960">
      <formula1>INDIRECT($C$959)</formula1>
    </dataValidation>
    <dataValidation type="list" allowBlank="1" showInputMessage="1" showErrorMessage="1" sqref="D961:D962">
      <formula1>INDIRECT($C$961)</formula1>
    </dataValidation>
    <dataValidation type="list" allowBlank="1" showInputMessage="1" showErrorMessage="1" sqref="D963:D964">
      <formula1>INDIRECT($C$963)</formula1>
    </dataValidation>
    <dataValidation type="list" allowBlank="1" showInputMessage="1" showErrorMessage="1" sqref="D965:D966">
      <formula1>INDIRECT($C$965)</formula1>
    </dataValidation>
    <dataValidation type="list" allowBlank="1" showInputMessage="1" showErrorMessage="1" sqref="D967:D968">
      <formula1>INDIRECT($C$967)</formula1>
    </dataValidation>
    <dataValidation type="list" allowBlank="1" showInputMessage="1" showErrorMessage="1" sqref="D969:D970">
      <formula1>INDIRECT($C$969)</formula1>
    </dataValidation>
    <dataValidation type="list" allowBlank="1" showInputMessage="1" showErrorMessage="1" sqref="D1089:D1090">
      <formula1>INDIRECT($C$1089)</formula1>
    </dataValidation>
    <dataValidation type="list" allowBlank="1" showInputMessage="1" showErrorMessage="1" sqref="D1091:D1092">
      <formula1>INDIRECT($C$1091)</formula1>
    </dataValidation>
    <dataValidation type="list" allowBlank="1" showInputMessage="1" showErrorMessage="1" sqref="D1093:D1094">
      <formula1>INDIRECT($C$1093)</formula1>
    </dataValidation>
    <dataValidation type="list" allowBlank="1" showInputMessage="1" showErrorMessage="1" sqref="D1095:D1096">
      <formula1>INDIRECT($C$1095)</formula1>
    </dataValidation>
    <dataValidation type="list" allowBlank="1" showInputMessage="1" showErrorMessage="1" sqref="D1097:D1098">
      <formula1>INDIRECT($C$1097)</formula1>
    </dataValidation>
    <dataValidation type="list" allowBlank="1" showInputMessage="1" showErrorMessage="1" sqref="D1099:D1100">
      <formula1>INDIRECT($C$1099)</formula1>
    </dataValidation>
    <dataValidation type="list" allowBlank="1" showInputMessage="1" showErrorMessage="1" sqref="D1101:D1102">
      <formula1>INDIRECT($C$1101)</formula1>
    </dataValidation>
    <dataValidation type="list" allowBlank="1" showInputMessage="1" showErrorMessage="1" sqref="D1103:D1104">
      <formula1>INDIRECT($C$1103)</formula1>
    </dataValidation>
    <dataValidation type="list" allowBlank="1" showInputMessage="1" showErrorMessage="1" sqref="D1105:D1106">
      <formula1>INDIRECT($C$1105)</formula1>
    </dataValidation>
    <dataValidation type="list" allowBlank="1" showInputMessage="1" showErrorMessage="1" sqref="D1107:D1108">
      <formula1>INDIRECT($C$1107)</formula1>
    </dataValidation>
    <dataValidation type="list" allowBlank="1" showInputMessage="1" showErrorMessage="1" sqref="D1109:D1110">
      <formula1>INDIRECT($C$1109)</formula1>
    </dataValidation>
    <dataValidation type="list" allowBlank="1" showInputMessage="1" showErrorMessage="1" sqref="D1111:D1112">
      <formula1>INDIRECT($C$1111)</formula1>
    </dataValidation>
    <dataValidation type="list" allowBlank="1" showInputMessage="1" showErrorMessage="1" sqref="D1113:D1114">
      <formula1>INDIRECT($C$1113)</formula1>
    </dataValidation>
    <dataValidation type="list" allowBlank="1" showInputMessage="1" showErrorMessage="1" sqref="D1115:D1116">
      <formula1>INDIRECT($C$1115)</formula1>
    </dataValidation>
    <dataValidation type="list" allowBlank="1" showInputMessage="1" showErrorMessage="1" sqref="D1117:D1118">
      <formula1>INDIRECT($C$1117)</formula1>
    </dataValidation>
    <dataValidation type="list" allowBlank="1" showInputMessage="1" showErrorMessage="1" sqref="D1119:D1120">
      <formula1>INDIRECT($C$1119)</formula1>
    </dataValidation>
    <dataValidation type="list" allowBlank="1" showInputMessage="1" showErrorMessage="1" sqref="D1121:D1122">
      <formula1>INDIRECT($C$1121)</formula1>
    </dataValidation>
    <dataValidation type="list" allowBlank="1" showInputMessage="1" showErrorMessage="1" sqref="D1123:D1124">
      <formula1>INDIRECT($C$1123)</formula1>
    </dataValidation>
    <dataValidation type="list" allowBlank="1" showInputMessage="1" showErrorMessage="1" sqref="D1125:D1126">
      <formula1>INDIRECT($C$1125)</formula1>
    </dataValidation>
    <dataValidation type="list" allowBlank="1" showInputMessage="1" showErrorMessage="1" sqref="D1127:D1128">
      <formula1>INDIRECT($C$1127)</formula1>
    </dataValidation>
    <dataValidation type="list" allowBlank="1" showInputMessage="1" showErrorMessage="1" sqref="D1129:D1130">
      <formula1>INDIRECT($C$1129)</formula1>
    </dataValidation>
    <dataValidation type="list" allowBlank="1" showInputMessage="1" showErrorMessage="1" sqref="D1131:D1132">
      <formula1>INDIRECT($C$1131)</formula1>
    </dataValidation>
    <dataValidation type="list" allowBlank="1" showInputMessage="1" showErrorMessage="1" sqref="D1133:D1134">
      <formula1>INDIRECT($C$1133)</formula1>
    </dataValidation>
    <dataValidation type="list" allowBlank="1" showInputMessage="1" showErrorMessage="1" sqref="D1135:D1136">
      <formula1>INDIRECT($C$1135)</formula1>
    </dataValidation>
    <dataValidation type="list" allowBlank="1" showInputMessage="1" showErrorMessage="1" sqref="D1137:D1138">
      <formula1>INDIRECT($C$1137)</formula1>
    </dataValidation>
    <dataValidation type="list" allowBlank="1" showInputMessage="1" showErrorMessage="1" sqref="D1139:D1140">
      <formula1>INDIRECT($C$1139)</formula1>
    </dataValidation>
    <dataValidation type="list" allowBlank="1" showInputMessage="1" showErrorMessage="1" sqref="D1141:D1142">
      <formula1>INDIRECT($C$1141)</formula1>
    </dataValidation>
    <dataValidation type="list" allowBlank="1" showInputMessage="1" showErrorMessage="1" sqref="D1143:D1144">
      <formula1>INDIRECT($C$1143)</formula1>
    </dataValidation>
    <dataValidation type="list" allowBlank="1" showInputMessage="1" showErrorMessage="1" sqref="D1145:D1146">
      <formula1>INDIRECT($C$1145)</formula1>
    </dataValidation>
    <dataValidation type="list" allowBlank="1" showInputMessage="1" showErrorMessage="1" sqref="D1147:D1148">
      <formula1>INDIRECT($C$1147)</formula1>
    </dataValidation>
    <dataValidation type="list" allowBlank="1" showInputMessage="1" showErrorMessage="1" sqref="D1149:D1150">
      <formula1>INDIRECT($C$1149)</formula1>
    </dataValidation>
  </dataValidations>
  <printOptions horizontalCentered="1"/>
  <pageMargins left="0.19685039370078741" right="0.19685039370078741" top="0.19685039370078741" bottom="0.19685039370078741" header="0.19685039370078741" footer="0.19685039370078741"/>
  <pageSetup scale="59" fitToHeight="0" orientation="landscape" cellComments="atEnd" r:id="rId1"/>
  <headerFooter>
    <oddFooter>&amp;R&amp;"Tahoma,Normal"&amp;8Página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macro="[0]!MENU">
                <anchor moveWithCells="1" sizeWithCells="1">
                  <from>
                    <xdr:col>24</xdr:col>
                    <xdr:colOff>0</xdr:colOff>
                    <xdr:row>0</xdr:row>
                    <xdr:rowOff>419100</xdr:rowOff>
                  </from>
                  <to>
                    <xdr:col>24</xdr:col>
                    <xdr:colOff>0</xdr:colOff>
                    <xdr:row>1</xdr:row>
                    <xdr:rowOff>0</xdr:rowOff>
                  </to>
                </anchor>
              </controlPr>
            </control>
          </mc:Choice>
        </mc:AlternateContent>
        <mc:AlternateContent xmlns:mc="http://schemas.openxmlformats.org/markup-compatibility/2006">
          <mc:Choice Requires="x14">
            <control shapeId="5128" r:id="rId5" name="Button 8">
              <controlPr defaultSize="0" print="0" autoFill="0" autoPict="0" macro="[0]!inser_CAUSA">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31" r:id="rId6" name="Button 11">
              <controlPr defaultSize="0" print="0" autoFill="0" autoPict="0" macro="[0]!inser_CAUSA2">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32" r:id="rId7" name="Button 12">
              <controlPr defaultSize="0" print="0" autoFill="0" autoPict="0" macro="[0]!MOSTRAR2">
                <anchor moveWithCells="1" sizeWithCells="1">
                  <from>
                    <xdr:col>4</xdr:col>
                    <xdr:colOff>409575</xdr:colOff>
                    <xdr:row>9</xdr:row>
                    <xdr:rowOff>695325</xdr:rowOff>
                  </from>
                  <to>
                    <xdr:col>5</xdr:col>
                    <xdr:colOff>0</xdr:colOff>
                    <xdr:row>9</xdr:row>
                    <xdr:rowOff>695325</xdr:rowOff>
                  </to>
                </anchor>
              </controlPr>
            </control>
          </mc:Choice>
        </mc:AlternateContent>
        <mc:AlternateContent xmlns:mc="http://schemas.openxmlformats.org/markup-compatibility/2006">
          <mc:Choice Requires="x14">
            <control shapeId="5133" r:id="rId8" name="Button 13">
              <controlPr defaultSize="0" print="0" autoFill="0" autoPict="0" macro="[0]!inser_CAUSA3">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34" r:id="rId9" name="Button 14">
              <controlPr defaultSize="0" print="0" autoFill="0" autoPict="0" macro="[0]!mostrar3">
                <anchor moveWithCells="1" sizeWithCells="1">
                  <from>
                    <xdr:col>4</xdr:col>
                    <xdr:colOff>409575</xdr:colOff>
                    <xdr:row>9</xdr:row>
                    <xdr:rowOff>695325</xdr:rowOff>
                  </from>
                  <to>
                    <xdr:col>5</xdr:col>
                    <xdr:colOff>0</xdr:colOff>
                    <xdr:row>9</xdr:row>
                    <xdr:rowOff>695325</xdr:rowOff>
                  </to>
                </anchor>
              </controlPr>
            </control>
          </mc:Choice>
        </mc:AlternateContent>
        <mc:AlternateContent xmlns:mc="http://schemas.openxmlformats.org/markup-compatibility/2006">
          <mc:Choice Requires="x14">
            <control shapeId="5138" r:id="rId10" name="Button 18">
              <controlPr defaultSize="0" print="0" autoFill="0" autoPict="0" macro="[0]!inser_CAUSA">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39" r:id="rId11" name="Button 19">
              <controlPr defaultSize="0" print="0" autoFill="0" autoPict="0" macro="[0]!inser_CAUSA2">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40" r:id="rId12" name="Button 20">
              <controlPr defaultSize="0" print="0" autoFill="0" autoPict="0" macro="[0]!MOSTRAR2">
                <anchor moveWithCells="1" sizeWithCells="1">
                  <from>
                    <xdr:col>4</xdr:col>
                    <xdr:colOff>409575</xdr:colOff>
                    <xdr:row>9</xdr:row>
                    <xdr:rowOff>695325</xdr:rowOff>
                  </from>
                  <to>
                    <xdr:col>5</xdr:col>
                    <xdr:colOff>0</xdr:colOff>
                    <xdr:row>9</xdr:row>
                    <xdr:rowOff>695325</xdr:rowOff>
                  </to>
                </anchor>
              </controlPr>
            </control>
          </mc:Choice>
        </mc:AlternateContent>
        <mc:AlternateContent xmlns:mc="http://schemas.openxmlformats.org/markup-compatibility/2006">
          <mc:Choice Requires="x14">
            <control shapeId="5141" r:id="rId13" name="Button 21">
              <controlPr defaultSize="0" print="0" autoFill="0" autoPict="0" macro="[0]!inser_CAUSA3">
                <anchor moveWithCells="1" sizeWithCells="1">
                  <from>
                    <xdr:col>19</xdr:col>
                    <xdr:colOff>9525</xdr:colOff>
                    <xdr:row>9</xdr:row>
                    <xdr:rowOff>695325</xdr:rowOff>
                  </from>
                  <to>
                    <xdr:col>22</xdr:col>
                    <xdr:colOff>38100</xdr:colOff>
                    <xdr:row>9</xdr:row>
                    <xdr:rowOff>695325</xdr:rowOff>
                  </to>
                </anchor>
              </controlPr>
            </control>
          </mc:Choice>
        </mc:AlternateContent>
        <mc:AlternateContent xmlns:mc="http://schemas.openxmlformats.org/markup-compatibility/2006">
          <mc:Choice Requires="x14">
            <control shapeId="5142" r:id="rId14" name="Button 22">
              <controlPr defaultSize="0" print="0" autoFill="0" autoPict="0" macro="[0]!mostrar3">
                <anchor moveWithCells="1" sizeWithCells="1">
                  <from>
                    <xdr:col>4</xdr:col>
                    <xdr:colOff>409575</xdr:colOff>
                    <xdr:row>9</xdr:row>
                    <xdr:rowOff>695325</xdr:rowOff>
                  </from>
                  <to>
                    <xdr:col>5</xdr:col>
                    <xdr:colOff>0</xdr:colOff>
                    <xdr:row>9</xdr:row>
                    <xdr:rowOff>695325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'BD1'!$J$55:$L$55</xm:f>
          </x14:formula1>
          <xm:sqref>F1153:H1153 F1159:H1159 F1165:H1165 F1171:H1171 F1177:H1177 F1183:H1183 F1189:H1189 F1195:H1195 F1201:H1201 F1207:H1207 F1213:H1213 F1219:H1219 F1225:H1225 F1231:H1231 F1237:H1237 F1243:H1243 F1249:H1249 F1255:H1255 F975:H975 F1071:H1071 F981:H981 F987:H987 F993:H993 F999:H999 F1005:H1005 F1011:H1011 F1017:H1017 F1023:H1023 F1029:H1029 F1035:H1035 F1041:H1041 F1047:H1047 F1053:H1053 F1059:H1059 F1065:H1065 F1077:H1077 F795:H795 F801:H801 F807:H807 F813:H813 F819:H819 F825:H825 F831:H831 F837:H837 F843:H843 F849:H849 F855:H855 F861:H861 F867:H867 F873:H873 F879:H879 F885:H885 F891:H891 F897:H897 F717:H717 F711:H711 F705:H705 F699:H699 F693:H693 F687:H687 F681:H681 F675:H675 F669:H669 F663:H663 F657:H657 F651:H651 F645:H645 F639:H639 F633:H633 F627:H627 F621:H621 F615:H615 F537:H537 F531:H531 F525:H525 F519:H519 F513:H513 F507:H507 F501:H501 F495:H495 F489:H489 F483:H483 F477:H477 F471:H471 F465:H465 F459:H459 F453:H453 F447:H447 F441:H441 F435:H435 F357:H357 F351:H351 F345:H345 F339:H339 F333:H333 F327:H327 F321:H321 F315:H315 F309:H309 F303:H303 F297:H297 F291:H291 F285:H285 F279:H279 F273:H273 F267:H267 F261:H261 F255:H255 F178:H178 F172:H172 F166:H166 F160:H160 F154:H154 F148:H148 F142:H142 F136:H136 F130:H130 F124:H124 F118:H118 F112:H112 F106:H106 F100:H100 F94:H94 F88:H88 F82:H82 F76:H76</xm:sqref>
        </x14:dataValidation>
        <x14:dataValidation type="list" allowBlank="1" showInputMessage="1" showErrorMessage="1">
          <x14:formula1>
            <xm:f>'BD1'!$B$55:$H$55</xm:f>
          </x14:formula1>
          <xm:sqref>C7:D7 C365:D365 C186:D186 C545:D545 C725:D725 C905:D905 C1085:D1085</xm:sqref>
        </x14:dataValidation>
        <x14:dataValidation type="list" allowBlank="1" showInputMessage="1" showErrorMessage="1">
          <x14:formula1>
            <xm:f>'BD1'!$AH$4:$AH$7</xm:f>
          </x14:formula1>
          <xm:sqref>T3:V3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N261"/>
  <sheetViews>
    <sheetView showGridLines="0" topLeftCell="AA1" workbookViewId="0">
      <selection activeCell="AH3" sqref="AH3"/>
    </sheetView>
  </sheetViews>
  <sheetFormatPr baseColWidth="10" defaultColWidth="10.85546875" defaultRowHeight="11.25" x14ac:dyDescent="0.25"/>
  <cols>
    <col min="1" max="1" width="2.85546875" style="22" customWidth="1"/>
    <col min="2" max="2" width="15.5703125" style="22" customWidth="1"/>
    <col min="3" max="3" width="14.5703125" style="22" customWidth="1"/>
    <col min="4" max="4" width="19.85546875" style="22" customWidth="1"/>
    <col min="5" max="5" width="14.42578125" style="22" customWidth="1"/>
    <col min="6" max="6" width="21.7109375" style="22" customWidth="1"/>
    <col min="7" max="7" width="18.28515625" style="22" customWidth="1"/>
    <col min="8" max="8" width="23.5703125" style="22" customWidth="1"/>
    <col min="9" max="9" width="10.85546875" style="22"/>
    <col min="10" max="10" width="20.28515625" style="22" customWidth="1"/>
    <col min="11" max="17" width="10.85546875" style="22"/>
    <col min="18" max="18" width="2.7109375" style="22" customWidth="1"/>
    <col min="19" max="33" width="10.85546875" style="22"/>
    <col min="34" max="37" width="15" style="23" customWidth="1"/>
    <col min="38" max="39" width="15" style="24" customWidth="1"/>
    <col min="40" max="40" width="10.85546875" style="24"/>
    <col min="41" max="16384" width="10.85546875" style="22"/>
  </cols>
  <sheetData>
    <row r="1" spans="2:40" x14ac:dyDescent="0.25">
      <c r="B1" s="161"/>
      <c r="C1" s="162"/>
      <c r="D1" s="510" t="s">
        <v>17</v>
      </c>
      <c r="E1" s="511"/>
      <c r="F1" s="511"/>
      <c r="G1" s="511"/>
      <c r="H1" s="511"/>
      <c r="I1" s="511"/>
      <c r="J1" s="511"/>
      <c r="K1" s="511"/>
      <c r="L1" s="511"/>
      <c r="M1" s="511"/>
      <c r="N1" s="511"/>
      <c r="O1" s="511"/>
      <c r="P1" s="511"/>
      <c r="Q1" s="163"/>
      <c r="S1" s="510" t="s">
        <v>16</v>
      </c>
      <c r="T1" s="511"/>
      <c r="U1" s="511"/>
      <c r="V1" s="511"/>
      <c r="W1" s="511"/>
      <c r="X1" s="511"/>
      <c r="Y1" s="511"/>
      <c r="Z1" s="511"/>
      <c r="AA1" s="511"/>
      <c r="AB1" s="511"/>
      <c r="AC1" s="511"/>
      <c r="AD1" s="511"/>
      <c r="AE1" s="511"/>
      <c r="AF1" s="515"/>
    </row>
    <row r="2" spans="2:40" s="21" customFormat="1" ht="45" x14ac:dyDescent="0.25">
      <c r="B2" s="164"/>
      <c r="C2" s="159"/>
      <c r="D2" s="149" t="s">
        <v>169</v>
      </c>
      <c r="E2" s="19" t="s">
        <v>170</v>
      </c>
      <c r="F2" s="19" t="s">
        <v>8</v>
      </c>
      <c r="G2" s="19" t="s">
        <v>9</v>
      </c>
      <c r="H2" s="19" t="s">
        <v>171</v>
      </c>
      <c r="I2" s="19" t="s">
        <v>10</v>
      </c>
      <c r="J2" s="19" t="s">
        <v>11</v>
      </c>
      <c r="K2" s="19" t="s">
        <v>172</v>
      </c>
      <c r="L2" s="19" t="s">
        <v>173</v>
      </c>
      <c r="M2" s="19" t="s">
        <v>12</v>
      </c>
      <c r="N2" s="19" t="s">
        <v>13</v>
      </c>
      <c r="O2" s="19" t="s">
        <v>14</v>
      </c>
      <c r="P2" s="19" t="s">
        <v>18</v>
      </c>
      <c r="Q2" s="150" t="s">
        <v>359</v>
      </c>
      <c r="R2" s="159"/>
      <c r="S2" s="149" t="s">
        <v>169</v>
      </c>
      <c r="T2" s="19" t="s">
        <v>170</v>
      </c>
      <c r="U2" s="19" t="s">
        <v>8</v>
      </c>
      <c r="V2" s="19" t="s">
        <v>9</v>
      </c>
      <c r="W2" s="19" t="s">
        <v>171</v>
      </c>
      <c r="X2" s="19" t="s">
        <v>10</v>
      </c>
      <c r="Y2" s="19" t="s">
        <v>11</v>
      </c>
      <c r="Z2" s="19" t="s">
        <v>172</v>
      </c>
      <c r="AA2" s="19" t="s">
        <v>173</v>
      </c>
      <c r="AB2" s="19" t="s">
        <v>12</v>
      </c>
      <c r="AC2" s="19" t="s">
        <v>13</v>
      </c>
      <c r="AD2" s="19" t="s">
        <v>14</v>
      </c>
      <c r="AE2" s="19" t="s">
        <v>18</v>
      </c>
      <c r="AF2" s="150" t="s">
        <v>359</v>
      </c>
      <c r="AG2" s="22"/>
      <c r="AH2" s="512" t="s">
        <v>82</v>
      </c>
      <c r="AI2" s="512"/>
      <c r="AJ2" s="512"/>
      <c r="AK2" s="512"/>
      <c r="AL2" s="25"/>
      <c r="AM2" s="34" t="s">
        <v>161</v>
      </c>
      <c r="AN2" s="34" t="s">
        <v>164</v>
      </c>
    </row>
    <row r="3" spans="2:40" ht="22.5" x14ac:dyDescent="0.25">
      <c r="B3" s="165"/>
      <c r="C3" s="160"/>
      <c r="D3" s="151"/>
      <c r="E3" s="279"/>
      <c r="F3" s="279"/>
      <c r="G3" s="20"/>
      <c r="H3" s="279"/>
      <c r="I3" s="279"/>
      <c r="J3" s="279"/>
      <c r="K3" s="279"/>
      <c r="L3" s="279"/>
      <c r="M3" s="279"/>
      <c r="N3" s="279"/>
      <c r="O3" s="279"/>
      <c r="P3" s="20"/>
      <c r="Q3" s="153"/>
      <c r="R3" s="160"/>
      <c r="S3" s="151"/>
      <c r="T3" s="20"/>
      <c r="U3" s="20"/>
      <c r="V3" s="20"/>
      <c r="W3" s="20"/>
      <c r="X3" s="20"/>
      <c r="Y3" s="20"/>
      <c r="Z3" s="20"/>
      <c r="AA3" s="20"/>
      <c r="AB3" s="20"/>
      <c r="AC3" s="20"/>
      <c r="AD3" s="20"/>
      <c r="AE3" s="20"/>
      <c r="AF3" s="152"/>
      <c r="AH3" s="27" t="s">
        <v>84</v>
      </c>
      <c r="AI3" s="27"/>
      <c r="AJ3" s="27"/>
      <c r="AK3" s="27"/>
      <c r="AM3" s="31"/>
      <c r="AN3" s="31"/>
    </row>
    <row r="4" spans="2:40" ht="56.25" x14ac:dyDescent="0.25">
      <c r="B4" s="165"/>
      <c r="C4" s="160"/>
      <c r="D4" s="151" t="s">
        <v>28</v>
      </c>
      <c r="E4" s="279" t="s">
        <v>30</v>
      </c>
      <c r="F4" s="279" t="s">
        <v>41</v>
      </c>
      <c r="G4" s="20" t="s">
        <v>57</v>
      </c>
      <c r="H4" s="279" t="s">
        <v>24</v>
      </c>
      <c r="I4" s="279" t="s">
        <v>26</v>
      </c>
      <c r="J4" s="279" t="s">
        <v>56</v>
      </c>
      <c r="K4" s="279" t="s">
        <v>45</v>
      </c>
      <c r="L4" s="279" t="s">
        <v>21</v>
      </c>
      <c r="M4" s="279" t="s">
        <v>19</v>
      </c>
      <c r="N4" s="279" t="s">
        <v>47</v>
      </c>
      <c r="O4" s="279" t="s">
        <v>35</v>
      </c>
      <c r="P4" s="20" t="s">
        <v>52</v>
      </c>
      <c r="Q4" s="153" t="s">
        <v>904</v>
      </c>
      <c r="R4" s="160"/>
      <c r="S4" s="151" t="s">
        <v>7</v>
      </c>
      <c r="T4" s="20" t="s">
        <v>7</v>
      </c>
      <c r="U4" s="20" t="s">
        <v>7</v>
      </c>
      <c r="V4" s="20" t="s">
        <v>7</v>
      </c>
      <c r="W4" s="20" t="s">
        <v>7</v>
      </c>
      <c r="X4" s="20" t="s">
        <v>7</v>
      </c>
      <c r="Y4" s="20" t="s">
        <v>7</v>
      </c>
      <c r="Z4" s="20" t="s">
        <v>7</v>
      </c>
      <c r="AA4" s="20" t="s">
        <v>7</v>
      </c>
      <c r="AB4" s="20" t="s">
        <v>7</v>
      </c>
      <c r="AC4" s="20" t="s">
        <v>7</v>
      </c>
      <c r="AD4" s="20" t="s">
        <v>7</v>
      </c>
      <c r="AE4" s="20" t="s">
        <v>7</v>
      </c>
      <c r="AF4" s="153" t="s">
        <v>7</v>
      </c>
      <c r="AG4" s="147"/>
      <c r="AH4" s="82" t="s">
        <v>250</v>
      </c>
      <c r="AM4" s="31" t="s">
        <v>0</v>
      </c>
      <c r="AN4" s="31" t="s">
        <v>166</v>
      </c>
    </row>
    <row r="5" spans="2:40" ht="45" x14ac:dyDescent="0.25">
      <c r="B5" s="165"/>
      <c r="C5" s="160"/>
      <c r="D5" s="151" t="s">
        <v>29</v>
      </c>
      <c r="E5" s="279" t="s">
        <v>31</v>
      </c>
      <c r="F5" s="279" t="s">
        <v>42</v>
      </c>
      <c r="G5" s="20"/>
      <c r="H5" s="279" t="s">
        <v>60</v>
      </c>
      <c r="I5" s="279" t="s">
        <v>53</v>
      </c>
      <c r="J5" s="279" t="s">
        <v>55</v>
      </c>
      <c r="K5" s="279" t="s">
        <v>46</v>
      </c>
      <c r="L5" s="279" t="s">
        <v>62</v>
      </c>
      <c r="M5" s="279" t="s">
        <v>20</v>
      </c>
      <c r="N5" s="279" t="s">
        <v>48</v>
      </c>
      <c r="O5" s="279" t="s">
        <v>36</v>
      </c>
      <c r="P5" s="20"/>
      <c r="Q5" s="153"/>
      <c r="R5" s="160"/>
      <c r="S5" s="151" t="s">
        <v>7</v>
      </c>
      <c r="T5" s="20" t="s">
        <v>7</v>
      </c>
      <c r="U5" s="20" t="s">
        <v>58</v>
      </c>
      <c r="V5" s="20"/>
      <c r="W5" s="20" t="s">
        <v>58</v>
      </c>
      <c r="X5" s="20" t="s">
        <v>58</v>
      </c>
      <c r="Y5" s="20" t="s">
        <v>58</v>
      </c>
      <c r="Z5" s="20" t="s">
        <v>58</v>
      </c>
      <c r="AA5" s="20" t="s">
        <v>58</v>
      </c>
      <c r="AB5" s="20" t="s">
        <v>58</v>
      </c>
      <c r="AC5" s="20" t="s">
        <v>58</v>
      </c>
      <c r="AD5" s="20" t="s">
        <v>58</v>
      </c>
      <c r="AE5" s="20"/>
      <c r="AF5" s="154"/>
      <c r="AH5" s="82" t="s">
        <v>249</v>
      </c>
      <c r="AM5" s="31" t="s">
        <v>1</v>
      </c>
      <c r="AN5" s="31" t="s">
        <v>167</v>
      </c>
    </row>
    <row r="6" spans="2:40" ht="78.75" x14ac:dyDescent="0.25">
      <c r="B6" s="165"/>
      <c r="C6" s="160"/>
      <c r="D6" s="151"/>
      <c r="E6" s="279" t="s">
        <v>32</v>
      </c>
      <c r="F6" s="279" t="s">
        <v>43</v>
      </c>
      <c r="G6" s="20"/>
      <c r="H6" s="279" t="s">
        <v>61</v>
      </c>
      <c r="I6" s="279" t="s">
        <v>27</v>
      </c>
      <c r="J6" s="279" t="s">
        <v>54</v>
      </c>
      <c r="K6" s="279"/>
      <c r="L6" s="279" t="s">
        <v>22</v>
      </c>
      <c r="M6" s="279"/>
      <c r="N6" s="279" t="s">
        <v>49</v>
      </c>
      <c r="O6" s="279" t="s">
        <v>37</v>
      </c>
      <c r="P6" s="20"/>
      <c r="Q6" s="154"/>
      <c r="R6" s="160"/>
      <c r="S6" s="151" t="s">
        <v>7</v>
      </c>
      <c r="T6" s="20" t="s">
        <v>7</v>
      </c>
      <c r="U6" s="20" t="s">
        <v>58</v>
      </c>
      <c r="V6" s="20"/>
      <c r="W6" s="20" t="s">
        <v>58</v>
      </c>
      <c r="X6" s="20" t="s">
        <v>59</v>
      </c>
      <c r="Y6" s="20" t="s">
        <v>59</v>
      </c>
      <c r="Z6" s="20"/>
      <c r="AA6" s="20" t="s">
        <v>7</v>
      </c>
      <c r="AB6" s="20"/>
      <c r="AC6" s="20" t="s">
        <v>58</v>
      </c>
      <c r="AD6" s="20" t="s">
        <v>58</v>
      </c>
      <c r="AE6" s="20"/>
      <c r="AF6" s="154"/>
      <c r="AH6" s="23" t="s">
        <v>924</v>
      </c>
      <c r="AM6" s="31" t="s">
        <v>2</v>
      </c>
      <c r="AN6" s="31" t="s">
        <v>168</v>
      </c>
    </row>
    <row r="7" spans="2:40" ht="45" x14ac:dyDescent="0.25">
      <c r="B7" s="165"/>
      <c r="C7" s="160"/>
      <c r="D7" s="151"/>
      <c r="E7" s="279" t="s">
        <v>33</v>
      </c>
      <c r="F7" s="279" t="s">
        <v>44</v>
      </c>
      <c r="G7" s="20"/>
      <c r="H7" s="279" t="s">
        <v>25</v>
      </c>
      <c r="I7" s="279"/>
      <c r="J7" s="279" t="s">
        <v>208</v>
      </c>
      <c r="K7" s="279"/>
      <c r="L7" s="279" t="s">
        <v>63</v>
      </c>
      <c r="M7" s="279"/>
      <c r="N7" s="279" t="s">
        <v>50</v>
      </c>
      <c r="O7" s="279" t="s">
        <v>903</v>
      </c>
      <c r="P7" s="20"/>
      <c r="Q7" s="153"/>
      <c r="R7" s="160"/>
      <c r="S7" s="151"/>
      <c r="T7" s="20" t="s">
        <v>58</v>
      </c>
      <c r="U7" s="20" t="s">
        <v>59</v>
      </c>
      <c r="V7" s="20"/>
      <c r="W7" s="20" t="s">
        <v>59</v>
      </c>
      <c r="X7" s="20"/>
      <c r="Y7" s="20" t="s">
        <v>58</v>
      </c>
      <c r="Z7" s="20"/>
      <c r="AA7" s="20" t="s">
        <v>58</v>
      </c>
      <c r="AB7" s="20"/>
      <c r="AC7" s="20" t="s">
        <v>59</v>
      </c>
      <c r="AD7" s="20" t="s">
        <v>59</v>
      </c>
      <c r="AE7" s="20"/>
      <c r="AF7" s="154"/>
      <c r="AH7" s="23" t="s">
        <v>925</v>
      </c>
      <c r="AM7" s="31" t="s">
        <v>3</v>
      </c>
      <c r="AN7" s="31" t="s">
        <v>176</v>
      </c>
    </row>
    <row r="8" spans="2:40" ht="45" x14ac:dyDescent="0.25">
      <c r="B8" s="165"/>
      <c r="C8" s="160"/>
      <c r="D8" s="151"/>
      <c r="E8" s="279" t="s">
        <v>34</v>
      </c>
      <c r="F8" s="279"/>
      <c r="G8" s="20"/>
      <c r="H8" s="279"/>
      <c r="I8" s="279"/>
      <c r="J8" s="279" t="s">
        <v>209</v>
      </c>
      <c r="K8" s="279"/>
      <c r="L8" s="279" t="s">
        <v>64</v>
      </c>
      <c r="M8" s="20"/>
      <c r="N8" s="279" t="s">
        <v>51</v>
      </c>
      <c r="O8" s="279" t="s">
        <v>38</v>
      </c>
      <c r="P8" s="20"/>
      <c r="Q8" s="153"/>
      <c r="R8" s="160"/>
      <c r="S8" s="151"/>
      <c r="T8" s="20" t="s">
        <v>58</v>
      </c>
      <c r="U8" s="20"/>
      <c r="V8" s="20"/>
      <c r="W8" s="20"/>
      <c r="X8" s="20"/>
      <c r="Y8" s="20" t="s">
        <v>58</v>
      </c>
      <c r="Z8" s="20"/>
      <c r="AA8" s="20" t="s">
        <v>58</v>
      </c>
      <c r="AB8" s="20"/>
      <c r="AC8" s="20" t="s">
        <v>59</v>
      </c>
      <c r="AD8" s="20" t="s">
        <v>59</v>
      </c>
      <c r="AE8" s="20"/>
      <c r="AF8" s="154"/>
      <c r="AM8" s="31"/>
      <c r="AN8" s="31" t="s">
        <v>174</v>
      </c>
    </row>
    <row r="9" spans="2:40" ht="45" x14ac:dyDescent="0.2">
      <c r="B9" s="165"/>
      <c r="C9" s="160"/>
      <c r="D9" s="151"/>
      <c r="E9" s="279" t="s">
        <v>360</v>
      </c>
      <c r="F9" s="279"/>
      <c r="G9" s="20"/>
      <c r="H9" s="279"/>
      <c r="I9" s="279"/>
      <c r="J9" s="279" t="s">
        <v>210</v>
      </c>
      <c r="K9" s="279"/>
      <c r="L9" s="279" t="s">
        <v>65</v>
      </c>
      <c r="M9" s="20"/>
      <c r="N9" s="279"/>
      <c r="O9" s="279"/>
      <c r="P9" s="20"/>
      <c r="Q9" s="153"/>
      <c r="R9" s="160"/>
      <c r="S9" s="151"/>
      <c r="T9" s="20" t="s">
        <v>58</v>
      </c>
      <c r="U9" s="20"/>
      <c r="V9" s="20"/>
      <c r="W9" s="20"/>
      <c r="X9" s="20"/>
      <c r="Y9" s="20" t="s">
        <v>58</v>
      </c>
      <c r="Z9" s="20"/>
      <c r="AA9" s="20" t="s">
        <v>58</v>
      </c>
      <c r="AB9" s="20"/>
      <c r="AC9" s="20"/>
      <c r="AD9" s="20" t="s">
        <v>59</v>
      </c>
      <c r="AE9" s="20"/>
      <c r="AF9" s="154"/>
      <c r="AM9" s="31"/>
      <c r="AN9" s="32" t="s">
        <v>175</v>
      </c>
    </row>
    <row r="10" spans="2:40" ht="45.75" thickBot="1" x14ac:dyDescent="0.3">
      <c r="B10" s="165"/>
      <c r="C10" s="160"/>
      <c r="D10" s="151"/>
      <c r="E10" s="279"/>
      <c r="F10" s="279"/>
      <c r="G10" s="20"/>
      <c r="H10" s="279"/>
      <c r="I10" s="279"/>
      <c r="J10" s="279" t="s">
        <v>211</v>
      </c>
      <c r="K10" s="20"/>
      <c r="L10" s="279" t="s">
        <v>23</v>
      </c>
      <c r="M10" s="20"/>
      <c r="N10" s="279"/>
      <c r="O10" s="279" t="s">
        <v>39</v>
      </c>
      <c r="P10" s="20"/>
      <c r="Q10" s="153"/>
      <c r="R10" s="160"/>
      <c r="S10" s="151"/>
      <c r="T10" s="20"/>
      <c r="U10" s="20"/>
      <c r="V10" s="20"/>
      <c r="W10" s="20"/>
      <c r="X10" s="20"/>
      <c r="Y10" s="20" t="s">
        <v>58</v>
      </c>
      <c r="Z10" s="20"/>
      <c r="AA10" s="20" t="s">
        <v>59</v>
      </c>
      <c r="AB10" s="20"/>
      <c r="AC10" s="20"/>
      <c r="AD10" s="20" t="s">
        <v>59</v>
      </c>
      <c r="AE10" s="20"/>
      <c r="AF10" s="154"/>
      <c r="AM10" s="33"/>
      <c r="AN10" s="33"/>
    </row>
    <row r="11" spans="2:40" ht="23.25" customHeight="1" thickBot="1" x14ac:dyDescent="0.3">
      <c r="B11" s="165"/>
      <c r="C11" s="160"/>
      <c r="D11" s="151"/>
      <c r="E11" s="279"/>
      <c r="F11" s="279"/>
      <c r="G11" s="20"/>
      <c r="H11" s="279"/>
      <c r="I11" s="20"/>
      <c r="J11" s="279" t="s">
        <v>212</v>
      </c>
      <c r="K11" s="20"/>
      <c r="L11" s="279"/>
      <c r="M11" s="20"/>
      <c r="N11" s="20"/>
      <c r="O11" s="279" t="s">
        <v>40</v>
      </c>
      <c r="P11" s="20"/>
      <c r="Q11" s="153"/>
      <c r="R11" s="160"/>
      <c r="S11" s="151"/>
      <c r="T11" s="20"/>
      <c r="U11" s="20"/>
      <c r="V11" s="20"/>
      <c r="W11" s="20"/>
      <c r="X11" s="20"/>
      <c r="Y11" s="20" t="s">
        <v>58</v>
      </c>
      <c r="Z11" s="20"/>
      <c r="AA11" s="20"/>
      <c r="AB11" s="20"/>
      <c r="AC11" s="20"/>
      <c r="AD11" s="20" t="s">
        <v>59</v>
      </c>
      <c r="AE11" s="20"/>
      <c r="AF11" s="154"/>
      <c r="AH11" s="513" t="s">
        <v>77</v>
      </c>
      <c r="AI11" s="513" t="s">
        <v>76</v>
      </c>
      <c r="AJ11" s="513"/>
      <c r="AK11" s="513"/>
      <c r="AM11" s="33"/>
      <c r="AN11" s="33"/>
    </row>
    <row r="12" spans="2:40" x14ac:dyDescent="0.25">
      <c r="B12" s="165"/>
      <c r="C12" s="160"/>
      <c r="D12" s="155"/>
      <c r="E12" s="280"/>
      <c r="F12" s="26"/>
      <c r="G12" s="26"/>
      <c r="H12" s="280"/>
      <c r="I12" s="26"/>
      <c r="J12" s="280" t="s">
        <v>213</v>
      </c>
      <c r="K12" s="26"/>
      <c r="L12" s="280"/>
      <c r="M12" s="26"/>
      <c r="N12" s="26"/>
      <c r="O12" s="280"/>
      <c r="P12" s="26"/>
      <c r="Q12" s="166"/>
      <c r="R12" s="160"/>
      <c r="S12" s="155"/>
      <c r="T12" s="26"/>
      <c r="U12" s="26"/>
      <c r="V12" s="26"/>
      <c r="W12" s="26"/>
      <c r="X12" s="26"/>
      <c r="Y12" s="26" t="s">
        <v>58</v>
      </c>
      <c r="Z12" s="26"/>
      <c r="AA12" s="26"/>
      <c r="AB12" s="26"/>
      <c r="AC12" s="26"/>
      <c r="AD12" s="26"/>
      <c r="AE12" s="26"/>
      <c r="AF12" s="154"/>
      <c r="AH12" s="514"/>
      <c r="AI12" s="13" t="s">
        <v>71</v>
      </c>
      <c r="AJ12" s="13" t="s">
        <v>72</v>
      </c>
      <c r="AM12" s="33"/>
      <c r="AN12" s="33"/>
    </row>
    <row r="13" spans="2:40" x14ac:dyDescent="0.25">
      <c r="B13" s="165"/>
      <c r="C13" s="160"/>
      <c r="D13" s="155"/>
      <c r="E13" s="280"/>
      <c r="F13" s="26"/>
      <c r="G13" s="26"/>
      <c r="H13" s="280"/>
      <c r="I13" s="26"/>
      <c r="J13" s="280" t="s">
        <v>214</v>
      </c>
      <c r="K13" s="26"/>
      <c r="L13" s="280"/>
      <c r="M13" s="26"/>
      <c r="N13" s="26"/>
      <c r="O13" s="280"/>
      <c r="P13" s="26"/>
      <c r="Q13" s="166"/>
      <c r="R13" s="160"/>
      <c r="S13" s="155"/>
      <c r="T13" s="26"/>
      <c r="U13" s="26"/>
      <c r="V13" s="26"/>
      <c r="W13" s="26"/>
      <c r="X13" s="26"/>
      <c r="Y13" s="26" t="s">
        <v>58</v>
      </c>
      <c r="Z13" s="26"/>
      <c r="AA13" s="26"/>
      <c r="AB13" s="26"/>
      <c r="AC13" s="26"/>
      <c r="AD13" s="26"/>
      <c r="AE13" s="26"/>
      <c r="AF13" s="154"/>
      <c r="AH13" s="23" t="s">
        <v>141</v>
      </c>
      <c r="AI13" s="23" t="s">
        <v>147</v>
      </c>
      <c r="AJ13" s="23" t="s">
        <v>142</v>
      </c>
    </row>
    <row r="14" spans="2:40" x14ac:dyDescent="0.25">
      <c r="B14" s="165"/>
      <c r="C14" s="160"/>
      <c r="D14" s="155"/>
      <c r="E14" s="280"/>
      <c r="F14" s="26"/>
      <c r="G14" s="26"/>
      <c r="H14" s="280"/>
      <c r="I14" s="26"/>
      <c r="J14" s="280" t="s">
        <v>215</v>
      </c>
      <c r="K14" s="26"/>
      <c r="L14" s="280"/>
      <c r="M14" s="26"/>
      <c r="N14" s="26"/>
      <c r="O14" s="280"/>
      <c r="P14" s="26"/>
      <c r="Q14" s="166"/>
      <c r="R14" s="160"/>
      <c r="S14" s="155"/>
      <c r="T14" s="26"/>
      <c r="U14" s="26"/>
      <c r="V14" s="26"/>
      <c r="W14" s="26"/>
      <c r="X14" s="26"/>
      <c r="Y14" s="26" t="s">
        <v>58</v>
      </c>
      <c r="Z14" s="26"/>
      <c r="AA14" s="26"/>
      <c r="AB14" s="26"/>
      <c r="AC14" s="26"/>
      <c r="AD14" s="26"/>
      <c r="AE14" s="26"/>
      <c r="AF14" s="154"/>
      <c r="AH14" s="23" t="s">
        <v>202</v>
      </c>
      <c r="AI14" s="23" t="s">
        <v>148</v>
      </c>
      <c r="AJ14" s="23" t="s">
        <v>143</v>
      </c>
    </row>
    <row r="15" spans="2:40" x14ac:dyDescent="0.25">
      <c r="B15" s="165"/>
      <c r="C15" s="160"/>
      <c r="D15" s="155"/>
      <c r="E15" s="26"/>
      <c r="F15" s="26"/>
      <c r="G15" s="26"/>
      <c r="H15" s="280"/>
      <c r="I15" s="26"/>
      <c r="J15" s="280" t="s">
        <v>216</v>
      </c>
      <c r="K15" s="26"/>
      <c r="L15" s="280"/>
      <c r="M15" s="26"/>
      <c r="N15" s="26"/>
      <c r="O15" s="280"/>
      <c r="P15" s="26"/>
      <c r="Q15" s="166"/>
      <c r="R15" s="160"/>
      <c r="S15" s="155"/>
      <c r="T15" s="26"/>
      <c r="U15" s="26"/>
      <c r="V15" s="26"/>
      <c r="W15" s="26"/>
      <c r="X15" s="26"/>
      <c r="Y15" s="26" t="s">
        <v>58</v>
      </c>
      <c r="Z15" s="26"/>
      <c r="AA15" s="26"/>
      <c r="AB15" s="26"/>
      <c r="AC15" s="26"/>
      <c r="AD15" s="26"/>
      <c r="AE15" s="26"/>
      <c r="AF15" s="154"/>
      <c r="AH15" s="23" t="s">
        <v>203</v>
      </c>
      <c r="AI15" s="23" t="s">
        <v>149</v>
      </c>
      <c r="AJ15" s="23" t="s">
        <v>144</v>
      </c>
    </row>
    <row r="16" spans="2:40" x14ac:dyDescent="0.25">
      <c r="B16" s="165"/>
      <c r="C16" s="160"/>
      <c r="D16" s="155"/>
      <c r="E16" s="26"/>
      <c r="F16" s="26"/>
      <c r="G16" s="26"/>
      <c r="H16" s="280"/>
      <c r="I16" s="26"/>
      <c r="J16" s="280" t="s">
        <v>217</v>
      </c>
      <c r="K16" s="26"/>
      <c r="L16" s="280"/>
      <c r="M16" s="26"/>
      <c r="N16" s="26"/>
      <c r="O16" s="280"/>
      <c r="P16" s="26"/>
      <c r="Q16" s="166"/>
      <c r="R16" s="160"/>
      <c r="S16" s="155"/>
      <c r="T16" s="26"/>
      <c r="U16" s="26"/>
      <c r="V16" s="26"/>
      <c r="W16" s="26"/>
      <c r="X16" s="26"/>
      <c r="Y16" s="26" t="s">
        <v>58</v>
      </c>
      <c r="Z16" s="26"/>
      <c r="AA16" s="26"/>
      <c r="AB16" s="26"/>
      <c r="AC16" s="26"/>
      <c r="AD16" s="26"/>
      <c r="AE16" s="26"/>
      <c r="AF16" s="154"/>
      <c r="AH16" s="23" t="s">
        <v>204</v>
      </c>
      <c r="AI16" s="23" t="s">
        <v>150</v>
      </c>
      <c r="AJ16" s="23" t="s">
        <v>145</v>
      </c>
    </row>
    <row r="17" spans="2:39" ht="22.5" x14ac:dyDescent="0.25">
      <c r="B17" s="165"/>
      <c r="C17" s="160"/>
      <c r="D17" s="155"/>
      <c r="E17" s="26"/>
      <c r="F17" s="26"/>
      <c r="G17" s="26"/>
      <c r="H17" s="26"/>
      <c r="I17" s="26"/>
      <c r="J17" s="280" t="s">
        <v>218</v>
      </c>
      <c r="K17" s="26"/>
      <c r="L17" s="26"/>
      <c r="M17" s="26"/>
      <c r="N17" s="26"/>
      <c r="O17" s="280"/>
      <c r="P17" s="26"/>
      <c r="Q17" s="166"/>
      <c r="R17" s="160"/>
      <c r="S17" s="155"/>
      <c r="T17" s="26"/>
      <c r="U17" s="26"/>
      <c r="V17" s="26"/>
      <c r="W17" s="26"/>
      <c r="X17" s="26"/>
      <c r="Y17" s="26" t="s">
        <v>58</v>
      </c>
      <c r="Z17" s="26"/>
      <c r="AA17" s="26"/>
      <c r="AB17" s="26"/>
      <c r="AC17" s="26"/>
      <c r="AD17" s="26"/>
      <c r="AE17" s="26"/>
      <c r="AF17" s="154"/>
      <c r="AH17" s="23" t="s">
        <v>205</v>
      </c>
      <c r="AI17" s="23" t="s">
        <v>151</v>
      </c>
      <c r="AJ17" s="23" t="s">
        <v>146</v>
      </c>
    </row>
    <row r="18" spans="2:39" ht="22.5" x14ac:dyDescent="0.25">
      <c r="B18" s="165"/>
      <c r="C18" s="160"/>
      <c r="D18" s="155"/>
      <c r="E18" s="26"/>
      <c r="F18" s="26"/>
      <c r="G18" s="26"/>
      <c r="H18" s="26"/>
      <c r="I18" s="26"/>
      <c r="J18" s="280" t="s">
        <v>219</v>
      </c>
      <c r="K18" s="26"/>
      <c r="L18" s="26"/>
      <c r="M18" s="26"/>
      <c r="N18" s="26"/>
      <c r="O18" s="280"/>
      <c r="P18" s="26"/>
      <c r="Q18" s="166"/>
      <c r="R18" s="160"/>
      <c r="S18" s="155"/>
      <c r="T18" s="26"/>
      <c r="U18" s="26"/>
      <c r="V18" s="26"/>
      <c r="W18" s="26"/>
      <c r="X18" s="26"/>
      <c r="Y18" s="26" t="s">
        <v>58</v>
      </c>
      <c r="Z18" s="26"/>
      <c r="AA18" s="26"/>
      <c r="AB18" s="26"/>
      <c r="AC18" s="26"/>
      <c r="AD18" s="26"/>
      <c r="AE18" s="26"/>
      <c r="AF18" s="154"/>
      <c r="AH18" s="23" t="s">
        <v>206</v>
      </c>
    </row>
    <row r="19" spans="2:39" ht="33.75" x14ac:dyDescent="0.25">
      <c r="B19" s="165"/>
      <c r="C19" s="160"/>
      <c r="D19" s="155"/>
      <c r="E19" s="26"/>
      <c r="F19" s="26"/>
      <c r="G19" s="26"/>
      <c r="H19" s="26"/>
      <c r="I19" s="26"/>
      <c r="J19" s="280" t="s">
        <v>220</v>
      </c>
      <c r="K19" s="26"/>
      <c r="L19" s="26"/>
      <c r="M19" s="26"/>
      <c r="N19" s="26"/>
      <c r="O19" s="26"/>
      <c r="P19" s="26"/>
      <c r="Q19" s="166"/>
      <c r="R19" s="160"/>
      <c r="S19" s="155"/>
      <c r="T19" s="26"/>
      <c r="U19" s="26"/>
      <c r="V19" s="26"/>
      <c r="W19" s="26"/>
      <c r="X19" s="26"/>
      <c r="Y19" s="26" t="s">
        <v>58</v>
      </c>
      <c r="Z19" s="26"/>
      <c r="AA19" s="26"/>
      <c r="AB19" s="26"/>
      <c r="AC19" s="26"/>
      <c r="AD19" s="26"/>
      <c r="AE19" s="26"/>
      <c r="AF19" s="154"/>
      <c r="AH19" s="23" t="s">
        <v>905</v>
      </c>
    </row>
    <row r="20" spans="2:39" x14ac:dyDescent="0.25">
      <c r="B20" s="165"/>
      <c r="C20" s="160"/>
      <c r="D20" s="155"/>
      <c r="E20" s="26"/>
      <c r="F20" s="26"/>
      <c r="G20" s="26"/>
      <c r="H20" s="26"/>
      <c r="I20" s="26"/>
      <c r="J20" s="280" t="s">
        <v>221</v>
      </c>
      <c r="K20" s="26"/>
      <c r="L20" s="26"/>
      <c r="M20" s="26"/>
      <c r="N20" s="26"/>
      <c r="O20" s="26"/>
      <c r="P20" s="26"/>
      <c r="Q20" s="166"/>
      <c r="R20" s="160"/>
      <c r="S20" s="155"/>
      <c r="T20" s="26"/>
      <c r="U20" s="26"/>
      <c r="V20" s="26"/>
      <c r="W20" s="26"/>
      <c r="X20" s="26"/>
      <c r="Y20" s="26" t="s">
        <v>58</v>
      </c>
      <c r="Z20" s="26"/>
      <c r="AA20" s="26"/>
      <c r="AB20" s="26"/>
      <c r="AC20" s="26"/>
      <c r="AD20" s="26"/>
      <c r="AE20" s="26"/>
      <c r="AF20" s="154"/>
      <c r="AH20" s="23" t="s">
        <v>207</v>
      </c>
    </row>
    <row r="21" spans="2:39" x14ac:dyDescent="0.25">
      <c r="B21" s="165"/>
      <c r="C21" s="160"/>
      <c r="D21" s="155"/>
      <c r="E21" s="26"/>
      <c r="F21" s="26"/>
      <c r="G21" s="26"/>
      <c r="H21" s="26"/>
      <c r="I21" s="26"/>
      <c r="J21" s="280" t="s">
        <v>222</v>
      </c>
      <c r="K21" s="26"/>
      <c r="L21" s="26"/>
      <c r="M21" s="26"/>
      <c r="N21" s="26"/>
      <c r="O21" s="26"/>
      <c r="P21" s="26"/>
      <c r="Q21" s="166"/>
      <c r="R21" s="160"/>
      <c r="S21" s="155"/>
      <c r="T21" s="26"/>
      <c r="U21" s="26"/>
      <c r="V21" s="26"/>
      <c r="W21" s="26"/>
      <c r="X21" s="26"/>
      <c r="Y21" s="26" t="s">
        <v>58</v>
      </c>
      <c r="Z21" s="26"/>
      <c r="AA21" s="26"/>
      <c r="AB21" s="26"/>
      <c r="AC21" s="26"/>
      <c r="AD21" s="26"/>
      <c r="AE21" s="26"/>
      <c r="AF21" s="154"/>
      <c r="AH21" s="23" t="s">
        <v>3</v>
      </c>
    </row>
    <row r="22" spans="2:39" x14ac:dyDescent="0.25">
      <c r="B22" s="165"/>
      <c r="C22" s="160"/>
      <c r="D22" s="155"/>
      <c r="E22" s="26"/>
      <c r="F22" s="26"/>
      <c r="G22" s="26"/>
      <c r="H22" s="26"/>
      <c r="I22" s="26"/>
      <c r="J22" s="280" t="s">
        <v>223</v>
      </c>
      <c r="K22" s="26"/>
      <c r="L22" s="26"/>
      <c r="M22" s="26"/>
      <c r="N22" s="26"/>
      <c r="O22" s="26"/>
      <c r="P22" s="26"/>
      <c r="Q22" s="166"/>
      <c r="R22" s="160"/>
      <c r="S22" s="155"/>
      <c r="T22" s="26"/>
      <c r="U22" s="26"/>
      <c r="V22" s="26"/>
      <c r="W22" s="26"/>
      <c r="X22" s="26"/>
      <c r="Y22" s="26" t="s">
        <v>58</v>
      </c>
      <c r="Z22" s="26"/>
      <c r="AA22" s="26"/>
      <c r="AB22" s="26"/>
      <c r="AC22" s="26"/>
      <c r="AD22" s="26"/>
      <c r="AE22" s="26"/>
      <c r="AF22" s="154"/>
      <c r="AH22" s="281"/>
    </row>
    <row r="23" spans="2:39" x14ac:dyDescent="0.25">
      <c r="B23" s="165"/>
      <c r="C23" s="160"/>
      <c r="D23" s="155"/>
      <c r="E23" s="26"/>
      <c r="F23" s="26"/>
      <c r="G23" s="26"/>
      <c r="H23" s="26"/>
      <c r="I23" s="26"/>
      <c r="J23" s="280" t="s">
        <v>224</v>
      </c>
      <c r="K23" s="26"/>
      <c r="L23" s="26"/>
      <c r="M23" s="26"/>
      <c r="N23" s="26"/>
      <c r="O23" s="26"/>
      <c r="P23" s="26"/>
      <c r="Q23" s="166"/>
      <c r="R23" s="160"/>
      <c r="S23" s="155"/>
      <c r="T23" s="26"/>
      <c r="U23" s="26"/>
      <c r="V23" s="26"/>
      <c r="W23" s="26"/>
      <c r="X23" s="26"/>
      <c r="Y23" s="26" t="s">
        <v>58</v>
      </c>
      <c r="Z23" s="26"/>
      <c r="AA23" s="26"/>
      <c r="AB23" s="26"/>
      <c r="AC23" s="26"/>
      <c r="AD23" s="26"/>
      <c r="AE23" s="26"/>
      <c r="AF23" s="154"/>
    </row>
    <row r="24" spans="2:39" x14ac:dyDescent="0.25">
      <c r="B24" s="165"/>
      <c r="C24" s="160"/>
      <c r="D24" s="155"/>
      <c r="E24" s="26"/>
      <c r="F24" s="26"/>
      <c r="G24" s="26"/>
      <c r="H24" s="26"/>
      <c r="I24" s="26"/>
      <c r="J24" s="280" t="s">
        <v>225</v>
      </c>
      <c r="K24" s="26"/>
      <c r="L24" s="26"/>
      <c r="M24" s="26"/>
      <c r="N24" s="26"/>
      <c r="O24" s="26"/>
      <c r="P24" s="26"/>
      <c r="Q24" s="166"/>
      <c r="R24" s="160"/>
      <c r="S24" s="155"/>
      <c r="T24" s="26"/>
      <c r="U24" s="26"/>
      <c r="V24" s="26"/>
      <c r="W24" s="26"/>
      <c r="X24" s="26"/>
      <c r="Y24" s="26" t="s">
        <v>58</v>
      </c>
      <c r="Z24" s="26"/>
      <c r="AA24" s="26"/>
      <c r="AB24" s="26"/>
      <c r="AC24" s="26"/>
      <c r="AD24" s="26"/>
      <c r="AE24" s="26"/>
      <c r="AF24" s="154"/>
      <c r="AH24" s="507" t="s">
        <v>70</v>
      </c>
      <c r="AI24" s="508"/>
      <c r="AJ24" s="508"/>
      <c r="AK24" s="508"/>
      <c r="AL24" s="508"/>
      <c r="AM24" s="508"/>
    </row>
    <row r="25" spans="2:39" x14ac:dyDescent="0.25">
      <c r="B25" s="165"/>
      <c r="C25" s="160"/>
      <c r="D25" s="155"/>
      <c r="E25" s="26"/>
      <c r="F25" s="26"/>
      <c r="G25" s="26"/>
      <c r="H25" s="26"/>
      <c r="I25" s="26"/>
      <c r="J25" s="280" t="s">
        <v>226</v>
      </c>
      <c r="K25" s="26"/>
      <c r="L25" s="26"/>
      <c r="M25" s="26"/>
      <c r="N25" s="26"/>
      <c r="O25" s="26"/>
      <c r="P25" s="26"/>
      <c r="Q25" s="166"/>
      <c r="R25" s="160"/>
      <c r="S25" s="155"/>
      <c r="T25" s="26"/>
      <c r="U25" s="26"/>
      <c r="V25" s="26"/>
      <c r="W25" s="26"/>
      <c r="X25" s="26"/>
      <c r="Y25" s="26" t="s">
        <v>58</v>
      </c>
      <c r="Z25" s="26"/>
      <c r="AA25" s="26"/>
      <c r="AB25" s="26"/>
      <c r="AC25" s="26"/>
      <c r="AD25" s="26"/>
      <c r="AE25" s="26"/>
      <c r="AF25" s="154"/>
      <c r="AH25" s="28"/>
      <c r="AI25" s="28" t="s">
        <v>147</v>
      </c>
      <c r="AJ25" s="28" t="s">
        <v>148</v>
      </c>
      <c r="AK25" s="28" t="s">
        <v>149</v>
      </c>
      <c r="AL25" s="28" t="s">
        <v>150</v>
      </c>
      <c r="AM25" s="28" t="s">
        <v>151</v>
      </c>
    </row>
    <row r="26" spans="2:39" x14ac:dyDescent="0.25">
      <c r="B26" s="165"/>
      <c r="C26" s="160"/>
      <c r="D26" s="155"/>
      <c r="E26" s="26"/>
      <c r="F26" s="26"/>
      <c r="G26" s="26"/>
      <c r="H26" s="26"/>
      <c r="I26" s="26"/>
      <c r="J26" s="280" t="s">
        <v>227</v>
      </c>
      <c r="K26" s="26"/>
      <c r="L26" s="26"/>
      <c r="M26" s="26"/>
      <c r="N26" s="26"/>
      <c r="O26" s="26"/>
      <c r="P26" s="26"/>
      <c r="Q26" s="166"/>
      <c r="R26" s="160"/>
      <c r="S26" s="155"/>
      <c r="T26" s="26"/>
      <c r="U26" s="26"/>
      <c r="V26" s="26"/>
      <c r="W26" s="26"/>
      <c r="X26" s="26"/>
      <c r="Y26" s="26" t="s">
        <v>58</v>
      </c>
      <c r="Z26" s="26"/>
      <c r="AA26" s="26"/>
      <c r="AB26" s="26"/>
      <c r="AC26" s="26"/>
      <c r="AD26" s="26"/>
      <c r="AE26" s="26"/>
      <c r="AF26" s="154"/>
      <c r="AH26" s="28" t="s">
        <v>142</v>
      </c>
      <c r="AI26" s="23" t="s">
        <v>152</v>
      </c>
      <c r="AJ26" s="23" t="s">
        <v>152</v>
      </c>
      <c r="AK26" s="23" t="s">
        <v>153</v>
      </c>
      <c r="AL26" s="24" t="s">
        <v>154</v>
      </c>
      <c r="AM26" s="24" t="s">
        <v>154</v>
      </c>
    </row>
    <row r="27" spans="2:39" x14ac:dyDescent="0.25">
      <c r="B27" s="165"/>
      <c r="C27" s="160"/>
      <c r="D27" s="155"/>
      <c r="E27" s="26"/>
      <c r="F27" s="26"/>
      <c r="G27" s="26"/>
      <c r="H27" s="26"/>
      <c r="I27" s="26"/>
      <c r="J27" s="280" t="s">
        <v>228</v>
      </c>
      <c r="K27" s="26"/>
      <c r="L27" s="26"/>
      <c r="M27" s="26"/>
      <c r="N27" s="26"/>
      <c r="O27" s="26"/>
      <c r="P27" s="26"/>
      <c r="Q27" s="166"/>
      <c r="R27" s="160"/>
      <c r="S27" s="155"/>
      <c r="T27" s="26"/>
      <c r="U27" s="26"/>
      <c r="V27" s="26"/>
      <c r="W27" s="26"/>
      <c r="X27" s="26"/>
      <c r="Y27" s="26" t="s">
        <v>58</v>
      </c>
      <c r="Z27" s="26"/>
      <c r="AA27" s="26"/>
      <c r="AB27" s="26"/>
      <c r="AC27" s="26"/>
      <c r="AD27" s="26"/>
      <c r="AE27" s="26"/>
      <c r="AF27" s="154"/>
      <c r="AH27" s="28" t="s">
        <v>143</v>
      </c>
      <c r="AI27" s="23" t="s">
        <v>152</v>
      </c>
      <c r="AJ27" s="23" t="s">
        <v>152</v>
      </c>
      <c r="AK27" s="23" t="s">
        <v>153</v>
      </c>
      <c r="AL27" s="24" t="s">
        <v>154</v>
      </c>
      <c r="AM27" s="24" t="s">
        <v>155</v>
      </c>
    </row>
    <row r="28" spans="2:39" x14ac:dyDescent="0.25">
      <c r="B28" s="165"/>
      <c r="C28" s="160"/>
      <c r="D28" s="155"/>
      <c r="E28" s="26"/>
      <c r="F28" s="26"/>
      <c r="G28" s="26"/>
      <c r="H28" s="26"/>
      <c r="I28" s="26"/>
      <c r="J28" s="280" t="s">
        <v>229</v>
      </c>
      <c r="K28" s="26"/>
      <c r="L28" s="26"/>
      <c r="M28" s="26"/>
      <c r="N28" s="26"/>
      <c r="O28" s="26"/>
      <c r="P28" s="26"/>
      <c r="Q28" s="166"/>
      <c r="R28" s="160"/>
      <c r="S28" s="155"/>
      <c r="T28" s="26"/>
      <c r="U28" s="26"/>
      <c r="V28" s="26"/>
      <c r="W28" s="26"/>
      <c r="X28" s="26"/>
      <c r="Y28" s="26" t="s">
        <v>58</v>
      </c>
      <c r="Z28" s="26"/>
      <c r="AA28" s="26"/>
      <c r="AB28" s="26"/>
      <c r="AC28" s="26"/>
      <c r="AD28" s="26"/>
      <c r="AE28" s="26"/>
      <c r="AF28" s="154"/>
      <c r="AH28" s="28" t="s">
        <v>144</v>
      </c>
      <c r="AI28" s="23" t="s">
        <v>152</v>
      </c>
      <c r="AJ28" s="23" t="s">
        <v>153</v>
      </c>
      <c r="AK28" s="23" t="s">
        <v>154</v>
      </c>
      <c r="AL28" s="24" t="s">
        <v>155</v>
      </c>
      <c r="AM28" s="24" t="s">
        <v>155</v>
      </c>
    </row>
    <row r="29" spans="2:39" x14ac:dyDescent="0.25">
      <c r="B29" s="165"/>
      <c r="C29" s="160"/>
      <c r="D29" s="155"/>
      <c r="E29" s="26"/>
      <c r="F29" s="26"/>
      <c r="G29" s="26"/>
      <c r="H29" s="26"/>
      <c r="I29" s="26"/>
      <c r="J29" s="280"/>
      <c r="K29" s="26"/>
      <c r="L29" s="26"/>
      <c r="M29" s="26"/>
      <c r="N29" s="26"/>
      <c r="O29" s="26"/>
      <c r="P29" s="26"/>
      <c r="Q29" s="166"/>
      <c r="R29" s="160"/>
      <c r="S29" s="155"/>
      <c r="T29" s="26"/>
      <c r="U29" s="26"/>
      <c r="V29" s="26"/>
      <c r="W29" s="26"/>
      <c r="X29" s="26"/>
      <c r="Y29" s="26"/>
      <c r="Z29" s="26"/>
      <c r="AA29" s="26"/>
      <c r="AB29" s="26"/>
      <c r="AC29" s="26"/>
      <c r="AD29" s="26"/>
      <c r="AE29" s="26"/>
      <c r="AF29" s="154"/>
      <c r="AH29" s="28" t="s">
        <v>145</v>
      </c>
      <c r="AI29" s="23" t="s">
        <v>153</v>
      </c>
      <c r="AJ29" s="23" t="s">
        <v>154</v>
      </c>
      <c r="AK29" s="23" t="s">
        <v>154</v>
      </c>
      <c r="AL29" s="24" t="s">
        <v>155</v>
      </c>
      <c r="AM29" s="24" t="s">
        <v>155</v>
      </c>
    </row>
    <row r="30" spans="2:39" x14ac:dyDescent="0.25">
      <c r="B30" s="165"/>
      <c r="C30" s="160"/>
      <c r="D30" s="155"/>
      <c r="E30" s="26"/>
      <c r="F30" s="26"/>
      <c r="G30" s="26"/>
      <c r="H30" s="26"/>
      <c r="I30" s="26"/>
      <c r="J30" s="280"/>
      <c r="K30" s="26"/>
      <c r="L30" s="26"/>
      <c r="M30" s="26"/>
      <c r="N30" s="26"/>
      <c r="O30" s="26"/>
      <c r="P30" s="26"/>
      <c r="Q30" s="166"/>
      <c r="R30" s="160"/>
      <c r="S30" s="155"/>
      <c r="T30" s="26"/>
      <c r="U30" s="26"/>
      <c r="V30" s="26"/>
      <c r="W30" s="26"/>
      <c r="X30" s="26"/>
      <c r="Y30" s="26"/>
      <c r="Z30" s="26"/>
      <c r="AA30" s="26"/>
      <c r="AB30" s="26"/>
      <c r="AC30" s="26"/>
      <c r="AD30" s="26"/>
      <c r="AE30" s="26"/>
      <c r="AF30" s="154"/>
      <c r="AH30" s="28" t="s">
        <v>146</v>
      </c>
      <c r="AI30" s="23" t="s">
        <v>154</v>
      </c>
      <c r="AJ30" s="23" t="s">
        <v>154</v>
      </c>
      <c r="AK30" s="23" t="s">
        <v>155</v>
      </c>
      <c r="AL30" s="24" t="s">
        <v>155</v>
      </c>
      <c r="AM30" s="24" t="s">
        <v>155</v>
      </c>
    </row>
    <row r="31" spans="2:39" x14ac:dyDescent="0.25">
      <c r="B31" s="165"/>
      <c r="C31" s="160"/>
      <c r="D31" s="155"/>
      <c r="E31" s="26"/>
      <c r="F31" s="26"/>
      <c r="G31" s="26"/>
      <c r="H31" s="26"/>
      <c r="I31" s="26"/>
      <c r="J31" s="280"/>
      <c r="K31" s="26"/>
      <c r="L31" s="26"/>
      <c r="M31" s="26"/>
      <c r="N31" s="26"/>
      <c r="O31" s="26"/>
      <c r="P31" s="26"/>
      <c r="Q31" s="166"/>
      <c r="R31" s="160"/>
      <c r="S31" s="155"/>
      <c r="T31" s="26"/>
      <c r="U31" s="26"/>
      <c r="V31" s="26"/>
      <c r="W31" s="26"/>
      <c r="X31" s="26"/>
      <c r="Y31" s="26"/>
      <c r="Z31" s="26"/>
      <c r="AA31" s="26"/>
      <c r="AB31" s="26"/>
      <c r="AC31" s="26"/>
      <c r="AD31" s="26"/>
      <c r="AE31" s="26"/>
      <c r="AF31" s="154"/>
    </row>
    <row r="32" spans="2:39" ht="15" customHeight="1" x14ac:dyDescent="0.25">
      <c r="B32" s="165"/>
      <c r="C32" s="160"/>
      <c r="D32" s="155"/>
      <c r="E32" s="26"/>
      <c r="F32" s="26"/>
      <c r="G32" s="26"/>
      <c r="H32" s="26"/>
      <c r="I32" s="26"/>
      <c r="J32" s="280"/>
      <c r="K32" s="26"/>
      <c r="L32" s="26"/>
      <c r="M32" s="26"/>
      <c r="N32" s="26"/>
      <c r="O32" s="26"/>
      <c r="P32" s="26"/>
      <c r="Q32" s="166"/>
      <c r="R32" s="160"/>
      <c r="S32" s="155"/>
      <c r="T32" s="26"/>
      <c r="U32" s="26"/>
      <c r="V32" s="26"/>
      <c r="W32" s="26"/>
      <c r="X32" s="26"/>
      <c r="Y32" s="26"/>
      <c r="Z32" s="26"/>
      <c r="AA32" s="26"/>
      <c r="AB32" s="26"/>
      <c r="AC32" s="26"/>
      <c r="AD32" s="26"/>
      <c r="AE32" s="26"/>
      <c r="AF32" s="154"/>
    </row>
    <row r="33" spans="2:39" x14ac:dyDescent="0.25">
      <c r="B33" s="165"/>
      <c r="C33" s="160"/>
      <c r="D33" s="155"/>
      <c r="E33" s="26"/>
      <c r="F33" s="26"/>
      <c r="G33" s="26"/>
      <c r="H33" s="26"/>
      <c r="I33" s="26"/>
      <c r="J33" s="280"/>
      <c r="K33" s="26"/>
      <c r="L33" s="26"/>
      <c r="M33" s="26"/>
      <c r="N33" s="26"/>
      <c r="O33" s="26"/>
      <c r="P33" s="26"/>
      <c r="Q33" s="166"/>
      <c r="R33" s="160"/>
      <c r="S33" s="155"/>
      <c r="T33" s="26"/>
      <c r="U33" s="26"/>
      <c r="V33" s="26"/>
      <c r="W33" s="26"/>
      <c r="X33" s="26"/>
      <c r="Y33" s="26"/>
      <c r="Z33" s="26"/>
      <c r="AA33" s="26"/>
      <c r="AB33" s="26"/>
      <c r="AC33" s="26"/>
      <c r="AD33" s="26"/>
      <c r="AE33" s="26"/>
      <c r="AF33" s="154"/>
      <c r="AH33" s="507" t="s">
        <v>78</v>
      </c>
      <c r="AI33" s="508"/>
      <c r="AJ33" s="508"/>
      <c r="AK33" s="508"/>
      <c r="AL33" s="508"/>
      <c r="AM33" s="508"/>
    </row>
    <row r="34" spans="2:39" x14ac:dyDescent="0.25">
      <c r="B34" s="165"/>
      <c r="C34" s="160"/>
      <c r="D34" s="155"/>
      <c r="E34" s="26"/>
      <c r="F34" s="26"/>
      <c r="G34" s="26"/>
      <c r="H34" s="26"/>
      <c r="I34" s="26"/>
      <c r="J34" s="280"/>
      <c r="K34" s="26"/>
      <c r="L34" s="26"/>
      <c r="M34" s="26"/>
      <c r="N34" s="26"/>
      <c r="O34" s="26"/>
      <c r="P34" s="26"/>
      <c r="Q34" s="166"/>
      <c r="R34" s="160"/>
      <c r="S34" s="155"/>
      <c r="T34" s="26"/>
      <c r="U34" s="26"/>
      <c r="V34" s="26"/>
      <c r="W34" s="26"/>
      <c r="X34" s="26"/>
      <c r="Y34" s="26"/>
      <c r="Z34" s="26"/>
      <c r="AA34" s="26"/>
      <c r="AB34" s="26"/>
      <c r="AC34" s="26"/>
      <c r="AD34" s="26"/>
      <c r="AE34" s="26"/>
      <c r="AF34" s="154"/>
      <c r="AH34" s="28"/>
      <c r="AI34" s="28" t="s">
        <v>147</v>
      </c>
      <c r="AJ34" s="28" t="s">
        <v>148</v>
      </c>
      <c r="AK34" s="28" t="s">
        <v>149</v>
      </c>
      <c r="AL34" s="28" t="s">
        <v>150</v>
      </c>
      <c r="AM34" s="28" t="s">
        <v>151</v>
      </c>
    </row>
    <row r="35" spans="2:39" ht="33.75" x14ac:dyDescent="0.25">
      <c r="B35" s="165"/>
      <c r="C35" s="160"/>
      <c r="D35" s="155"/>
      <c r="E35" s="26"/>
      <c r="F35" s="26"/>
      <c r="G35" s="26"/>
      <c r="H35" s="26"/>
      <c r="I35" s="26"/>
      <c r="J35" s="280"/>
      <c r="K35" s="26"/>
      <c r="L35" s="26"/>
      <c r="M35" s="26"/>
      <c r="N35" s="26"/>
      <c r="O35" s="26"/>
      <c r="P35" s="26"/>
      <c r="Q35" s="166"/>
      <c r="R35" s="160"/>
      <c r="S35" s="155"/>
      <c r="T35" s="26"/>
      <c r="U35" s="26"/>
      <c r="V35" s="26"/>
      <c r="W35" s="26"/>
      <c r="X35" s="26"/>
      <c r="Y35" s="26"/>
      <c r="Z35" s="26"/>
      <c r="AA35" s="26"/>
      <c r="AB35" s="26"/>
      <c r="AC35" s="26"/>
      <c r="AD35" s="26"/>
      <c r="AE35" s="26"/>
      <c r="AF35" s="154"/>
      <c r="AH35" s="28" t="s">
        <v>142</v>
      </c>
      <c r="AI35" s="23" t="s">
        <v>156</v>
      </c>
      <c r="AJ35" s="23" t="s">
        <v>156</v>
      </c>
      <c r="AK35" s="23" t="s">
        <v>157</v>
      </c>
      <c r="AL35" s="23" t="s">
        <v>158</v>
      </c>
      <c r="AM35" s="23" t="s">
        <v>158</v>
      </c>
    </row>
    <row r="36" spans="2:39" ht="33.75" x14ac:dyDescent="0.25">
      <c r="B36" s="165"/>
      <c r="C36" s="160"/>
      <c r="D36" s="155"/>
      <c r="E36" s="26"/>
      <c r="F36" s="26"/>
      <c r="G36" s="26"/>
      <c r="H36" s="26"/>
      <c r="I36" s="26"/>
      <c r="J36" s="280"/>
      <c r="K36" s="26"/>
      <c r="L36" s="26"/>
      <c r="M36" s="26"/>
      <c r="N36" s="26"/>
      <c r="O36" s="26"/>
      <c r="P36" s="26"/>
      <c r="Q36" s="166"/>
      <c r="R36" s="160"/>
      <c r="S36" s="155"/>
      <c r="T36" s="26"/>
      <c r="U36" s="26"/>
      <c r="V36" s="26"/>
      <c r="W36" s="26"/>
      <c r="X36" s="26"/>
      <c r="Y36" s="26"/>
      <c r="Z36" s="26"/>
      <c r="AA36" s="26"/>
      <c r="AB36" s="26"/>
      <c r="AC36" s="26"/>
      <c r="AD36" s="26"/>
      <c r="AE36" s="26"/>
      <c r="AF36" s="154"/>
      <c r="AH36" s="28" t="s">
        <v>143</v>
      </c>
      <c r="AI36" s="23" t="s">
        <v>156</v>
      </c>
      <c r="AJ36" s="23" t="s">
        <v>156</v>
      </c>
      <c r="AK36" s="23" t="s">
        <v>157</v>
      </c>
      <c r="AL36" s="23" t="s">
        <v>158</v>
      </c>
      <c r="AM36" s="23" t="s">
        <v>158</v>
      </c>
    </row>
    <row r="37" spans="2:39" ht="33.75" x14ac:dyDescent="0.25">
      <c r="B37" s="165"/>
      <c r="C37" s="160"/>
      <c r="D37" s="155"/>
      <c r="E37" s="26"/>
      <c r="F37" s="26"/>
      <c r="G37" s="26"/>
      <c r="H37" s="26"/>
      <c r="I37" s="26"/>
      <c r="J37" s="280"/>
      <c r="K37" s="26"/>
      <c r="L37" s="26"/>
      <c r="M37" s="26"/>
      <c r="N37" s="26"/>
      <c r="O37" s="26"/>
      <c r="P37" s="26"/>
      <c r="Q37" s="166"/>
      <c r="R37" s="160"/>
      <c r="S37" s="155"/>
      <c r="T37" s="26"/>
      <c r="U37" s="26"/>
      <c r="V37" s="26"/>
      <c r="W37" s="26"/>
      <c r="X37" s="26"/>
      <c r="Y37" s="26"/>
      <c r="Z37" s="26"/>
      <c r="AA37" s="26"/>
      <c r="AB37" s="26"/>
      <c r="AC37" s="26"/>
      <c r="AD37" s="26"/>
      <c r="AE37" s="26"/>
      <c r="AF37" s="154"/>
      <c r="AH37" s="28" t="s">
        <v>144</v>
      </c>
      <c r="AI37" s="23" t="s">
        <v>156</v>
      </c>
      <c r="AJ37" s="23" t="s">
        <v>157</v>
      </c>
      <c r="AK37" s="23" t="s">
        <v>158</v>
      </c>
      <c r="AL37" s="23" t="s">
        <v>158</v>
      </c>
      <c r="AM37" s="23" t="s">
        <v>158</v>
      </c>
    </row>
    <row r="38" spans="2:39" ht="33.75" x14ac:dyDescent="0.25">
      <c r="B38" s="165"/>
      <c r="C38" s="160"/>
      <c r="D38" s="155"/>
      <c r="E38" s="26"/>
      <c r="F38" s="26"/>
      <c r="G38" s="26"/>
      <c r="H38" s="26"/>
      <c r="I38" s="26"/>
      <c r="J38" s="280"/>
      <c r="K38" s="26"/>
      <c r="L38" s="26"/>
      <c r="M38" s="26"/>
      <c r="N38" s="26"/>
      <c r="O38" s="26"/>
      <c r="P38" s="26"/>
      <c r="Q38" s="166"/>
      <c r="R38" s="160"/>
      <c r="S38" s="155"/>
      <c r="T38" s="26"/>
      <c r="U38" s="26"/>
      <c r="V38" s="26"/>
      <c r="W38" s="26"/>
      <c r="X38" s="26"/>
      <c r="Y38" s="26"/>
      <c r="Z38" s="26"/>
      <c r="AA38" s="26"/>
      <c r="AB38" s="26"/>
      <c r="AC38" s="26"/>
      <c r="AD38" s="26"/>
      <c r="AE38" s="26"/>
      <c r="AF38" s="154"/>
      <c r="AH38" s="28" t="s">
        <v>145</v>
      </c>
      <c r="AI38" s="23" t="s">
        <v>157</v>
      </c>
      <c r="AJ38" s="23" t="s">
        <v>158</v>
      </c>
      <c r="AK38" s="23" t="s">
        <v>158</v>
      </c>
      <c r="AL38" s="23" t="s">
        <v>158</v>
      </c>
      <c r="AM38" s="23" t="s">
        <v>158</v>
      </c>
    </row>
    <row r="39" spans="2:39" ht="33.75" x14ac:dyDescent="0.25">
      <c r="B39" s="165"/>
      <c r="C39" s="160"/>
      <c r="D39" s="155"/>
      <c r="E39" s="26"/>
      <c r="F39" s="26"/>
      <c r="G39" s="26"/>
      <c r="H39" s="26"/>
      <c r="I39" s="26"/>
      <c r="J39" s="280"/>
      <c r="K39" s="26"/>
      <c r="L39" s="26"/>
      <c r="M39" s="26"/>
      <c r="N39" s="26"/>
      <c r="O39" s="26"/>
      <c r="P39" s="26"/>
      <c r="Q39" s="166"/>
      <c r="R39" s="160"/>
      <c r="S39" s="155"/>
      <c r="T39" s="26"/>
      <c r="U39" s="26"/>
      <c r="V39" s="26"/>
      <c r="W39" s="26"/>
      <c r="X39" s="26"/>
      <c r="Y39" s="26"/>
      <c r="Z39" s="26"/>
      <c r="AA39" s="26"/>
      <c r="AB39" s="26"/>
      <c r="AC39" s="26"/>
      <c r="AD39" s="26"/>
      <c r="AE39" s="26"/>
      <c r="AF39" s="154"/>
      <c r="AH39" s="28" t="s">
        <v>146</v>
      </c>
      <c r="AI39" s="23" t="s">
        <v>158</v>
      </c>
      <c r="AJ39" s="23" t="s">
        <v>158</v>
      </c>
      <c r="AK39" s="23" t="s">
        <v>158</v>
      </c>
      <c r="AL39" s="23" t="s">
        <v>158</v>
      </c>
      <c r="AM39" s="23" t="s">
        <v>158</v>
      </c>
    </row>
    <row r="40" spans="2:39" x14ac:dyDescent="0.25">
      <c r="B40" s="165"/>
      <c r="C40" s="160"/>
      <c r="D40" s="155"/>
      <c r="E40" s="26"/>
      <c r="F40" s="26"/>
      <c r="G40" s="26"/>
      <c r="H40" s="26"/>
      <c r="I40" s="26"/>
      <c r="J40" s="280"/>
      <c r="K40" s="26"/>
      <c r="L40" s="26"/>
      <c r="M40" s="26"/>
      <c r="N40" s="26"/>
      <c r="O40" s="26"/>
      <c r="P40" s="26"/>
      <c r="Q40" s="166"/>
      <c r="R40" s="160"/>
      <c r="S40" s="155"/>
      <c r="T40" s="26"/>
      <c r="U40" s="26"/>
      <c r="V40" s="26"/>
      <c r="W40" s="26"/>
      <c r="X40" s="26"/>
      <c r="Y40" s="26"/>
      <c r="Z40" s="26"/>
      <c r="AA40" s="26"/>
      <c r="AB40" s="26"/>
      <c r="AC40" s="26"/>
      <c r="AD40" s="26"/>
      <c r="AE40" s="26"/>
      <c r="AF40" s="154"/>
    </row>
    <row r="41" spans="2:39" x14ac:dyDescent="0.25">
      <c r="B41" s="165"/>
      <c r="C41" s="160"/>
      <c r="D41" s="155"/>
      <c r="E41" s="26"/>
      <c r="F41" s="26"/>
      <c r="G41" s="26"/>
      <c r="H41" s="26"/>
      <c r="I41" s="26"/>
      <c r="J41" s="280"/>
      <c r="K41" s="26"/>
      <c r="L41" s="26"/>
      <c r="M41" s="26"/>
      <c r="N41" s="26"/>
      <c r="O41" s="26"/>
      <c r="P41" s="26"/>
      <c r="Q41" s="166"/>
      <c r="R41" s="160"/>
      <c r="S41" s="155"/>
      <c r="T41" s="26"/>
      <c r="U41" s="26"/>
      <c r="V41" s="26"/>
      <c r="W41" s="26"/>
      <c r="X41" s="26"/>
      <c r="Y41" s="26"/>
      <c r="Z41" s="26"/>
      <c r="AA41" s="26"/>
      <c r="AB41" s="26"/>
      <c r="AC41" s="26"/>
      <c r="AD41" s="26"/>
      <c r="AE41" s="26"/>
      <c r="AF41" s="154"/>
    </row>
    <row r="42" spans="2:39" x14ac:dyDescent="0.25">
      <c r="B42" s="165"/>
      <c r="C42" s="160"/>
      <c r="D42" s="155"/>
      <c r="E42" s="26"/>
      <c r="F42" s="26"/>
      <c r="G42" s="26"/>
      <c r="H42" s="26"/>
      <c r="I42" s="26"/>
      <c r="J42" s="280"/>
      <c r="K42" s="26"/>
      <c r="L42" s="26"/>
      <c r="M42" s="26"/>
      <c r="N42" s="26"/>
      <c r="O42" s="26"/>
      <c r="P42" s="26"/>
      <c r="Q42" s="166"/>
      <c r="R42" s="160"/>
      <c r="S42" s="155"/>
      <c r="T42" s="26"/>
      <c r="U42" s="26"/>
      <c r="V42" s="26"/>
      <c r="W42" s="26"/>
      <c r="X42" s="26"/>
      <c r="Y42" s="26"/>
      <c r="Z42" s="26"/>
      <c r="AA42" s="26"/>
      <c r="AB42" s="26"/>
      <c r="AC42" s="26"/>
      <c r="AD42" s="26"/>
      <c r="AE42" s="26"/>
      <c r="AF42" s="154"/>
    </row>
    <row r="43" spans="2:39" x14ac:dyDescent="0.25">
      <c r="B43" s="165"/>
      <c r="C43" s="160"/>
      <c r="D43" s="155"/>
      <c r="E43" s="26"/>
      <c r="F43" s="26"/>
      <c r="G43" s="26"/>
      <c r="H43" s="26"/>
      <c r="I43" s="26"/>
      <c r="J43" s="26"/>
      <c r="K43" s="26"/>
      <c r="L43" s="26"/>
      <c r="M43" s="26"/>
      <c r="N43" s="26"/>
      <c r="O43" s="26"/>
      <c r="P43" s="26"/>
      <c r="Q43" s="166"/>
      <c r="R43" s="160"/>
      <c r="S43" s="155"/>
      <c r="T43" s="26"/>
      <c r="U43" s="26"/>
      <c r="V43" s="26"/>
      <c r="W43" s="26"/>
      <c r="X43" s="26"/>
      <c r="Y43" s="26"/>
      <c r="Z43" s="26"/>
      <c r="AA43" s="26"/>
      <c r="AB43" s="26"/>
      <c r="AC43" s="26"/>
      <c r="AD43" s="26"/>
      <c r="AE43" s="26"/>
      <c r="AF43" s="154"/>
    </row>
    <row r="44" spans="2:39" x14ac:dyDescent="0.25">
      <c r="B44" s="165"/>
      <c r="C44" s="160"/>
      <c r="D44" s="155"/>
      <c r="E44" s="26"/>
      <c r="F44" s="26"/>
      <c r="G44" s="26"/>
      <c r="H44" s="26"/>
      <c r="I44" s="26"/>
      <c r="J44" s="26"/>
      <c r="K44" s="26"/>
      <c r="L44" s="26"/>
      <c r="M44" s="26"/>
      <c r="N44" s="26"/>
      <c r="O44" s="26"/>
      <c r="P44" s="26"/>
      <c r="Q44" s="166"/>
      <c r="R44" s="160"/>
      <c r="S44" s="155"/>
      <c r="T44" s="26"/>
      <c r="U44" s="26"/>
      <c r="V44" s="26"/>
      <c r="W44" s="26"/>
      <c r="X44" s="26"/>
      <c r="Y44" s="26"/>
      <c r="Z44" s="26"/>
      <c r="AA44" s="26"/>
      <c r="AB44" s="26"/>
      <c r="AC44" s="26"/>
      <c r="AD44" s="26"/>
      <c r="AE44" s="26"/>
      <c r="AF44" s="154"/>
    </row>
    <row r="45" spans="2:39" x14ac:dyDescent="0.25">
      <c r="B45" s="165"/>
      <c r="C45" s="160"/>
      <c r="D45" s="155"/>
      <c r="E45" s="26"/>
      <c r="F45" s="26"/>
      <c r="G45" s="26"/>
      <c r="H45" s="26"/>
      <c r="I45" s="26"/>
      <c r="J45" s="26"/>
      <c r="K45" s="26"/>
      <c r="L45" s="26"/>
      <c r="M45" s="26"/>
      <c r="N45" s="26"/>
      <c r="O45" s="26"/>
      <c r="P45" s="26"/>
      <c r="Q45" s="166"/>
      <c r="R45" s="160"/>
      <c r="S45" s="155"/>
      <c r="T45" s="26"/>
      <c r="U45" s="26"/>
      <c r="V45" s="26"/>
      <c r="W45" s="26"/>
      <c r="X45" s="26"/>
      <c r="Y45" s="26"/>
      <c r="Z45" s="26"/>
      <c r="AA45" s="26"/>
      <c r="AB45" s="26"/>
      <c r="AC45" s="26"/>
      <c r="AD45" s="26"/>
      <c r="AE45" s="26"/>
      <c r="AF45" s="154"/>
    </row>
    <row r="46" spans="2:39" x14ac:dyDescent="0.25">
      <c r="B46" s="165"/>
      <c r="C46" s="160"/>
      <c r="D46" s="155"/>
      <c r="E46" s="26"/>
      <c r="F46" s="26"/>
      <c r="G46" s="26"/>
      <c r="H46" s="26"/>
      <c r="I46" s="26"/>
      <c r="J46" s="26"/>
      <c r="K46" s="26"/>
      <c r="L46" s="26"/>
      <c r="M46" s="26"/>
      <c r="N46" s="26"/>
      <c r="O46" s="26"/>
      <c r="P46" s="26"/>
      <c r="Q46" s="166"/>
      <c r="R46" s="160"/>
      <c r="S46" s="155"/>
      <c r="T46" s="26"/>
      <c r="U46" s="26"/>
      <c r="V46" s="26"/>
      <c r="W46" s="26"/>
      <c r="X46" s="26"/>
      <c r="Y46" s="26"/>
      <c r="Z46" s="26"/>
      <c r="AA46" s="26"/>
      <c r="AB46" s="26"/>
      <c r="AC46" s="26"/>
      <c r="AD46" s="26"/>
      <c r="AE46" s="26"/>
      <c r="AF46" s="154"/>
    </row>
    <row r="47" spans="2:39" x14ac:dyDescent="0.25">
      <c r="B47" s="165"/>
      <c r="C47" s="160"/>
      <c r="D47" s="155"/>
      <c r="E47" s="26"/>
      <c r="F47" s="26"/>
      <c r="G47" s="26"/>
      <c r="H47" s="26"/>
      <c r="I47" s="26"/>
      <c r="J47" s="26"/>
      <c r="K47" s="26"/>
      <c r="L47" s="26"/>
      <c r="M47" s="26"/>
      <c r="N47" s="26"/>
      <c r="O47" s="26"/>
      <c r="P47" s="26"/>
      <c r="Q47" s="166"/>
      <c r="R47" s="160"/>
      <c r="S47" s="155"/>
      <c r="T47" s="26"/>
      <c r="U47" s="26"/>
      <c r="V47" s="26"/>
      <c r="W47" s="26"/>
      <c r="X47" s="26"/>
      <c r="Y47" s="26"/>
      <c r="Z47" s="26"/>
      <c r="AA47" s="26"/>
      <c r="AB47" s="26"/>
      <c r="AC47" s="26"/>
      <c r="AD47" s="26"/>
      <c r="AE47" s="26"/>
      <c r="AF47" s="154"/>
      <c r="AH47" s="23">
        <v>1</v>
      </c>
      <c r="AI47" s="36">
        <f>+AH47/400</f>
        <v>2.5000000000000001E-3</v>
      </c>
    </row>
    <row r="48" spans="2:39" x14ac:dyDescent="0.25">
      <c r="B48" s="165"/>
      <c r="C48" s="160"/>
      <c r="D48" s="155"/>
      <c r="E48" s="26"/>
      <c r="F48" s="26"/>
      <c r="G48" s="26"/>
      <c r="H48" s="26"/>
      <c r="I48" s="26"/>
      <c r="J48" s="26"/>
      <c r="K48" s="26"/>
      <c r="L48" s="26"/>
      <c r="M48" s="26"/>
      <c r="N48" s="26"/>
      <c r="O48" s="26"/>
      <c r="P48" s="26"/>
      <c r="Q48" s="166"/>
      <c r="R48" s="160"/>
      <c r="S48" s="155"/>
      <c r="T48" s="26"/>
      <c r="U48" s="26"/>
      <c r="V48" s="26"/>
      <c r="W48" s="26"/>
      <c r="X48" s="26"/>
      <c r="Y48" s="26"/>
      <c r="Z48" s="26"/>
      <c r="AA48" s="26"/>
      <c r="AB48" s="26"/>
      <c r="AC48" s="26"/>
      <c r="AD48" s="26"/>
      <c r="AE48" s="26"/>
      <c r="AF48" s="154"/>
      <c r="AH48" s="23">
        <v>2</v>
      </c>
      <c r="AI48" s="36">
        <f>+AH48/400</f>
        <v>5.0000000000000001E-3</v>
      </c>
    </row>
    <row r="49" spans="2:36" x14ac:dyDescent="0.25">
      <c r="B49" s="165"/>
      <c r="C49" s="160"/>
      <c r="D49" s="155"/>
      <c r="E49" s="26"/>
      <c r="F49" s="26"/>
      <c r="G49" s="26"/>
      <c r="H49" s="26"/>
      <c r="I49" s="26"/>
      <c r="J49" s="26"/>
      <c r="K49" s="26"/>
      <c r="L49" s="26"/>
      <c r="M49" s="26"/>
      <c r="N49" s="26"/>
      <c r="O49" s="26"/>
      <c r="P49" s="26"/>
      <c r="Q49" s="166"/>
      <c r="R49" s="160"/>
      <c r="S49" s="155"/>
      <c r="T49" s="26"/>
      <c r="U49" s="26"/>
      <c r="V49" s="26"/>
      <c r="W49" s="26"/>
      <c r="X49" s="26"/>
      <c r="Y49" s="26"/>
      <c r="Z49" s="26"/>
      <c r="AA49" s="26"/>
      <c r="AB49" s="26"/>
      <c r="AC49" s="26"/>
      <c r="AD49" s="26"/>
      <c r="AE49" s="26"/>
      <c r="AF49" s="154"/>
      <c r="AH49" s="23">
        <v>3</v>
      </c>
      <c r="AI49" s="36">
        <f>+AH49/400</f>
        <v>7.4999999999999997E-3</v>
      </c>
    </row>
    <row r="50" spans="2:36" ht="12" thickBot="1" x14ac:dyDescent="0.3">
      <c r="B50" s="165"/>
      <c r="C50" s="160"/>
      <c r="D50" s="156"/>
      <c r="E50" s="157"/>
      <c r="F50" s="157"/>
      <c r="G50" s="157"/>
      <c r="H50" s="157"/>
      <c r="I50" s="157"/>
      <c r="J50" s="157"/>
      <c r="K50" s="157"/>
      <c r="L50" s="157"/>
      <c r="M50" s="157"/>
      <c r="N50" s="157"/>
      <c r="O50" s="157"/>
      <c r="P50" s="157"/>
      <c r="Q50" s="171"/>
      <c r="R50" s="160"/>
      <c r="S50" s="156"/>
      <c r="T50" s="157"/>
      <c r="U50" s="157"/>
      <c r="V50" s="157"/>
      <c r="W50" s="157"/>
      <c r="X50" s="157"/>
      <c r="Y50" s="157"/>
      <c r="Z50" s="157"/>
      <c r="AA50" s="157"/>
      <c r="AB50" s="157"/>
      <c r="AC50" s="157"/>
      <c r="AD50" s="157"/>
      <c r="AE50" s="157"/>
      <c r="AF50" s="158"/>
      <c r="AH50" s="23">
        <v>4</v>
      </c>
      <c r="AI50" s="36">
        <f>+AH50/400</f>
        <v>0.01</v>
      </c>
    </row>
    <row r="51" spans="2:36" x14ac:dyDescent="0.25">
      <c r="B51" s="165"/>
      <c r="C51" s="160"/>
      <c r="D51" s="160"/>
      <c r="E51" s="160"/>
      <c r="F51" s="160"/>
      <c r="G51" s="160"/>
      <c r="H51" s="160"/>
      <c r="I51" s="160"/>
      <c r="J51" s="160"/>
      <c r="K51" s="160"/>
      <c r="L51" s="160"/>
      <c r="M51" s="160"/>
      <c r="N51" s="160"/>
      <c r="O51" s="160"/>
      <c r="P51" s="160"/>
      <c r="Q51" s="154"/>
      <c r="AH51" s="37">
        <v>5</v>
      </c>
      <c r="AI51" s="36">
        <f>+AH51/400</f>
        <v>1.2500000000000001E-2</v>
      </c>
      <c r="AJ51" s="23">
        <v>100</v>
      </c>
    </row>
    <row r="52" spans="2:36" x14ac:dyDescent="0.25">
      <c r="B52" s="165"/>
      <c r="C52" s="160"/>
      <c r="D52" s="160"/>
      <c r="E52" s="160"/>
      <c r="F52" s="160"/>
      <c r="G52" s="160"/>
      <c r="H52" s="160"/>
      <c r="I52" s="160"/>
      <c r="J52" s="160"/>
      <c r="K52" s="160"/>
      <c r="L52" s="160"/>
      <c r="M52" s="160"/>
      <c r="N52" s="160"/>
      <c r="O52" s="160"/>
      <c r="P52" s="160"/>
      <c r="Q52" s="154"/>
    </row>
    <row r="53" spans="2:36" ht="12" thickBot="1" x14ac:dyDescent="0.3">
      <c r="B53" s="165"/>
      <c r="C53" s="160"/>
      <c r="D53" s="160"/>
      <c r="E53" s="160"/>
      <c r="F53" s="160"/>
      <c r="G53" s="160"/>
      <c r="H53" s="160"/>
      <c r="I53" s="160"/>
      <c r="J53" s="160"/>
      <c r="K53" s="160"/>
      <c r="L53" s="160"/>
      <c r="M53" s="160"/>
      <c r="N53" s="160"/>
      <c r="O53" s="160"/>
      <c r="P53" s="160"/>
      <c r="Q53" s="154"/>
    </row>
    <row r="54" spans="2:36" x14ac:dyDescent="0.25">
      <c r="B54" s="510" t="s">
        <v>362</v>
      </c>
      <c r="C54" s="511"/>
      <c r="D54" s="511"/>
      <c r="E54" s="511"/>
      <c r="F54" s="511"/>
      <c r="G54" s="511"/>
      <c r="H54" s="511"/>
      <c r="I54" s="172"/>
      <c r="J54" s="511" t="s">
        <v>91</v>
      </c>
      <c r="K54" s="511"/>
      <c r="L54" s="511"/>
      <c r="M54" s="172"/>
      <c r="N54" s="511" t="s">
        <v>91</v>
      </c>
      <c r="O54" s="511"/>
      <c r="P54" s="511"/>
      <c r="Q54" s="163"/>
    </row>
    <row r="55" spans="2:36" x14ac:dyDescent="0.25">
      <c r="B55" s="167" t="s">
        <v>261</v>
      </c>
      <c r="C55" s="168" t="s">
        <v>262</v>
      </c>
      <c r="D55" s="169" t="s">
        <v>263</v>
      </c>
      <c r="E55" s="298" t="s">
        <v>255</v>
      </c>
      <c r="F55" s="299" t="s">
        <v>257</v>
      </c>
      <c r="G55" s="300" t="s">
        <v>258</v>
      </c>
      <c r="H55" s="301" t="s">
        <v>260</v>
      </c>
      <c r="I55" s="302"/>
      <c r="J55" s="307" t="s">
        <v>92</v>
      </c>
      <c r="K55" s="307" t="s">
        <v>93</v>
      </c>
      <c r="L55" s="308" t="s">
        <v>94</v>
      </c>
      <c r="M55" s="293" t="s">
        <v>245</v>
      </c>
      <c r="N55" s="307" t="s">
        <v>92</v>
      </c>
      <c r="O55" s="307" t="s">
        <v>93</v>
      </c>
      <c r="P55" s="308" t="s">
        <v>94</v>
      </c>
      <c r="Q55" s="314"/>
    </row>
    <row r="56" spans="2:36" ht="45" x14ac:dyDescent="0.25">
      <c r="B56" s="282" t="s">
        <v>253</v>
      </c>
      <c r="C56" s="283" t="s">
        <v>254</v>
      </c>
      <c r="D56" s="324" t="s">
        <v>902</v>
      </c>
      <c r="E56" s="294" t="s">
        <v>256</v>
      </c>
      <c r="F56" s="295" t="s">
        <v>368</v>
      </c>
      <c r="G56" s="296" t="s">
        <v>259</v>
      </c>
      <c r="H56" s="297" t="s">
        <v>366</v>
      </c>
      <c r="I56" s="293"/>
      <c r="J56" s="309"/>
      <c r="K56" s="309"/>
      <c r="L56" s="309"/>
      <c r="M56" s="293"/>
      <c r="N56" s="309" t="s">
        <v>115</v>
      </c>
      <c r="O56" s="309" t="s">
        <v>115</v>
      </c>
      <c r="P56" s="309" t="s">
        <v>115</v>
      </c>
      <c r="Q56" s="315"/>
    </row>
    <row r="57" spans="2:36" x14ac:dyDescent="0.25">
      <c r="B57" s="286" t="s">
        <v>907</v>
      </c>
      <c r="C57" s="285" t="s">
        <v>267</v>
      </c>
      <c r="D57" s="290" t="s">
        <v>274</v>
      </c>
      <c r="E57" s="303" t="s">
        <v>279</v>
      </c>
      <c r="F57" s="304" t="s">
        <v>286</v>
      </c>
      <c r="G57" s="305" t="s">
        <v>290</v>
      </c>
      <c r="H57" s="306" t="s">
        <v>923</v>
      </c>
      <c r="I57" s="302"/>
      <c r="J57" s="309" t="s">
        <v>97</v>
      </c>
      <c r="K57" s="309" t="s">
        <v>101</v>
      </c>
      <c r="L57" s="309" t="s">
        <v>105</v>
      </c>
      <c r="M57" s="293"/>
      <c r="N57" s="309" t="s">
        <v>115</v>
      </c>
      <c r="O57" s="309" t="s">
        <v>115</v>
      </c>
      <c r="P57" s="309" t="s">
        <v>115</v>
      </c>
      <c r="Q57" s="315"/>
    </row>
    <row r="58" spans="2:36" x14ac:dyDescent="0.25">
      <c r="B58" s="286" t="s">
        <v>367</v>
      </c>
      <c r="C58" s="285" t="s">
        <v>268</v>
      </c>
      <c r="D58" s="291" t="s">
        <v>915</v>
      </c>
      <c r="E58" s="303" t="s">
        <v>280</v>
      </c>
      <c r="F58" s="304" t="s">
        <v>287</v>
      </c>
      <c r="G58" s="305" t="s">
        <v>291</v>
      </c>
      <c r="H58" s="306" t="s">
        <v>920</v>
      </c>
      <c r="I58" s="302"/>
      <c r="J58" s="309" t="s">
        <v>96</v>
      </c>
      <c r="K58" s="309" t="s">
        <v>102</v>
      </c>
      <c r="L58" s="309" t="s">
        <v>106</v>
      </c>
      <c r="M58" s="293"/>
      <c r="N58" s="309" t="s">
        <v>115</v>
      </c>
      <c r="O58" s="309" t="s">
        <v>115</v>
      </c>
      <c r="P58" s="309" t="s">
        <v>115</v>
      </c>
      <c r="Q58" s="315"/>
    </row>
    <row r="59" spans="2:36" x14ac:dyDescent="0.25">
      <c r="B59" s="287" t="s">
        <v>264</v>
      </c>
      <c r="C59" s="285" t="s">
        <v>277</v>
      </c>
      <c r="D59" s="290" t="s">
        <v>916</v>
      </c>
      <c r="E59" s="303" t="s">
        <v>283</v>
      </c>
      <c r="F59" s="304" t="s">
        <v>284</v>
      </c>
      <c r="G59" s="305" t="s">
        <v>292</v>
      </c>
      <c r="H59" s="306" t="s">
        <v>921</v>
      </c>
      <c r="I59" s="302"/>
      <c r="J59" s="309" t="s">
        <v>95</v>
      </c>
      <c r="K59" s="309" t="s">
        <v>103</v>
      </c>
      <c r="L59" s="309" t="s">
        <v>128</v>
      </c>
      <c r="M59" s="293"/>
      <c r="N59" s="309" t="s">
        <v>115</v>
      </c>
      <c r="O59" s="309" t="s">
        <v>115</v>
      </c>
      <c r="P59" s="309" t="s">
        <v>116</v>
      </c>
      <c r="Q59" s="315"/>
    </row>
    <row r="60" spans="2:36" x14ac:dyDescent="0.25">
      <c r="B60" s="287" t="s">
        <v>266</v>
      </c>
      <c r="C60" s="285" t="s">
        <v>270</v>
      </c>
      <c r="D60" s="290" t="s">
        <v>917</v>
      </c>
      <c r="E60" s="303" t="s">
        <v>281</v>
      </c>
      <c r="F60" s="304" t="s">
        <v>285</v>
      </c>
      <c r="G60" s="305" t="s">
        <v>919</v>
      </c>
      <c r="H60" s="306"/>
      <c r="I60" s="302"/>
      <c r="J60" s="309" t="s">
        <v>98</v>
      </c>
      <c r="K60" s="309" t="s">
        <v>104</v>
      </c>
      <c r="L60" s="309" t="s">
        <v>110</v>
      </c>
      <c r="M60" s="293"/>
      <c r="N60" s="309" t="s">
        <v>115</v>
      </c>
      <c r="O60" s="309" t="s">
        <v>115</v>
      </c>
      <c r="P60" s="309" t="s">
        <v>116</v>
      </c>
      <c r="Q60" s="315"/>
    </row>
    <row r="61" spans="2:36" x14ac:dyDescent="0.25">
      <c r="B61" s="287" t="s">
        <v>906</v>
      </c>
      <c r="C61" s="285" t="s">
        <v>914</v>
      </c>
      <c r="D61" s="290" t="s">
        <v>918</v>
      </c>
      <c r="E61" s="303" t="s">
        <v>282</v>
      </c>
      <c r="F61" s="304" t="s">
        <v>288</v>
      </c>
      <c r="G61" s="305"/>
      <c r="H61" s="306"/>
      <c r="I61" s="302"/>
      <c r="J61" s="309" t="s">
        <v>107</v>
      </c>
      <c r="K61" s="309" t="s">
        <v>119</v>
      </c>
      <c r="L61" s="309" t="s">
        <v>129</v>
      </c>
      <c r="M61" s="293"/>
      <c r="N61" s="309" t="s">
        <v>116</v>
      </c>
      <c r="O61" s="309" t="s">
        <v>116</v>
      </c>
      <c r="P61" s="309" t="s">
        <v>116</v>
      </c>
      <c r="Q61" s="315"/>
    </row>
    <row r="62" spans="2:36" x14ac:dyDescent="0.25">
      <c r="B62" s="287" t="s">
        <v>265</v>
      </c>
      <c r="C62" s="285" t="s">
        <v>269</v>
      </c>
      <c r="D62" s="292" t="s">
        <v>276</v>
      </c>
      <c r="E62" s="303" t="s">
        <v>922</v>
      </c>
      <c r="F62" s="304" t="s">
        <v>369</v>
      </c>
      <c r="G62" s="305"/>
      <c r="H62" s="302"/>
      <c r="I62" s="302"/>
      <c r="J62" s="309" t="s">
        <v>108</v>
      </c>
      <c r="K62" s="309" t="s">
        <v>120</v>
      </c>
      <c r="L62" s="309" t="s">
        <v>130</v>
      </c>
      <c r="M62" s="293"/>
      <c r="N62" s="309" t="s">
        <v>116</v>
      </c>
      <c r="O62" s="309" t="s">
        <v>116</v>
      </c>
      <c r="P62" s="309" t="s">
        <v>116</v>
      </c>
      <c r="Q62" s="315"/>
    </row>
    <row r="63" spans="2:36" x14ac:dyDescent="0.25">
      <c r="B63" s="287" t="s">
        <v>908</v>
      </c>
      <c r="C63" s="285"/>
      <c r="D63" s="292" t="s">
        <v>275</v>
      </c>
      <c r="E63" s="302"/>
      <c r="F63" s="304" t="s">
        <v>289</v>
      </c>
      <c r="G63" s="302"/>
      <c r="H63" s="302"/>
      <c r="I63" s="302"/>
      <c r="J63" s="309" t="s">
        <v>109</v>
      </c>
      <c r="K63" s="309" t="s">
        <v>121</v>
      </c>
      <c r="L63" s="309" t="s">
        <v>131</v>
      </c>
      <c r="M63" s="293"/>
      <c r="N63" s="309" t="s">
        <v>116</v>
      </c>
      <c r="O63" s="309" t="s">
        <v>116</v>
      </c>
      <c r="P63" s="309" t="s">
        <v>116</v>
      </c>
      <c r="Q63" s="315"/>
    </row>
    <row r="64" spans="2:36" x14ac:dyDescent="0.25">
      <c r="B64" s="287" t="s">
        <v>909</v>
      </c>
      <c r="D64" s="290"/>
      <c r="E64" s="302"/>
      <c r="F64" s="304"/>
      <c r="G64" s="302"/>
      <c r="H64" s="302"/>
      <c r="I64" s="302"/>
      <c r="J64" s="309" t="s">
        <v>110</v>
      </c>
      <c r="K64" s="309" t="s">
        <v>122</v>
      </c>
      <c r="L64" s="309" t="s">
        <v>132</v>
      </c>
      <c r="M64" s="293"/>
      <c r="N64" s="309" t="s">
        <v>116</v>
      </c>
      <c r="O64" s="309" t="s">
        <v>116</v>
      </c>
      <c r="P64" s="309" t="s">
        <v>117</v>
      </c>
      <c r="Q64" s="315"/>
    </row>
    <row r="65" spans="2:17" x14ac:dyDescent="0.25">
      <c r="B65" s="287" t="s">
        <v>910</v>
      </c>
      <c r="C65" s="285"/>
      <c r="D65" s="290"/>
      <c r="E65" s="302"/>
      <c r="F65" s="302"/>
      <c r="G65" s="302"/>
      <c r="H65" s="302"/>
      <c r="I65" s="302"/>
      <c r="J65" s="309" t="s">
        <v>111</v>
      </c>
      <c r="K65" s="309" t="s">
        <v>123</v>
      </c>
      <c r="L65" s="309" t="s">
        <v>133</v>
      </c>
      <c r="M65" s="293"/>
      <c r="N65" s="309" t="s">
        <v>117</v>
      </c>
      <c r="O65" s="309" t="s">
        <v>116</v>
      </c>
      <c r="P65" s="309" t="s">
        <v>117</v>
      </c>
      <c r="Q65" s="315"/>
    </row>
    <row r="66" spans="2:17" x14ac:dyDescent="0.25">
      <c r="B66" s="287" t="s">
        <v>911</v>
      </c>
      <c r="C66" s="285"/>
      <c r="D66" s="290"/>
      <c r="E66" s="302"/>
      <c r="F66" s="302"/>
      <c r="G66" s="302"/>
      <c r="H66" s="302"/>
      <c r="I66" s="302"/>
      <c r="J66" s="309" t="s">
        <v>112</v>
      </c>
      <c r="K66" s="309" t="s">
        <v>124</v>
      </c>
      <c r="L66" s="309" t="s">
        <v>134</v>
      </c>
      <c r="M66" s="293"/>
      <c r="N66" s="309" t="s">
        <v>117</v>
      </c>
      <c r="O66" s="309" t="s">
        <v>116</v>
      </c>
      <c r="P66" s="309" t="s">
        <v>118</v>
      </c>
      <c r="Q66" s="315"/>
    </row>
    <row r="67" spans="2:17" x14ac:dyDescent="0.25">
      <c r="B67" s="287" t="s">
        <v>912</v>
      </c>
      <c r="C67" s="285"/>
      <c r="D67" s="290"/>
      <c r="E67" s="302"/>
      <c r="F67" s="302"/>
      <c r="G67" s="302"/>
      <c r="H67" s="302"/>
      <c r="I67" s="302"/>
      <c r="J67" s="309" t="s">
        <v>113</v>
      </c>
      <c r="K67" s="309" t="s">
        <v>125</v>
      </c>
      <c r="L67" s="309" t="s">
        <v>135</v>
      </c>
      <c r="M67" s="293"/>
      <c r="N67" s="309" t="s">
        <v>118</v>
      </c>
      <c r="O67" s="309" t="s">
        <v>117</v>
      </c>
      <c r="P67" s="309" t="s">
        <v>118</v>
      </c>
      <c r="Q67" s="315"/>
    </row>
    <row r="68" spans="2:17" x14ac:dyDescent="0.25">
      <c r="B68" s="287" t="s">
        <v>913</v>
      </c>
      <c r="C68" s="285"/>
      <c r="D68" s="290"/>
      <c r="E68" s="302"/>
      <c r="F68" s="302"/>
      <c r="G68" s="302"/>
      <c r="H68" s="302"/>
      <c r="I68" s="302"/>
      <c r="J68" s="310" t="s">
        <v>196</v>
      </c>
      <c r="K68" s="309" t="s">
        <v>126</v>
      </c>
      <c r="L68" s="310" t="s">
        <v>196</v>
      </c>
      <c r="M68" s="293"/>
      <c r="N68" s="309" t="s">
        <v>197</v>
      </c>
      <c r="O68" s="309" t="s">
        <v>117</v>
      </c>
      <c r="P68" s="309" t="s">
        <v>197</v>
      </c>
      <c r="Q68" s="315"/>
    </row>
    <row r="69" spans="2:17" x14ac:dyDescent="0.25">
      <c r="B69" s="288"/>
      <c r="C69" s="285"/>
      <c r="D69" s="160" t="s">
        <v>273</v>
      </c>
      <c r="E69" s="302"/>
      <c r="F69" s="302"/>
      <c r="G69" s="302"/>
      <c r="H69" s="302"/>
      <c r="I69" s="302"/>
      <c r="J69" s="309"/>
      <c r="K69" s="309" t="s">
        <v>127</v>
      </c>
      <c r="L69" s="309"/>
      <c r="M69" s="293"/>
      <c r="N69" s="309"/>
      <c r="O69" s="309" t="s">
        <v>118</v>
      </c>
      <c r="P69" s="309"/>
      <c r="Q69" s="315"/>
    </row>
    <row r="70" spans="2:17" ht="12" thickBot="1" x14ac:dyDescent="0.3">
      <c r="B70" s="289"/>
      <c r="C70" s="284"/>
      <c r="D70" s="170" t="s">
        <v>273</v>
      </c>
      <c r="E70" s="170"/>
      <c r="F70" s="170"/>
      <c r="G70" s="170"/>
      <c r="H70" s="170"/>
      <c r="I70" s="170"/>
      <c r="J70" s="311"/>
      <c r="K70" s="312" t="s">
        <v>196</v>
      </c>
      <c r="L70" s="311"/>
      <c r="M70" s="313"/>
      <c r="N70" s="311"/>
      <c r="O70" s="311" t="s">
        <v>197</v>
      </c>
      <c r="P70" s="311"/>
      <c r="Q70" s="316"/>
    </row>
    <row r="74" spans="2:17" ht="16.5" customHeight="1" x14ac:dyDescent="0.25">
      <c r="E74" s="509" t="s">
        <v>136</v>
      </c>
      <c r="F74" s="509"/>
      <c r="G74" s="509"/>
    </row>
    <row r="75" spans="2:17" ht="18" customHeight="1" x14ac:dyDescent="0.25">
      <c r="E75" s="42">
        <v>0</v>
      </c>
      <c r="F75" s="42">
        <v>0.65</v>
      </c>
      <c r="G75" s="43" t="s">
        <v>137</v>
      </c>
    </row>
    <row r="76" spans="2:17" ht="18" customHeight="1" x14ac:dyDescent="0.25">
      <c r="E76" s="42">
        <f>+F75+0.1%</f>
        <v>0.65100000000000002</v>
      </c>
      <c r="F76" s="42">
        <v>0.9</v>
      </c>
      <c r="G76" s="44" t="s">
        <v>138</v>
      </c>
    </row>
    <row r="77" spans="2:17" ht="18" customHeight="1" x14ac:dyDescent="0.25">
      <c r="E77" s="42">
        <f>+F76+0.1%</f>
        <v>0.90100000000000002</v>
      </c>
      <c r="F77" s="42">
        <v>1</v>
      </c>
      <c r="G77" s="45" t="s">
        <v>139</v>
      </c>
    </row>
    <row r="78" spans="2:17" x14ac:dyDescent="0.25">
      <c r="E78" s="29"/>
      <c r="F78" s="29"/>
    </row>
    <row r="79" spans="2:17" ht="15" x14ac:dyDescent="0.25">
      <c r="B79" s="495" t="s">
        <v>272</v>
      </c>
      <c r="C79" s="495"/>
      <c r="D79" s="495"/>
      <c r="E79" s="495"/>
      <c r="F79" s="495"/>
      <c r="G79" s="495"/>
      <c r="H79" s="495"/>
      <c r="I79" s="495"/>
      <c r="J79" s="495"/>
      <c r="K79" s="495"/>
      <c r="L79" s="495"/>
      <c r="M79" s="495"/>
      <c r="N79" s="495"/>
      <c r="O79" s="495"/>
    </row>
    <row r="80" spans="2:17" ht="3.75" customHeight="1" x14ac:dyDescent="0.25"/>
    <row r="81" spans="1:17" x14ac:dyDescent="0.25">
      <c r="B81" s="502" t="str">
        <f>B55</f>
        <v>PILAR_1</v>
      </c>
      <c r="C81" s="502"/>
      <c r="D81" s="502"/>
      <c r="E81" s="502"/>
      <c r="F81" s="502"/>
      <c r="G81" s="502"/>
      <c r="H81" s="502"/>
      <c r="I81" s="502"/>
      <c r="J81" s="502"/>
      <c r="K81" s="502"/>
      <c r="L81" s="502"/>
      <c r="M81" s="502"/>
      <c r="N81" s="502"/>
      <c r="O81" s="502"/>
    </row>
    <row r="82" spans="1:17" ht="12" x14ac:dyDescent="0.25">
      <c r="B82" s="503" t="str">
        <f>B56</f>
        <v>Igualdad de Calidad de Vida</v>
      </c>
      <c r="C82" s="503"/>
      <c r="D82" s="503"/>
      <c r="E82" s="503"/>
      <c r="F82" s="503"/>
      <c r="G82" s="503"/>
      <c r="H82" s="503"/>
      <c r="I82" s="503"/>
      <c r="J82" s="503"/>
      <c r="K82" s="503"/>
      <c r="L82" s="503"/>
      <c r="M82" s="503"/>
      <c r="N82" s="503"/>
      <c r="O82" s="503"/>
    </row>
    <row r="83" spans="1:17" ht="78.75" x14ac:dyDescent="0.25">
      <c r="B83" s="317" t="str">
        <f>B57</f>
        <v>Prevención_y_atención_de_la_maternidad_y_la_paternidad_tempranas</v>
      </c>
      <c r="C83" s="317" t="str">
        <f>B58</f>
        <v>Desarrollo_integral_desde_la_gestación_hasta_la_adolescencia</v>
      </c>
      <c r="D83" s="317" t="str">
        <f>B59</f>
        <v>Igualdad_y_autonomía_para_una_Bogotá_incluyente</v>
      </c>
      <c r="E83" s="317" t="str">
        <f>B60</f>
        <v>Familias_protegidas_y_adaptadas_al_cambio_climático</v>
      </c>
      <c r="F83" s="317" t="str">
        <f>B61</f>
        <v>Desarrollo_integral_para_la_felicidad_y_el_ejercicio_de_la_ciudadanía</v>
      </c>
      <c r="G83" s="317" t="str">
        <f>B62</f>
        <v>Calidad_educativa_para_todos</v>
      </c>
      <c r="H83" s="317" t="str">
        <f>B63</f>
        <v>Inclusión_educativa_para_la_equidad</v>
      </c>
      <c r="I83" s="317" t="str">
        <f>B64</f>
        <v xml:space="preserve">acceso_con_calidad_a_la_educación_superior </v>
      </c>
      <c r="J83" s="317" t="str">
        <f>B65</f>
        <v>Atención_Integral_y_eficiente_en_salud</v>
      </c>
      <c r="K83" s="317" t="str">
        <f>B66</f>
        <v>Modernización_de_la_infraestructura_física_y_tecnológica_en_salud</v>
      </c>
      <c r="L83" s="317" t="str">
        <f>B67</f>
        <v>Mejores_oportunidades_para_el_desarrollo_a_través_de_la_cultura_la_recreación_y_el_deporte</v>
      </c>
      <c r="M83" s="317" t="str">
        <f>B68</f>
        <v>Mujeres_protagonistas_activas_y_empoderadas_en_el_cierre_de_brechas_de_género</v>
      </c>
      <c r="N83" s="318"/>
      <c r="O83" s="318"/>
      <c r="P83" s="23"/>
      <c r="Q83" s="23"/>
    </row>
    <row r="84" spans="1:17" ht="15" customHeight="1" x14ac:dyDescent="0.25">
      <c r="A84" s="505" t="s">
        <v>271</v>
      </c>
      <c r="B84" s="325" t="s">
        <v>370</v>
      </c>
      <c r="C84" s="325" t="s">
        <v>371</v>
      </c>
      <c r="D84" s="325" t="s">
        <v>372</v>
      </c>
      <c r="E84" s="325" t="s">
        <v>373</v>
      </c>
      <c r="F84" s="325" t="s">
        <v>374</v>
      </c>
      <c r="G84" s="325" t="s">
        <v>375</v>
      </c>
      <c r="H84" s="325" t="s">
        <v>376</v>
      </c>
      <c r="I84" s="325" t="s">
        <v>377</v>
      </c>
      <c r="J84" s="325" t="s">
        <v>378</v>
      </c>
      <c r="K84" s="325" t="s">
        <v>379</v>
      </c>
      <c r="L84" s="325" t="s">
        <v>380</v>
      </c>
      <c r="M84" s="325" t="s">
        <v>381</v>
      </c>
      <c r="N84" s="319"/>
      <c r="O84" s="319"/>
      <c r="P84" s="23"/>
      <c r="Q84" s="23"/>
    </row>
    <row r="85" spans="1:17" x14ac:dyDescent="0.25">
      <c r="A85" s="505"/>
      <c r="B85" s="326"/>
      <c r="C85" s="325" t="s">
        <v>382</v>
      </c>
      <c r="D85" s="325" t="s">
        <v>383</v>
      </c>
      <c r="E85" s="325" t="s">
        <v>384</v>
      </c>
      <c r="F85" s="325" t="s">
        <v>385</v>
      </c>
      <c r="G85" s="325" t="s">
        <v>386</v>
      </c>
      <c r="H85" s="325" t="s">
        <v>387</v>
      </c>
      <c r="I85" s="325" t="s">
        <v>388</v>
      </c>
      <c r="J85" s="325" t="s">
        <v>389</v>
      </c>
      <c r="K85" s="325" t="s">
        <v>390</v>
      </c>
      <c r="L85" s="325" t="s">
        <v>391</v>
      </c>
      <c r="M85" s="325" t="s">
        <v>392</v>
      </c>
      <c r="N85" s="319"/>
      <c r="O85" s="319"/>
      <c r="P85" s="23"/>
      <c r="Q85" s="23"/>
    </row>
    <row r="86" spans="1:17" x14ac:dyDescent="0.25">
      <c r="A86" s="505"/>
      <c r="B86" s="326"/>
      <c r="C86" s="325" t="s">
        <v>393</v>
      </c>
      <c r="D86" s="325" t="s">
        <v>394</v>
      </c>
      <c r="E86" s="325" t="s">
        <v>395</v>
      </c>
      <c r="F86" s="325" t="s">
        <v>396</v>
      </c>
      <c r="G86" s="325" t="s">
        <v>397</v>
      </c>
      <c r="H86" s="325" t="s">
        <v>398</v>
      </c>
      <c r="I86" s="325" t="s">
        <v>399</v>
      </c>
      <c r="J86" s="325" t="s">
        <v>400</v>
      </c>
      <c r="K86" s="325" t="s">
        <v>401</v>
      </c>
      <c r="L86" s="325" t="s">
        <v>402</v>
      </c>
      <c r="M86" s="325" t="s">
        <v>403</v>
      </c>
      <c r="N86" s="319"/>
      <c r="O86" s="319"/>
      <c r="P86" s="23"/>
      <c r="Q86" s="23"/>
    </row>
    <row r="87" spans="1:17" x14ac:dyDescent="0.25">
      <c r="A87" s="505"/>
      <c r="B87" s="326"/>
      <c r="C87" s="325" t="s">
        <v>404</v>
      </c>
      <c r="D87" s="325" t="s">
        <v>405</v>
      </c>
      <c r="E87" s="325" t="s">
        <v>406</v>
      </c>
      <c r="F87" s="325" t="s">
        <v>407</v>
      </c>
      <c r="G87" s="325" t="s">
        <v>408</v>
      </c>
      <c r="H87" s="325" t="s">
        <v>409</v>
      </c>
      <c r="I87" s="325" t="s">
        <v>410</v>
      </c>
      <c r="J87" s="325" t="s">
        <v>411</v>
      </c>
      <c r="K87" s="325" t="s">
        <v>412</v>
      </c>
      <c r="L87" s="325" t="s">
        <v>413</v>
      </c>
      <c r="M87" s="325" t="s">
        <v>414</v>
      </c>
      <c r="N87" s="319"/>
      <c r="O87" s="319"/>
      <c r="P87" s="23"/>
      <c r="Q87" s="23"/>
    </row>
    <row r="88" spans="1:17" x14ac:dyDescent="0.25">
      <c r="A88" s="505"/>
      <c r="B88" s="326"/>
      <c r="C88" s="325"/>
      <c r="D88" s="325" t="s">
        <v>415</v>
      </c>
      <c r="E88" s="325" t="s">
        <v>416</v>
      </c>
      <c r="F88" s="325" t="s">
        <v>417</v>
      </c>
      <c r="G88" s="325" t="s">
        <v>418</v>
      </c>
      <c r="H88" s="325" t="s">
        <v>419</v>
      </c>
      <c r="I88" s="319"/>
      <c r="J88" s="325" t="s">
        <v>420</v>
      </c>
      <c r="K88" s="325" t="s">
        <v>421</v>
      </c>
      <c r="L88" s="325" t="s">
        <v>422</v>
      </c>
      <c r="M88" s="325" t="s">
        <v>423</v>
      </c>
      <c r="N88" s="319"/>
      <c r="O88" s="319"/>
      <c r="P88" s="23"/>
      <c r="Q88" s="23"/>
    </row>
    <row r="89" spans="1:17" x14ac:dyDescent="0.25">
      <c r="A89" s="505"/>
      <c r="B89" s="326"/>
      <c r="C89" s="325"/>
      <c r="D89" s="325" t="s">
        <v>424</v>
      </c>
      <c r="E89" s="325" t="s">
        <v>425</v>
      </c>
      <c r="F89" s="325" t="s">
        <v>426</v>
      </c>
      <c r="G89" s="325" t="s">
        <v>427</v>
      </c>
      <c r="H89" s="325" t="s">
        <v>428</v>
      </c>
      <c r="I89" s="319"/>
      <c r="J89" s="325" t="s">
        <v>429</v>
      </c>
      <c r="K89" s="319"/>
      <c r="L89" s="325" t="s">
        <v>430</v>
      </c>
      <c r="M89" s="325" t="s">
        <v>431</v>
      </c>
      <c r="N89" s="319"/>
      <c r="O89" s="319"/>
      <c r="P89" s="23"/>
      <c r="Q89" s="23"/>
    </row>
    <row r="90" spans="1:17" x14ac:dyDescent="0.25">
      <c r="A90" s="505"/>
      <c r="B90" s="326"/>
      <c r="C90" s="325"/>
      <c r="D90" s="325" t="s">
        <v>432</v>
      </c>
      <c r="E90" s="325"/>
      <c r="F90" s="325" t="s">
        <v>433</v>
      </c>
      <c r="G90" s="325" t="s">
        <v>434</v>
      </c>
      <c r="H90" s="325" t="s">
        <v>435</v>
      </c>
      <c r="I90" s="319"/>
      <c r="J90" s="325" t="s">
        <v>436</v>
      </c>
      <c r="K90" s="319"/>
      <c r="L90" s="325" t="s">
        <v>437</v>
      </c>
      <c r="M90" s="325" t="s">
        <v>438</v>
      </c>
      <c r="N90" s="319"/>
      <c r="O90" s="319"/>
      <c r="P90" s="23"/>
      <c r="Q90" s="23"/>
    </row>
    <row r="91" spans="1:17" x14ac:dyDescent="0.25">
      <c r="A91" s="505"/>
      <c r="B91" s="326"/>
      <c r="C91" s="325"/>
      <c r="D91" s="325" t="s">
        <v>439</v>
      </c>
      <c r="E91" s="319"/>
      <c r="F91" s="325" t="s">
        <v>440</v>
      </c>
      <c r="G91" s="325" t="s">
        <v>441</v>
      </c>
      <c r="H91" s="325" t="s">
        <v>442</v>
      </c>
      <c r="I91" s="319"/>
      <c r="J91" s="325" t="s">
        <v>443</v>
      </c>
      <c r="K91" s="319"/>
      <c r="L91" s="325" t="s">
        <v>444</v>
      </c>
      <c r="M91" s="325" t="s">
        <v>445</v>
      </c>
      <c r="N91" s="319"/>
      <c r="O91" s="319"/>
      <c r="P91" s="23"/>
      <c r="Q91" s="23"/>
    </row>
    <row r="92" spans="1:17" x14ac:dyDescent="0.25">
      <c r="A92" s="505"/>
      <c r="B92" s="326"/>
      <c r="C92" s="325"/>
      <c r="D92" s="325" t="s">
        <v>446</v>
      </c>
      <c r="E92" s="319"/>
      <c r="F92" s="325" t="s">
        <v>447</v>
      </c>
      <c r="G92" s="325" t="s">
        <v>448</v>
      </c>
      <c r="H92" s="325" t="s">
        <v>449</v>
      </c>
      <c r="I92" s="319"/>
      <c r="J92" s="325" t="s">
        <v>450</v>
      </c>
      <c r="K92" s="319"/>
      <c r="L92" s="325" t="s">
        <v>451</v>
      </c>
      <c r="M92" s="325" t="s">
        <v>452</v>
      </c>
      <c r="N92" s="319"/>
      <c r="O92" s="319"/>
      <c r="P92" s="23"/>
      <c r="Q92" s="23"/>
    </row>
    <row r="93" spans="1:17" x14ac:dyDescent="0.25">
      <c r="A93" s="505"/>
      <c r="B93" s="326"/>
      <c r="C93" s="325"/>
      <c r="D93" s="325" t="s">
        <v>453</v>
      </c>
      <c r="E93" s="319"/>
      <c r="F93" s="319"/>
      <c r="G93" s="325" t="s">
        <v>454</v>
      </c>
      <c r="H93" s="325" t="s">
        <v>455</v>
      </c>
      <c r="I93" s="319"/>
      <c r="J93" s="325" t="s">
        <v>456</v>
      </c>
      <c r="K93" s="319"/>
      <c r="L93" s="325" t="s">
        <v>457</v>
      </c>
      <c r="M93" s="325" t="s">
        <v>458</v>
      </c>
      <c r="N93" s="319"/>
      <c r="O93" s="319"/>
      <c r="P93" s="23"/>
      <c r="Q93" s="23"/>
    </row>
    <row r="94" spans="1:17" x14ac:dyDescent="0.25">
      <c r="A94" s="505"/>
      <c r="B94" s="326"/>
      <c r="C94" s="325"/>
      <c r="D94" s="325" t="s">
        <v>459</v>
      </c>
      <c r="E94" s="319"/>
      <c r="F94" s="319"/>
      <c r="G94" s="325" t="s">
        <v>460</v>
      </c>
      <c r="H94" s="325" t="s">
        <v>461</v>
      </c>
      <c r="I94" s="319"/>
      <c r="J94" s="325" t="s">
        <v>462</v>
      </c>
      <c r="K94" s="319"/>
      <c r="L94" s="325" t="s">
        <v>463</v>
      </c>
      <c r="M94" s="325" t="s">
        <v>464</v>
      </c>
      <c r="N94" s="319"/>
      <c r="O94" s="319"/>
      <c r="P94" s="23"/>
      <c r="Q94" s="23"/>
    </row>
    <row r="95" spans="1:17" x14ac:dyDescent="0.25">
      <c r="A95" s="505"/>
      <c r="B95" s="326"/>
      <c r="C95" s="325"/>
      <c r="D95" s="325" t="s">
        <v>465</v>
      </c>
      <c r="E95" s="319"/>
      <c r="F95" s="319"/>
      <c r="G95" s="325" t="s">
        <v>466</v>
      </c>
      <c r="H95" s="327"/>
      <c r="I95" s="319"/>
      <c r="J95" s="325" t="s">
        <v>467</v>
      </c>
      <c r="K95" s="319"/>
      <c r="L95" s="325" t="s">
        <v>468</v>
      </c>
      <c r="M95" s="325" t="s">
        <v>469</v>
      </c>
      <c r="N95" s="319"/>
      <c r="O95" s="319"/>
      <c r="P95" s="23"/>
      <c r="Q95" s="23"/>
    </row>
    <row r="96" spans="1:17" x14ac:dyDescent="0.25">
      <c r="A96" s="505"/>
      <c r="B96" s="326"/>
      <c r="C96" s="325"/>
      <c r="D96" s="325" t="s">
        <v>470</v>
      </c>
      <c r="E96" s="319"/>
      <c r="F96" s="319"/>
      <c r="G96" s="325" t="s">
        <v>471</v>
      </c>
      <c r="H96" s="327"/>
      <c r="I96" s="319"/>
      <c r="J96" s="325" t="s">
        <v>472</v>
      </c>
      <c r="K96" s="319"/>
      <c r="L96" s="325" t="s">
        <v>473</v>
      </c>
      <c r="M96" s="325" t="s">
        <v>474</v>
      </c>
      <c r="N96" s="319"/>
      <c r="O96" s="319"/>
      <c r="P96" s="23"/>
      <c r="Q96" s="23"/>
    </row>
    <row r="97" spans="1:17" x14ac:dyDescent="0.25">
      <c r="A97" s="505"/>
      <c r="B97" s="326"/>
      <c r="C97" s="325"/>
      <c r="D97" s="325" t="s">
        <v>475</v>
      </c>
      <c r="E97" s="319"/>
      <c r="F97" s="319"/>
      <c r="G97" s="325" t="s">
        <v>476</v>
      </c>
      <c r="H97" s="327"/>
      <c r="I97" s="319"/>
      <c r="J97" s="325" t="s">
        <v>477</v>
      </c>
      <c r="K97" s="319"/>
      <c r="L97" s="325" t="s">
        <v>478</v>
      </c>
      <c r="M97" s="325" t="s">
        <v>479</v>
      </c>
      <c r="N97" s="319"/>
      <c r="O97" s="319"/>
      <c r="P97" s="23"/>
      <c r="Q97" s="23"/>
    </row>
    <row r="98" spans="1:17" x14ac:dyDescent="0.25">
      <c r="A98" s="505"/>
      <c r="B98" s="326"/>
      <c r="C98" s="319"/>
      <c r="D98" s="325" t="s">
        <v>480</v>
      </c>
      <c r="E98" s="319"/>
      <c r="F98" s="319"/>
      <c r="G98" s="319"/>
      <c r="H98" s="327"/>
      <c r="I98" s="319"/>
      <c r="J98" s="325" t="s">
        <v>481</v>
      </c>
      <c r="K98" s="319"/>
      <c r="L98" s="325" t="s">
        <v>482</v>
      </c>
      <c r="M98" s="325" t="s">
        <v>483</v>
      </c>
      <c r="N98" s="319"/>
      <c r="O98" s="319"/>
      <c r="P98" s="23"/>
      <c r="Q98" s="23"/>
    </row>
    <row r="99" spans="1:17" ht="11.25" customHeight="1" x14ac:dyDescent="0.25">
      <c r="A99" s="505"/>
      <c r="B99" s="326"/>
      <c r="C99" s="319"/>
      <c r="D99" s="325" t="s">
        <v>484</v>
      </c>
      <c r="E99" s="319"/>
      <c r="F99" s="319"/>
      <c r="G99" s="319"/>
      <c r="H99" s="327"/>
      <c r="I99" s="319"/>
      <c r="J99" s="325" t="s">
        <v>485</v>
      </c>
      <c r="K99" s="319"/>
      <c r="L99" s="325" t="s">
        <v>486</v>
      </c>
      <c r="M99" s="319"/>
      <c r="N99" s="319"/>
      <c r="O99" s="319"/>
      <c r="P99" s="22" t="s">
        <v>273</v>
      </c>
    </row>
    <row r="100" spans="1:17" ht="11.25" customHeight="1" x14ac:dyDescent="0.25">
      <c r="A100" s="505"/>
      <c r="B100" s="326"/>
      <c r="C100" s="319"/>
      <c r="D100" s="325" t="s">
        <v>487</v>
      </c>
      <c r="E100" s="319"/>
      <c r="F100" s="319"/>
      <c r="G100" s="319"/>
      <c r="H100" s="327"/>
      <c r="I100" s="319"/>
      <c r="J100" s="325" t="s">
        <v>488</v>
      </c>
      <c r="K100" s="319"/>
      <c r="L100" s="325" t="s">
        <v>489</v>
      </c>
      <c r="M100" s="319"/>
      <c r="N100" s="319"/>
      <c r="O100" s="319"/>
      <c r="P100" s="22" t="s">
        <v>273</v>
      </c>
    </row>
    <row r="101" spans="1:17" ht="11.25" customHeight="1" x14ac:dyDescent="0.25">
      <c r="A101" s="505"/>
      <c r="B101" s="326"/>
      <c r="C101" s="319"/>
      <c r="D101" s="325" t="s">
        <v>490</v>
      </c>
      <c r="E101" s="319"/>
      <c r="F101" s="319"/>
      <c r="G101" s="319"/>
      <c r="H101" s="327"/>
      <c r="I101" s="319"/>
      <c r="J101" s="325" t="s">
        <v>491</v>
      </c>
      <c r="K101" s="319"/>
      <c r="L101" s="325" t="s">
        <v>492</v>
      </c>
      <c r="M101" s="319"/>
      <c r="N101" s="319"/>
      <c r="O101" s="319"/>
      <c r="P101" s="22" t="s">
        <v>273</v>
      </c>
    </row>
    <row r="102" spans="1:17" ht="11.25" customHeight="1" x14ac:dyDescent="0.25">
      <c r="A102" s="505"/>
      <c r="B102" s="326"/>
      <c r="C102" s="319"/>
      <c r="D102" s="325" t="s">
        <v>493</v>
      </c>
      <c r="E102" s="319"/>
      <c r="F102" s="319"/>
      <c r="G102" s="319"/>
      <c r="H102" s="327"/>
      <c r="I102" s="319"/>
      <c r="J102" s="325" t="s">
        <v>494</v>
      </c>
      <c r="K102" s="319"/>
      <c r="L102" s="325" t="s">
        <v>495</v>
      </c>
      <c r="M102" s="319"/>
      <c r="N102" s="319"/>
      <c r="O102" s="319"/>
      <c r="P102" s="22" t="s">
        <v>273</v>
      </c>
    </row>
    <row r="103" spans="1:17" ht="11.25" customHeight="1" x14ac:dyDescent="0.25">
      <c r="A103" s="505"/>
      <c r="B103" s="326"/>
      <c r="C103" s="319"/>
      <c r="D103" s="325" t="s">
        <v>496</v>
      </c>
      <c r="E103" s="319"/>
      <c r="F103" s="319"/>
      <c r="G103" s="319"/>
      <c r="H103" s="319"/>
      <c r="I103" s="319"/>
      <c r="J103" s="325" t="s">
        <v>497</v>
      </c>
      <c r="K103" s="319"/>
      <c r="L103" s="325" t="s">
        <v>498</v>
      </c>
      <c r="M103" s="319"/>
      <c r="N103" s="319"/>
      <c r="O103" s="319"/>
      <c r="P103" s="22" t="s">
        <v>273</v>
      </c>
    </row>
    <row r="104" spans="1:17" ht="11.25" customHeight="1" x14ac:dyDescent="0.25">
      <c r="A104" s="505"/>
      <c r="B104" s="326"/>
      <c r="C104" s="319"/>
      <c r="D104" s="325" t="s">
        <v>499</v>
      </c>
      <c r="E104" s="319"/>
      <c r="F104" s="319"/>
      <c r="G104" s="319"/>
      <c r="H104" s="319"/>
      <c r="I104" s="319"/>
      <c r="J104" s="325" t="s">
        <v>500</v>
      </c>
      <c r="K104" s="319"/>
      <c r="L104" s="325" t="s">
        <v>501</v>
      </c>
      <c r="M104" s="319"/>
      <c r="N104" s="319"/>
      <c r="O104" s="319"/>
      <c r="P104" s="22" t="s">
        <v>273</v>
      </c>
    </row>
    <row r="105" spans="1:17" ht="11.25" customHeight="1" x14ac:dyDescent="0.25">
      <c r="A105" s="505"/>
      <c r="B105" s="326"/>
      <c r="C105" s="319"/>
      <c r="D105" s="325"/>
      <c r="E105" s="319"/>
      <c r="F105" s="319"/>
      <c r="G105" s="319"/>
      <c r="H105" s="319"/>
      <c r="I105" s="319"/>
      <c r="J105" s="325" t="s">
        <v>502</v>
      </c>
      <c r="K105" s="319"/>
      <c r="L105" s="325" t="s">
        <v>503</v>
      </c>
      <c r="M105" s="319"/>
      <c r="N105" s="319"/>
      <c r="O105" s="319"/>
      <c r="P105" s="22" t="s">
        <v>273</v>
      </c>
    </row>
    <row r="106" spans="1:17" x14ac:dyDescent="0.25">
      <c r="A106" s="505"/>
      <c r="B106" s="326"/>
      <c r="C106" s="319"/>
      <c r="D106" s="325"/>
      <c r="E106" s="319"/>
      <c r="F106" s="319"/>
      <c r="G106" s="319"/>
      <c r="H106" s="319"/>
      <c r="I106" s="319"/>
      <c r="J106" s="319"/>
      <c r="K106" s="319"/>
      <c r="L106" s="325" t="s">
        <v>504</v>
      </c>
      <c r="M106" s="319"/>
      <c r="N106" s="319"/>
      <c r="O106" s="319"/>
      <c r="P106" s="22" t="s">
        <v>273</v>
      </c>
    </row>
    <row r="107" spans="1:17" x14ac:dyDescent="0.25">
      <c r="A107" s="506"/>
      <c r="B107" s="326"/>
      <c r="C107" s="319"/>
      <c r="D107" s="325"/>
      <c r="E107" s="319"/>
      <c r="F107" s="319"/>
      <c r="G107" s="319"/>
      <c r="H107" s="319"/>
      <c r="I107" s="319"/>
      <c r="J107" s="319"/>
      <c r="K107" s="319"/>
      <c r="L107" s="325" t="s">
        <v>505</v>
      </c>
      <c r="M107" s="319"/>
      <c r="N107" s="319"/>
      <c r="O107" s="319"/>
      <c r="P107" s="22" t="s">
        <v>273</v>
      </c>
    </row>
    <row r="108" spans="1:17" x14ac:dyDescent="0.25">
      <c r="B108" s="328"/>
      <c r="C108" s="328"/>
      <c r="D108" s="328"/>
      <c r="E108" s="328"/>
      <c r="F108" s="328"/>
      <c r="G108" s="328"/>
      <c r="H108" s="328"/>
      <c r="I108" s="328"/>
      <c r="J108" s="328"/>
      <c r="K108" s="328"/>
      <c r="L108" s="328"/>
      <c r="M108" s="328"/>
      <c r="N108" s="328"/>
    </row>
    <row r="109" spans="1:17" x14ac:dyDescent="0.25">
      <c r="B109" s="501" t="str">
        <f>C55</f>
        <v>PILAR_2</v>
      </c>
      <c r="C109" s="501"/>
      <c r="D109" s="501"/>
      <c r="E109" s="501"/>
      <c r="F109" s="501"/>
      <c r="G109" s="501"/>
      <c r="H109" s="501"/>
      <c r="I109" s="501"/>
      <c r="J109" s="501"/>
      <c r="K109" s="110"/>
    </row>
    <row r="110" spans="1:17" ht="12" x14ac:dyDescent="0.25">
      <c r="B110" s="498" t="str">
        <f>C56</f>
        <v>Democracia Urbana</v>
      </c>
      <c r="C110" s="499"/>
      <c r="D110" s="499"/>
      <c r="E110" s="499"/>
      <c r="F110" s="499"/>
      <c r="G110" s="499"/>
      <c r="H110" s="499"/>
      <c r="I110" s="499"/>
      <c r="J110" s="500"/>
    </row>
    <row r="111" spans="1:17" ht="33.75" x14ac:dyDescent="0.25">
      <c r="B111" s="320" t="str">
        <f>C57</f>
        <v>Infraestructura_para_el_Desarrollo_del_Hábitat</v>
      </c>
      <c r="C111" s="320" t="str">
        <f>C58</f>
        <v>Intervenciones_Integrales_del_Hábitat</v>
      </c>
      <c r="D111" s="320" t="str">
        <f>C59</f>
        <v>Recuperación_incorporación_vida_urbana_y_control_de_la_ilegalidad</v>
      </c>
      <c r="E111" s="321" t="str">
        <f>C60</f>
        <v>Integración_social_para_una_ciudad_de_oportunidades</v>
      </c>
      <c r="F111" s="320" t="str">
        <f>C61</f>
        <v>Espacio_público_derecho_de_todos</v>
      </c>
      <c r="G111" s="320" t="str">
        <f>C62</f>
        <v>Mejor_movilidad_para_todos</v>
      </c>
      <c r="H111" s="320"/>
      <c r="I111" s="320"/>
      <c r="J111" s="320"/>
      <c r="K111" s="24"/>
    </row>
    <row r="112" spans="1:17" ht="15" customHeight="1" x14ac:dyDescent="0.25">
      <c r="A112" s="505" t="s">
        <v>271</v>
      </c>
      <c r="B112" s="325" t="s">
        <v>506</v>
      </c>
      <c r="C112" s="325" t="s">
        <v>507</v>
      </c>
      <c r="D112" s="325" t="s">
        <v>508</v>
      </c>
      <c r="E112" s="325" t="s">
        <v>509</v>
      </c>
      <c r="F112" s="325" t="s">
        <v>510</v>
      </c>
      <c r="G112" s="325" t="s">
        <v>511</v>
      </c>
      <c r="H112" s="329"/>
      <c r="I112" s="330"/>
      <c r="J112" s="331"/>
      <c r="K112" s="24"/>
    </row>
    <row r="113" spans="1:11" x14ac:dyDescent="0.25">
      <c r="A113" s="505"/>
      <c r="B113" s="325" t="s">
        <v>512</v>
      </c>
      <c r="C113" s="325" t="s">
        <v>513</v>
      </c>
      <c r="D113" s="325"/>
      <c r="E113" s="325" t="s">
        <v>514</v>
      </c>
      <c r="F113" s="325" t="s">
        <v>515</v>
      </c>
      <c r="G113" s="325" t="s">
        <v>516</v>
      </c>
      <c r="H113" s="325"/>
      <c r="I113" s="325"/>
      <c r="J113" s="325"/>
      <c r="K113" s="24"/>
    </row>
    <row r="114" spans="1:11" x14ac:dyDescent="0.25">
      <c r="A114" s="505"/>
      <c r="B114" s="325" t="s">
        <v>517</v>
      </c>
      <c r="C114" s="325" t="s">
        <v>518</v>
      </c>
      <c r="D114" s="325"/>
      <c r="E114" s="325" t="s">
        <v>519</v>
      </c>
      <c r="F114" s="325" t="s">
        <v>520</v>
      </c>
      <c r="G114" s="325" t="s">
        <v>521</v>
      </c>
      <c r="H114" s="325"/>
      <c r="I114" s="325"/>
      <c r="J114" s="325"/>
      <c r="K114" s="24"/>
    </row>
    <row r="115" spans="1:11" x14ac:dyDescent="0.25">
      <c r="A115" s="505"/>
      <c r="B115" s="325" t="s">
        <v>522</v>
      </c>
      <c r="C115" s="325" t="s">
        <v>523</v>
      </c>
      <c r="D115" s="325"/>
      <c r="E115" s="325" t="s">
        <v>524</v>
      </c>
      <c r="F115" s="325" t="s">
        <v>525</v>
      </c>
      <c r="G115" s="325" t="s">
        <v>526</v>
      </c>
      <c r="H115" s="325"/>
      <c r="I115" s="325"/>
      <c r="J115" s="325"/>
      <c r="K115" s="24"/>
    </row>
    <row r="116" spans="1:11" x14ac:dyDescent="0.25">
      <c r="A116" s="505"/>
      <c r="B116" s="325" t="s">
        <v>527</v>
      </c>
      <c r="C116" s="325" t="s">
        <v>528</v>
      </c>
      <c r="D116" s="325"/>
      <c r="E116" s="325" t="s">
        <v>529</v>
      </c>
      <c r="F116" s="325" t="s">
        <v>530</v>
      </c>
      <c r="G116" s="325" t="s">
        <v>531</v>
      </c>
      <c r="H116" s="325"/>
      <c r="I116" s="325"/>
      <c r="J116" s="325"/>
      <c r="K116" s="24"/>
    </row>
    <row r="117" spans="1:11" x14ac:dyDescent="0.25">
      <c r="A117" s="505"/>
      <c r="B117" s="325" t="s">
        <v>532</v>
      </c>
      <c r="C117" s="325" t="s">
        <v>533</v>
      </c>
      <c r="D117" s="325"/>
      <c r="E117" s="325" t="s">
        <v>534</v>
      </c>
      <c r="F117" s="325" t="s">
        <v>535</v>
      </c>
      <c r="G117" s="325" t="s">
        <v>536</v>
      </c>
      <c r="H117" s="325"/>
      <c r="I117" s="325"/>
      <c r="J117" s="325"/>
      <c r="K117" s="24"/>
    </row>
    <row r="118" spans="1:11" x14ac:dyDescent="0.25">
      <c r="A118" s="505"/>
      <c r="B118" s="325" t="s">
        <v>537</v>
      </c>
      <c r="C118" s="325" t="s">
        <v>538</v>
      </c>
      <c r="D118" s="325"/>
      <c r="E118" s="325"/>
      <c r="F118" s="325" t="s">
        <v>539</v>
      </c>
      <c r="G118" s="325" t="s">
        <v>540</v>
      </c>
      <c r="H118" s="325"/>
      <c r="I118" s="325"/>
      <c r="J118" s="325"/>
      <c r="K118" s="24"/>
    </row>
    <row r="119" spans="1:11" x14ac:dyDescent="0.25">
      <c r="A119" s="505"/>
      <c r="B119" s="325" t="s">
        <v>541</v>
      </c>
      <c r="C119" s="325" t="s">
        <v>542</v>
      </c>
      <c r="D119" s="325"/>
      <c r="E119" s="325"/>
      <c r="F119" s="325" t="s">
        <v>543</v>
      </c>
      <c r="G119" s="325" t="s">
        <v>544</v>
      </c>
      <c r="H119" s="325"/>
      <c r="I119" s="325"/>
      <c r="J119" s="325"/>
      <c r="K119" s="24"/>
    </row>
    <row r="120" spans="1:11" x14ac:dyDescent="0.25">
      <c r="A120" s="505"/>
      <c r="B120" s="325" t="s">
        <v>545</v>
      </c>
      <c r="C120" s="325" t="s">
        <v>546</v>
      </c>
      <c r="D120" s="325"/>
      <c r="E120" s="325"/>
      <c r="F120" s="325" t="s">
        <v>547</v>
      </c>
      <c r="G120" s="325" t="s">
        <v>548</v>
      </c>
      <c r="H120" s="325"/>
      <c r="I120" s="325"/>
      <c r="J120" s="325"/>
      <c r="K120" s="24"/>
    </row>
    <row r="121" spans="1:11" x14ac:dyDescent="0.25">
      <c r="A121" s="505"/>
      <c r="B121" s="325" t="s">
        <v>549</v>
      </c>
      <c r="C121" s="325"/>
      <c r="D121" s="325"/>
      <c r="E121" s="325"/>
      <c r="F121" s="325" t="s">
        <v>550</v>
      </c>
      <c r="G121" s="325" t="s">
        <v>551</v>
      </c>
      <c r="H121" s="325"/>
      <c r="I121" s="325"/>
      <c r="J121" s="325"/>
      <c r="K121" s="24"/>
    </row>
    <row r="122" spans="1:11" x14ac:dyDescent="0.25">
      <c r="A122" s="505"/>
      <c r="B122" s="325" t="s">
        <v>552</v>
      </c>
      <c r="C122" s="325"/>
      <c r="D122" s="325"/>
      <c r="E122" s="325"/>
      <c r="F122" s="325" t="s">
        <v>553</v>
      </c>
      <c r="G122" s="325" t="s">
        <v>554</v>
      </c>
      <c r="H122" s="325"/>
      <c r="I122" s="325"/>
      <c r="J122" s="325"/>
      <c r="K122" s="24"/>
    </row>
    <row r="123" spans="1:11" x14ac:dyDescent="0.25">
      <c r="A123" s="505"/>
      <c r="B123" s="325" t="s">
        <v>555</v>
      </c>
      <c r="C123" s="325"/>
      <c r="D123" s="325"/>
      <c r="E123" s="325"/>
      <c r="F123" s="325" t="s">
        <v>556</v>
      </c>
      <c r="G123" s="325" t="s">
        <v>557</v>
      </c>
      <c r="H123" s="325"/>
      <c r="I123" s="325"/>
      <c r="J123" s="325"/>
      <c r="K123" s="24"/>
    </row>
    <row r="124" spans="1:11" x14ac:dyDescent="0.25">
      <c r="A124" s="505"/>
      <c r="B124" s="325" t="s">
        <v>558</v>
      </c>
      <c r="C124" s="325"/>
      <c r="D124" s="325"/>
      <c r="E124" s="325"/>
      <c r="F124" s="325" t="s">
        <v>559</v>
      </c>
      <c r="G124" s="325" t="s">
        <v>560</v>
      </c>
      <c r="H124" s="325"/>
      <c r="I124" s="325"/>
      <c r="J124" s="325"/>
      <c r="K124" s="24"/>
    </row>
    <row r="125" spans="1:11" x14ac:dyDescent="0.25">
      <c r="A125" s="505"/>
      <c r="B125" s="325" t="s">
        <v>561</v>
      </c>
      <c r="C125" s="325"/>
      <c r="D125" s="325"/>
      <c r="E125" s="325"/>
      <c r="F125" s="325" t="s">
        <v>562</v>
      </c>
      <c r="G125" s="325" t="s">
        <v>563</v>
      </c>
      <c r="H125" s="325"/>
      <c r="I125" s="325"/>
      <c r="J125" s="325"/>
      <c r="K125" s="24"/>
    </row>
    <row r="126" spans="1:11" x14ac:dyDescent="0.25">
      <c r="A126" s="505"/>
      <c r="B126" s="325" t="s">
        <v>564</v>
      </c>
      <c r="C126" s="325"/>
      <c r="D126" s="325"/>
      <c r="E126" s="325"/>
      <c r="F126" s="325" t="s">
        <v>565</v>
      </c>
      <c r="G126" s="325" t="s">
        <v>566</v>
      </c>
      <c r="H126" s="325"/>
      <c r="I126" s="325"/>
      <c r="J126" s="325"/>
      <c r="K126" s="24"/>
    </row>
    <row r="127" spans="1:11" x14ac:dyDescent="0.25">
      <c r="A127" s="505"/>
      <c r="B127" s="325"/>
      <c r="C127" s="325" t="s">
        <v>273</v>
      </c>
      <c r="D127" s="325"/>
      <c r="E127" s="325"/>
      <c r="F127" s="325"/>
      <c r="G127" s="325" t="s">
        <v>567</v>
      </c>
      <c r="H127" s="325"/>
      <c r="I127" s="325"/>
      <c r="J127" s="325"/>
      <c r="K127" s="24"/>
    </row>
    <row r="128" spans="1:11" ht="11.25" customHeight="1" x14ac:dyDescent="0.25">
      <c r="A128" s="505"/>
      <c r="B128" s="325"/>
      <c r="C128" s="325" t="s">
        <v>273</v>
      </c>
      <c r="D128" s="325"/>
      <c r="E128" s="325"/>
      <c r="F128" s="325"/>
      <c r="G128" s="325" t="s">
        <v>568</v>
      </c>
      <c r="H128" s="325"/>
      <c r="I128" s="325"/>
      <c r="J128" s="325"/>
      <c r="K128" s="22" t="s">
        <v>273</v>
      </c>
    </row>
    <row r="129" spans="1:11" x14ac:dyDescent="0.25">
      <c r="A129" s="505"/>
      <c r="B129" s="325"/>
      <c r="C129" s="325"/>
      <c r="D129" s="325"/>
      <c r="E129" s="325"/>
      <c r="F129" s="325"/>
      <c r="G129" s="325" t="s">
        <v>569</v>
      </c>
      <c r="H129" s="325"/>
      <c r="I129" s="325"/>
      <c r="J129" s="325"/>
      <c r="K129" s="22" t="s">
        <v>273</v>
      </c>
    </row>
    <row r="130" spans="1:11" x14ac:dyDescent="0.25">
      <c r="A130" s="505"/>
      <c r="B130" s="325"/>
      <c r="C130" s="325"/>
      <c r="D130" s="325"/>
      <c r="E130" s="325"/>
      <c r="F130" s="325"/>
      <c r="G130" s="325" t="s">
        <v>570</v>
      </c>
      <c r="H130" s="325"/>
      <c r="I130" s="325"/>
      <c r="J130" s="325"/>
      <c r="K130" s="22" t="s">
        <v>273</v>
      </c>
    </row>
    <row r="131" spans="1:11" x14ac:dyDescent="0.25">
      <c r="A131" s="505"/>
      <c r="B131" s="325"/>
      <c r="C131" s="325"/>
      <c r="D131" s="325"/>
      <c r="E131" s="325"/>
      <c r="F131" s="325"/>
      <c r="G131" s="325" t="s">
        <v>571</v>
      </c>
      <c r="H131" s="325"/>
      <c r="I131" s="325"/>
      <c r="J131" s="325"/>
      <c r="K131" s="22" t="s">
        <v>273</v>
      </c>
    </row>
    <row r="132" spans="1:11" x14ac:dyDescent="0.25">
      <c r="A132" s="505"/>
      <c r="B132" s="325"/>
      <c r="C132" s="325"/>
      <c r="D132" s="325"/>
      <c r="E132" s="325"/>
      <c r="F132" s="325"/>
      <c r="G132" s="325" t="s">
        <v>572</v>
      </c>
      <c r="H132" s="325"/>
      <c r="I132" s="325"/>
      <c r="J132" s="325"/>
      <c r="K132" s="22" t="s">
        <v>273</v>
      </c>
    </row>
    <row r="133" spans="1:11" x14ac:dyDescent="0.25">
      <c r="A133" s="505"/>
      <c r="B133" s="325"/>
      <c r="C133" s="325"/>
      <c r="D133" s="325"/>
      <c r="E133" s="325"/>
      <c r="F133" s="325"/>
      <c r="G133" s="325" t="s">
        <v>573</v>
      </c>
      <c r="H133" s="325"/>
      <c r="I133" s="325"/>
      <c r="J133" s="325"/>
    </row>
    <row r="134" spans="1:11" x14ac:dyDescent="0.25">
      <c r="A134" s="505"/>
      <c r="B134" s="325"/>
      <c r="C134" s="325"/>
      <c r="D134" s="325"/>
      <c r="E134" s="325"/>
      <c r="F134" s="325"/>
      <c r="G134" s="325" t="s">
        <v>574</v>
      </c>
      <c r="H134" s="325"/>
      <c r="I134" s="325"/>
      <c r="J134" s="325"/>
    </row>
    <row r="135" spans="1:11" x14ac:dyDescent="0.25">
      <c r="A135" s="505"/>
      <c r="B135" s="325"/>
      <c r="C135" s="325"/>
      <c r="D135" s="325"/>
      <c r="E135" s="325"/>
      <c r="F135" s="325"/>
      <c r="G135" s="325" t="s">
        <v>575</v>
      </c>
      <c r="H135" s="325"/>
      <c r="I135" s="325"/>
      <c r="J135" s="325"/>
    </row>
    <row r="136" spans="1:11" x14ac:dyDescent="0.25">
      <c r="A136" s="505"/>
      <c r="B136" s="325"/>
      <c r="C136" s="325"/>
      <c r="D136" s="325"/>
      <c r="E136" s="325"/>
      <c r="F136" s="325"/>
      <c r="G136" s="325" t="s">
        <v>576</v>
      </c>
      <c r="H136" s="325"/>
      <c r="I136" s="325"/>
      <c r="J136" s="325"/>
    </row>
    <row r="137" spans="1:11" x14ac:dyDescent="0.25">
      <c r="A137" s="505"/>
      <c r="B137" s="325"/>
      <c r="C137" s="325"/>
      <c r="D137" s="325"/>
      <c r="E137" s="325"/>
      <c r="F137" s="325"/>
      <c r="G137" s="325" t="s">
        <v>577</v>
      </c>
      <c r="H137" s="325"/>
      <c r="I137" s="325"/>
      <c r="J137" s="325"/>
    </row>
    <row r="138" spans="1:11" x14ac:dyDescent="0.25">
      <c r="A138" s="505"/>
      <c r="B138" s="325"/>
      <c r="C138" s="325"/>
      <c r="D138" s="325"/>
      <c r="E138" s="325"/>
      <c r="F138" s="325"/>
      <c r="G138" s="325" t="s">
        <v>578</v>
      </c>
      <c r="H138" s="325"/>
      <c r="I138" s="325"/>
      <c r="J138" s="325"/>
    </row>
    <row r="139" spans="1:11" x14ac:dyDescent="0.25">
      <c r="A139" s="506"/>
      <c r="B139" s="325"/>
      <c r="C139" s="325"/>
      <c r="D139" s="325"/>
      <c r="E139" s="325"/>
      <c r="F139" s="325"/>
      <c r="G139" s="325" t="s">
        <v>579</v>
      </c>
      <c r="H139" s="325"/>
      <c r="I139" s="325"/>
      <c r="J139" s="325"/>
    </row>
    <row r="141" spans="1:11" x14ac:dyDescent="0.25">
      <c r="B141" s="497" t="str">
        <f>D55</f>
        <v>PILAR_3</v>
      </c>
      <c r="C141" s="497"/>
      <c r="D141" s="497"/>
      <c r="E141" s="497"/>
      <c r="F141" s="497"/>
      <c r="G141" s="497"/>
      <c r="H141" s="497"/>
    </row>
    <row r="142" spans="1:11" x14ac:dyDescent="0.25">
      <c r="B142" s="496" t="str">
        <f>D56</f>
        <v>Construcción de Comunidad y Cultura Ciudadana</v>
      </c>
      <c r="C142" s="496"/>
      <c r="D142" s="496"/>
      <c r="E142" s="496"/>
      <c r="F142" s="496"/>
      <c r="G142" s="496"/>
      <c r="H142" s="496"/>
    </row>
    <row r="143" spans="1:11" ht="67.5" x14ac:dyDescent="0.25">
      <c r="B143" s="322" t="str">
        <f>D57</f>
        <v>Seguridad_y_convivencia_para_todos</v>
      </c>
      <c r="C143" s="322" t="str">
        <f>D58</f>
        <v>Fortalecimiento_del_sistema_de_protección_integral_a_mujeres_víctimas_de_la_violencia_SOFÍA</v>
      </c>
      <c r="D143" s="322" t="str">
        <f>D59</f>
        <v xml:space="preserve">Justicia_para_todos_consolidación_del_sistema_Distrital_de_Justicia </v>
      </c>
      <c r="E143" s="322" t="str">
        <f>D60</f>
        <v>Bogotá_vive_los_derechos_humanos</v>
      </c>
      <c r="F143" s="322" t="str">
        <f>D61</f>
        <v xml:space="preserve">Bogotá_mejor_para_las_victimas_la_paz_y_la_reconciliación </v>
      </c>
      <c r="G143" s="322" t="str">
        <f>D62</f>
        <v>Equipo_por_la_educación_para_el_reencuentro_la_reconciliación_y_la_paz</v>
      </c>
      <c r="H143" s="322" t="str">
        <f>D63</f>
        <v>Cambio_cultural_y_construcción_del_tejido_social_para_la_vida</v>
      </c>
    </row>
    <row r="144" spans="1:11" x14ac:dyDescent="0.25">
      <c r="B144" s="325" t="s">
        <v>580</v>
      </c>
      <c r="C144" s="325" t="s">
        <v>581</v>
      </c>
      <c r="D144" s="325" t="s">
        <v>582</v>
      </c>
      <c r="E144" s="325" t="s">
        <v>583</v>
      </c>
      <c r="F144" s="325" t="s">
        <v>584</v>
      </c>
      <c r="G144" s="325" t="s">
        <v>585</v>
      </c>
      <c r="H144" s="325" t="s">
        <v>586</v>
      </c>
    </row>
    <row r="145" spans="2:9" x14ac:dyDescent="0.25">
      <c r="B145" s="325" t="s">
        <v>587</v>
      </c>
      <c r="C145" s="325" t="s">
        <v>588</v>
      </c>
      <c r="D145" s="325" t="s">
        <v>589</v>
      </c>
      <c r="E145" s="325" t="s">
        <v>590</v>
      </c>
      <c r="F145" s="325" t="s">
        <v>591</v>
      </c>
      <c r="G145" s="325" t="s">
        <v>592</v>
      </c>
      <c r="H145" s="325" t="s">
        <v>593</v>
      </c>
    </row>
    <row r="146" spans="2:9" x14ac:dyDescent="0.25">
      <c r="B146" s="325" t="s">
        <v>594</v>
      </c>
      <c r="C146" s="325" t="s">
        <v>595</v>
      </c>
      <c r="D146" s="325" t="s">
        <v>596</v>
      </c>
      <c r="E146" s="325" t="s">
        <v>597</v>
      </c>
      <c r="F146" s="325" t="s">
        <v>598</v>
      </c>
      <c r="G146" s="325" t="s">
        <v>599</v>
      </c>
      <c r="H146" s="325" t="s">
        <v>600</v>
      </c>
    </row>
    <row r="147" spans="2:9" x14ac:dyDescent="0.25">
      <c r="B147" s="325" t="s">
        <v>601</v>
      </c>
      <c r="C147" s="325" t="s">
        <v>602</v>
      </c>
      <c r="D147" s="325" t="s">
        <v>603</v>
      </c>
      <c r="E147" s="325" t="s">
        <v>604</v>
      </c>
      <c r="F147" s="325" t="s">
        <v>605</v>
      </c>
      <c r="G147" s="325" t="s">
        <v>606</v>
      </c>
      <c r="H147" s="325" t="s">
        <v>607</v>
      </c>
    </row>
    <row r="148" spans="2:9" x14ac:dyDescent="0.25">
      <c r="B148" s="325" t="s">
        <v>608</v>
      </c>
      <c r="C148" s="325" t="s">
        <v>609</v>
      </c>
      <c r="D148" s="325" t="s">
        <v>610</v>
      </c>
      <c r="E148" s="325" t="s">
        <v>611</v>
      </c>
      <c r="F148" s="325"/>
      <c r="G148" s="325" t="s">
        <v>612</v>
      </c>
      <c r="H148" s="325" t="s">
        <v>613</v>
      </c>
    </row>
    <row r="149" spans="2:9" x14ac:dyDescent="0.25">
      <c r="B149" s="325" t="s">
        <v>614</v>
      </c>
      <c r="C149" s="325" t="s">
        <v>615</v>
      </c>
      <c r="D149" s="325" t="s">
        <v>616</v>
      </c>
      <c r="E149" s="325" t="s">
        <v>617</v>
      </c>
      <c r="F149" s="325"/>
      <c r="G149" s="325" t="s">
        <v>618</v>
      </c>
      <c r="H149" s="325" t="s">
        <v>619</v>
      </c>
    </row>
    <row r="150" spans="2:9" x14ac:dyDescent="0.25">
      <c r="B150" s="325" t="s">
        <v>620</v>
      </c>
      <c r="C150" s="325" t="s">
        <v>621</v>
      </c>
      <c r="D150" s="325" t="s">
        <v>622</v>
      </c>
      <c r="E150" s="325" t="s">
        <v>623</v>
      </c>
      <c r="F150" s="325"/>
      <c r="G150" s="325"/>
      <c r="H150" s="325" t="s">
        <v>624</v>
      </c>
    </row>
    <row r="151" spans="2:9" x14ac:dyDescent="0.25">
      <c r="B151" s="325" t="s">
        <v>625</v>
      </c>
      <c r="C151" s="325" t="s">
        <v>626</v>
      </c>
      <c r="D151" s="325" t="s">
        <v>627</v>
      </c>
      <c r="E151" s="325" t="s">
        <v>628</v>
      </c>
      <c r="F151" s="325"/>
      <c r="G151" s="325"/>
      <c r="H151" s="325" t="s">
        <v>629</v>
      </c>
    </row>
    <row r="152" spans="2:9" x14ac:dyDescent="0.25">
      <c r="B152" s="325" t="s">
        <v>630</v>
      </c>
      <c r="C152" s="325" t="s">
        <v>631</v>
      </c>
      <c r="D152" s="325" t="s">
        <v>632</v>
      </c>
      <c r="E152" s="325" t="s">
        <v>633</v>
      </c>
      <c r="F152" s="325"/>
      <c r="G152" s="325"/>
      <c r="H152" s="325" t="s">
        <v>634</v>
      </c>
    </row>
    <row r="153" spans="2:9" x14ac:dyDescent="0.25">
      <c r="B153" s="325" t="s">
        <v>635</v>
      </c>
      <c r="C153" s="325" t="s">
        <v>636</v>
      </c>
      <c r="D153" s="325" t="s">
        <v>637</v>
      </c>
      <c r="E153" s="325" t="s">
        <v>638</v>
      </c>
      <c r="F153" s="325"/>
      <c r="G153" s="325"/>
      <c r="H153" s="325"/>
    </row>
    <row r="154" spans="2:9" x14ac:dyDescent="0.25">
      <c r="B154" s="325" t="s">
        <v>639</v>
      </c>
      <c r="C154" s="325" t="s">
        <v>640</v>
      </c>
      <c r="D154" s="325" t="s">
        <v>641</v>
      </c>
      <c r="E154" s="325" t="s">
        <v>642</v>
      </c>
      <c r="F154" s="325"/>
      <c r="G154" s="325"/>
      <c r="H154" s="325"/>
    </row>
    <row r="155" spans="2:9" x14ac:dyDescent="0.25">
      <c r="B155" s="325" t="s">
        <v>643</v>
      </c>
      <c r="C155" s="325" t="s">
        <v>644</v>
      </c>
      <c r="D155" s="325" t="s">
        <v>645</v>
      </c>
      <c r="E155" s="325" t="s">
        <v>646</v>
      </c>
      <c r="F155" s="325"/>
      <c r="G155" s="325"/>
      <c r="H155" s="325"/>
      <c r="I155" s="22" t="s">
        <v>273</v>
      </c>
    </row>
    <row r="156" spans="2:9" x14ac:dyDescent="0.25">
      <c r="B156" s="325" t="s">
        <v>647</v>
      </c>
      <c r="C156" s="325" t="s">
        <v>648</v>
      </c>
      <c r="D156" s="325"/>
      <c r="E156" s="325" t="s">
        <v>649</v>
      </c>
      <c r="F156" s="325"/>
      <c r="G156" s="325"/>
      <c r="H156" s="325"/>
      <c r="I156" s="22" t="s">
        <v>273</v>
      </c>
    </row>
    <row r="157" spans="2:9" x14ac:dyDescent="0.25">
      <c r="B157" s="325" t="s">
        <v>650</v>
      </c>
      <c r="C157" s="325"/>
      <c r="D157" s="325"/>
      <c r="E157" s="325" t="s">
        <v>651</v>
      </c>
      <c r="F157" s="325"/>
      <c r="G157" s="325"/>
      <c r="H157" s="325"/>
      <c r="I157" s="22" t="s">
        <v>273</v>
      </c>
    </row>
    <row r="158" spans="2:9" x14ac:dyDescent="0.25">
      <c r="B158" s="325" t="s">
        <v>652</v>
      </c>
      <c r="C158" s="325"/>
      <c r="D158" s="325"/>
      <c r="E158" s="325" t="s">
        <v>653</v>
      </c>
      <c r="F158" s="325"/>
      <c r="G158" s="325"/>
      <c r="H158" s="325"/>
      <c r="I158" s="22" t="s">
        <v>273</v>
      </c>
    </row>
    <row r="159" spans="2:9" x14ac:dyDescent="0.25">
      <c r="B159" s="325" t="s">
        <v>654</v>
      </c>
      <c r="C159" s="325"/>
      <c r="D159" s="325"/>
      <c r="E159" s="325" t="s">
        <v>655</v>
      </c>
      <c r="F159" s="325"/>
      <c r="G159" s="325"/>
      <c r="H159" s="325"/>
      <c r="I159" s="22" t="s">
        <v>273</v>
      </c>
    </row>
    <row r="160" spans="2:9" x14ac:dyDescent="0.25">
      <c r="B160" s="325" t="s">
        <v>656</v>
      </c>
      <c r="C160" s="325"/>
      <c r="D160" s="325"/>
      <c r="E160" s="325" t="s">
        <v>657</v>
      </c>
      <c r="F160" s="325"/>
      <c r="G160" s="325"/>
      <c r="H160" s="325"/>
      <c r="I160" s="22" t="s">
        <v>273</v>
      </c>
    </row>
    <row r="161" spans="2:9" x14ac:dyDescent="0.25">
      <c r="B161" s="325" t="s">
        <v>658</v>
      </c>
      <c r="C161" s="325"/>
      <c r="D161" s="325"/>
      <c r="E161" s="325" t="s">
        <v>659</v>
      </c>
      <c r="F161" s="325"/>
      <c r="G161" s="325"/>
      <c r="H161" s="325"/>
      <c r="I161" s="22" t="s">
        <v>273</v>
      </c>
    </row>
    <row r="162" spans="2:9" x14ac:dyDescent="0.25">
      <c r="B162" s="325" t="s">
        <v>660</v>
      </c>
      <c r="C162" s="325"/>
      <c r="D162" s="325"/>
      <c r="E162" s="325"/>
      <c r="F162" s="325"/>
      <c r="G162" s="325"/>
      <c r="H162" s="325"/>
      <c r="I162" s="22" t="s">
        <v>273</v>
      </c>
    </row>
    <row r="163" spans="2:9" x14ac:dyDescent="0.25">
      <c r="B163" s="325" t="s">
        <v>645</v>
      </c>
      <c r="C163" s="325"/>
      <c r="D163" s="325"/>
      <c r="E163" s="325"/>
      <c r="F163" s="325"/>
      <c r="G163" s="325"/>
      <c r="H163" s="325"/>
    </row>
    <row r="164" spans="2:9" x14ac:dyDescent="0.25">
      <c r="B164" s="325" t="s">
        <v>661</v>
      </c>
      <c r="C164" s="325"/>
      <c r="D164" s="325"/>
      <c r="E164" s="325"/>
      <c r="F164" s="325"/>
      <c r="G164" s="325"/>
      <c r="H164" s="325"/>
    </row>
    <row r="166" spans="2:9" x14ac:dyDescent="0.25">
      <c r="B166" s="494" t="str">
        <f>E55</f>
        <v>EJE_TRANSVERSAL_UNO</v>
      </c>
      <c r="C166" s="494"/>
      <c r="D166" s="494"/>
      <c r="E166" s="494"/>
      <c r="F166" s="494"/>
      <c r="G166" s="494"/>
    </row>
    <row r="167" spans="2:9" x14ac:dyDescent="0.25">
      <c r="B167" s="496" t="str">
        <f>E56</f>
        <v>Nuevo Ordenamiento Territorial</v>
      </c>
      <c r="C167" s="496"/>
      <c r="D167" s="496"/>
      <c r="E167" s="496"/>
      <c r="F167" s="496"/>
      <c r="G167" s="496"/>
    </row>
    <row r="168" spans="2:9" ht="45" x14ac:dyDescent="0.25">
      <c r="B168" s="322" t="str">
        <f>E57</f>
        <v>Información_relevante_e_integral_para_la_planeación_territorial</v>
      </c>
      <c r="C168" s="322" t="str">
        <f>E58</f>
        <v>Proyectos_urbanos_integrales_con_visión_de_ciudad</v>
      </c>
      <c r="D168" s="322" t="str">
        <f>E59</f>
        <v>Suelo_para_reducir_el_déficit_habitacional_de_suelo_urbanizable_vivienda_y_soportes_urbanos</v>
      </c>
      <c r="E168" s="322" t="str">
        <f>E60</f>
        <v>Articulación_regional_y_planeación_integral_del_transporte</v>
      </c>
      <c r="F168" s="322" t="str">
        <f>E61</f>
        <v>Financiación_para_el_Desarrollo_Territorial</v>
      </c>
      <c r="G168" s="322" t="str">
        <f>E62</f>
        <v xml:space="preserve">Propietarios_de_vivienda_en_bogota_a_traves_del_arriendo </v>
      </c>
      <c r="H168" s="24"/>
    </row>
    <row r="169" spans="2:9" x14ac:dyDescent="0.25">
      <c r="B169" s="325" t="s">
        <v>662</v>
      </c>
      <c r="C169" s="325" t="s">
        <v>663</v>
      </c>
      <c r="D169" s="325" t="s">
        <v>664</v>
      </c>
      <c r="E169" s="325" t="s">
        <v>665</v>
      </c>
      <c r="F169" s="325" t="s">
        <v>666</v>
      </c>
      <c r="G169" s="325"/>
      <c r="H169" s="24"/>
    </row>
    <row r="170" spans="2:9" x14ac:dyDescent="0.25">
      <c r="B170" s="325" t="s">
        <v>667</v>
      </c>
      <c r="C170" s="325" t="s">
        <v>668</v>
      </c>
      <c r="D170" s="325"/>
      <c r="E170" s="325" t="s">
        <v>669</v>
      </c>
      <c r="F170" s="325"/>
      <c r="G170" s="325"/>
      <c r="H170" s="24"/>
    </row>
    <row r="171" spans="2:9" x14ac:dyDescent="0.25">
      <c r="B171" s="325" t="s">
        <v>670</v>
      </c>
      <c r="C171" s="325"/>
      <c r="D171" s="325"/>
      <c r="E171" s="325" t="s">
        <v>671</v>
      </c>
      <c r="F171" s="325"/>
      <c r="G171" s="325"/>
      <c r="H171" s="24"/>
    </row>
    <row r="172" spans="2:9" x14ac:dyDescent="0.25">
      <c r="B172" s="325" t="s">
        <v>672</v>
      </c>
      <c r="C172" s="325"/>
      <c r="D172" s="325"/>
      <c r="E172" s="325"/>
      <c r="F172" s="325"/>
      <c r="G172" s="325"/>
      <c r="H172" s="24"/>
    </row>
    <row r="173" spans="2:9" x14ac:dyDescent="0.25">
      <c r="B173" s="325" t="s">
        <v>673</v>
      </c>
      <c r="C173" s="325"/>
      <c r="D173" s="325"/>
      <c r="E173" s="325"/>
      <c r="F173" s="325"/>
      <c r="G173" s="325"/>
      <c r="H173" s="22" t="s">
        <v>273</v>
      </c>
    </row>
    <row r="175" spans="2:9" x14ac:dyDescent="0.25">
      <c r="B175" s="494" t="str">
        <f>F55</f>
        <v>EJE_TRANSVERSAL_DOS</v>
      </c>
      <c r="C175" s="494"/>
      <c r="D175" s="494"/>
      <c r="E175" s="494"/>
      <c r="F175" s="494"/>
      <c r="G175" s="494"/>
      <c r="H175" s="494"/>
      <c r="I175" s="494"/>
    </row>
    <row r="176" spans="2:9" x14ac:dyDescent="0.25">
      <c r="B176" s="496" t="str">
        <f>F56</f>
        <v>Desarrollo economico basado en el conocimiento</v>
      </c>
      <c r="C176" s="496"/>
      <c r="D176" s="496"/>
      <c r="E176" s="496"/>
      <c r="F176" s="496"/>
      <c r="G176" s="496"/>
      <c r="H176" s="496"/>
      <c r="I176" s="496"/>
    </row>
    <row r="177" spans="2:10" ht="78.75" x14ac:dyDescent="0.25">
      <c r="B177" s="322" t="str">
        <f>F57</f>
        <v>Fundamentar_el_Desarrollo_Económico_en_la_generación_y_uso_del_conocimiento_para_mejorar_la_competitividad_de_la_Ciudad_Región</v>
      </c>
      <c r="C177" s="322" t="str">
        <f>F58</f>
        <v>Generar_alternativas_de_ingreso_y_empleo_de_mejor_calidad</v>
      </c>
      <c r="D177" s="322" t="str">
        <f>F59</f>
        <v>Elevar_la_eficiencia_de_los_mercados_de_la_ciudad</v>
      </c>
      <c r="E177" s="322" t="str">
        <f>F60</f>
        <v>Mejorar_y_fortalecer_el_recaudo_tributario_de_la_ciudad_e_impulsar_el_uso_de_mecanismos_de_vinculación_de_capital_privado</v>
      </c>
      <c r="F177" s="322" t="str">
        <f>F61</f>
        <v>Bogotá_ciudad_inteligente</v>
      </c>
      <c r="G177" s="322" t="str">
        <f>F62</f>
        <v>Bogotá_una_ciudad_digital</v>
      </c>
      <c r="H177" s="322" t="str">
        <f>F63</f>
        <v>Consolidar_el_turismo_como_factor_de_desarrollo_confianza_y_felicidad_para_Bogotá_Región</v>
      </c>
      <c r="I177" s="322"/>
    </row>
    <row r="178" spans="2:10" x14ac:dyDescent="0.25">
      <c r="B178" s="325" t="s">
        <v>674</v>
      </c>
      <c r="C178" s="325" t="s">
        <v>675</v>
      </c>
      <c r="D178" s="325" t="s">
        <v>676</v>
      </c>
      <c r="E178" s="325" t="s">
        <v>677</v>
      </c>
      <c r="F178" s="325" t="s">
        <v>678</v>
      </c>
      <c r="G178" s="325" t="s">
        <v>679</v>
      </c>
      <c r="H178" s="325" t="s">
        <v>680</v>
      </c>
      <c r="I178" s="325"/>
    </row>
    <row r="179" spans="2:10" x14ac:dyDescent="0.25">
      <c r="B179" s="325" t="s">
        <v>681</v>
      </c>
      <c r="C179" s="325" t="s">
        <v>682</v>
      </c>
      <c r="D179" s="325" t="s">
        <v>683</v>
      </c>
      <c r="E179" s="325" t="s">
        <v>684</v>
      </c>
      <c r="F179" s="325" t="s">
        <v>685</v>
      </c>
      <c r="G179" s="325" t="s">
        <v>686</v>
      </c>
      <c r="H179" s="325" t="s">
        <v>687</v>
      </c>
      <c r="I179" s="325"/>
    </row>
    <row r="180" spans="2:10" x14ac:dyDescent="0.25">
      <c r="B180" s="325" t="s">
        <v>688</v>
      </c>
      <c r="C180" s="325" t="s">
        <v>689</v>
      </c>
      <c r="D180" s="325"/>
      <c r="E180" s="325" t="s">
        <v>690</v>
      </c>
      <c r="F180" s="325"/>
      <c r="G180" s="325" t="s">
        <v>691</v>
      </c>
      <c r="H180" s="325" t="s">
        <v>692</v>
      </c>
      <c r="I180" s="325"/>
    </row>
    <row r="181" spans="2:10" x14ac:dyDescent="0.25">
      <c r="B181" s="325" t="s">
        <v>693</v>
      </c>
      <c r="C181" s="325" t="s">
        <v>694</v>
      </c>
      <c r="D181" s="325"/>
      <c r="E181" s="325" t="s">
        <v>695</v>
      </c>
      <c r="F181" s="325"/>
      <c r="G181" s="325" t="s">
        <v>696</v>
      </c>
      <c r="H181" s="325" t="s">
        <v>697</v>
      </c>
      <c r="I181" s="325"/>
    </row>
    <row r="182" spans="2:10" x14ac:dyDescent="0.25">
      <c r="B182" s="325" t="s">
        <v>698</v>
      </c>
      <c r="C182" s="325" t="s">
        <v>699</v>
      </c>
      <c r="D182" s="325"/>
      <c r="E182" s="325" t="s">
        <v>700</v>
      </c>
      <c r="F182" s="325"/>
      <c r="G182" s="325" t="s">
        <v>701</v>
      </c>
      <c r="H182" s="325" t="s">
        <v>702</v>
      </c>
      <c r="I182" s="325"/>
    </row>
    <row r="183" spans="2:10" x14ac:dyDescent="0.25">
      <c r="B183" s="325" t="s">
        <v>703</v>
      </c>
      <c r="C183" s="325" t="s">
        <v>704</v>
      </c>
      <c r="D183" s="325"/>
      <c r="E183" s="325" t="s">
        <v>705</v>
      </c>
      <c r="F183" s="325"/>
      <c r="G183" s="325" t="s">
        <v>706</v>
      </c>
      <c r="H183" s="325" t="s">
        <v>707</v>
      </c>
      <c r="I183" s="325"/>
    </row>
    <row r="184" spans="2:10" ht="11.25" customHeight="1" x14ac:dyDescent="0.25">
      <c r="B184" s="325" t="s">
        <v>708</v>
      </c>
      <c r="C184" s="325" t="s">
        <v>709</v>
      </c>
      <c r="D184" s="325"/>
      <c r="E184" s="325" t="s">
        <v>710</v>
      </c>
      <c r="F184" s="325"/>
      <c r="G184" s="325"/>
      <c r="H184" s="325"/>
      <c r="I184" s="325"/>
      <c r="J184" s="22" t="s">
        <v>273</v>
      </c>
    </row>
    <row r="185" spans="2:10" ht="11.25" customHeight="1" x14ac:dyDescent="0.25">
      <c r="B185" s="325" t="s">
        <v>711</v>
      </c>
      <c r="C185" s="325"/>
      <c r="D185" s="325"/>
      <c r="E185" s="325" t="s">
        <v>712</v>
      </c>
      <c r="F185" s="325"/>
      <c r="G185" s="325"/>
      <c r="H185" s="325"/>
      <c r="I185" s="325"/>
      <c r="J185" s="22" t="s">
        <v>273</v>
      </c>
    </row>
    <row r="186" spans="2:10" ht="11.25" customHeight="1" x14ac:dyDescent="0.25">
      <c r="B186" s="325" t="s">
        <v>713</v>
      </c>
      <c r="C186" s="325"/>
      <c r="D186" s="325"/>
      <c r="E186" s="325" t="s">
        <v>714</v>
      </c>
      <c r="F186" s="325"/>
      <c r="G186" s="325"/>
      <c r="H186" s="325"/>
      <c r="I186" s="325"/>
      <c r="J186" s="22" t="s">
        <v>273</v>
      </c>
    </row>
    <row r="187" spans="2:10" ht="11.25" customHeight="1" x14ac:dyDescent="0.25">
      <c r="B187" s="325" t="s">
        <v>715</v>
      </c>
      <c r="C187" s="325"/>
      <c r="D187" s="325"/>
      <c r="E187" s="325" t="s">
        <v>716</v>
      </c>
      <c r="F187" s="325"/>
      <c r="G187" s="325"/>
      <c r="H187" s="325"/>
      <c r="I187" s="325"/>
      <c r="J187" s="22" t="s">
        <v>273</v>
      </c>
    </row>
    <row r="188" spans="2:10" x14ac:dyDescent="0.25">
      <c r="B188" s="325" t="s">
        <v>717</v>
      </c>
      <c r="C188" s="325"/>
      <c r="D188" s="325"/>
      <c r="E188" s="325" t="s">
        <v>718</v>
      </c>
      <c r="F188" s="325"/>
      <c r="G188" s="325"/>
      <c r="H188" s="325"/>
      <c r="I188" s="325"/>
      <c r="J188" s="22" t="s">
        <v>273</v>
      </c>
    </row>
    <row r="189" spans="2:10" x14ac:dyDescent="0.25">
      <c r="B189" s="325"/>
      <c r="C189" s="325"/>
      <c r="D189" s="325"/>
      <c r="E189" s="325" t="s">
        <v>719</v>
      </c>
      <c r="F189" s="325"/>
      <c r="G189" s="325"/>
      <c r="H189" s="325"/>
      <c r="I189" s="325"/>
      <c r="J189" s="22" t="s">
        <v>273</v>
      </c>
    </row>
    <row r="190" spans="2:10" x14ac:dyDescent="0.25">
      <c r="B190" s="325"/>
      <c r="C190" s="325"/>
      <c r="D190" s="325"/>
      <c r="E190" s="325" t="s">
        <v>720</v>
      </c>
      <c r="F190" s="325"/>
      <c r="G190" s="325"/>
      <c r="H190" s="325"/>
      <c r="I190" s="325"/>
      <c r="J190" s="22" t="s">
        <v>273</v>
      </c>
    </row>
    <row r="192" spans="2:10" x14ac:dyDescent="0.25">
      <c r="B192" s="494" t="str">
        <f>G55</f>
        <v>EJE_TRANSVERSAL_TRES</v>
      </c>
      <c r="C192" s="494"/>
      <c r="D192" s="494"/>
      <c r="E192" s="494"/>
      <c r="F192" s="494"/>
      <c r="G192" s="494"/>
    </row>
    <row r="193" spans="2:9" x14ac:dyDescent="0.25">
      <c r="B193" s="504" t="str">
        <f>G56</f>
        <v xml:space="preserve">Sostenibilidad ambiental basada en eficiencia energética
</v>
      </c>
      <c r="C193" s="504"/>
      <c r="D193" s="504"/>
      <c r="E193" s="504"/>
      <c r="F193" s="504"/>
      <c r="G193" s="504"/>
    </row>
    <row r="194" spans="2:9" ht="45" x14ac:dyDescent="0.25">
      <c r="B194" s="322" t="str">
        <f>G57</f>
        <v>Recuperación_y_manejo_de_la_estructura_ecológica_principal</v>
      </c>
      <c r="C194" s="322" t="str">
        <f>G58</f>
        <v>Ambiente_sano_para_la_equidad_y_disfrute_del_ciudadano</v>
      </c>
      <c r="D194" s="322" t="str">
        <f>G59</f>
        <v>Gestión_de_la_Huella_ambiental_urbana</v>
      </c>
      <c r="E194" s="322" t="str">
        <f>G60</f>
        <v xml:space="preserve">Desarrollo_rural_sostenible </v>
      </c>
      <c r="F194" s="323"/>
      <c r="G194" s="323"/>
      <c r="H194" s="24"/>
      <c r="I194" s="24"/>
    </row>
    <row r="195" spans="2:9" x14ac:dyDescent="0.25">
      <c r="B195" s="325" t="s">
        <v>721</v>
      </c>
      <c r="C195" s="325" t="s">
        <v>722</v>
      </c>
      <c r="D195" s="325" t="s">
        <v>723</v>
      </c>
      <c r="E195" s="325" t="s">
        <v>724</v>
      </c>
      <c r="F195" s="329"/>
      <c r="G195" s="329"/>
      <c r="H195" s="24"/>
      <c r="I195" s="24"/>
    </row>
    <row r="196" spans="2:9" x14ac:dyDescent="0.25">
      <c r="B196" s="325" t="s">
        <v>725</v>
      </c>
      <c r="C196" s="325" t="s">
        <v>726</v>
      </c>
      <c r="D196" s="325" t="s">
        <v>727</v>
      </c>
      <c r="E196" s="325" t="s">
        <v>728</v>
      </c>
      <c r="F196" s="329"/>
      <c r="G196" s="329"/>
      <c r="H196" s="24"/>
      <c r="I196" s="24"/>
    </row>
    <row r="197" spans="2:9" x14ac:dyDescent="0.25">
      <c r="B197" s="325" t="s">
        <v>729</v>
      </c>
      <c r="C197" s="325" t="s">
        <v>730</v>
      </c>
      <c r="D197" s="325" t="s">
        <v>731</v>
      </c>
      <c r="E197" s="325" t="s">
        <v>732</v>
      </c>
      <c r="F197" s="329"/>
      <c r="G197" s="329"/>
      <c r="H197" s="24"/>
      <c r="I197" s="24"/>
    </row>
    <row r="198" spans="2:9" x14ac:dyDescent="0.25">
      <c r="B198" s="325" t="s">
        <v>733</v>
      </c>
      <c r="C198" s="325" t="s">
        <v>734</v>
      </c>
      <c r="D198" s="325" t="s">
        <v>735</v>
      </c>
      <c r="E198" s="325" t="s">
        <v>736</v>
      </c>
      <c r="F198" s="329"/>
      <c r="G198" s="329"/>
      <c r="H198" s="24"/>
      <c r="I198" s="24"/>
    </row>
    <row r="199" spans="2:9" x14ac:dyDescent="0.25">
      <c r="B199" s="325" t="s">
        <v>737</v>
      </c>
      <c r="C199" s="325" t="s">
        <v>738</v>
      </c>
      <c r="D199" s="325" t="s">
        <v>739</v>
      </c>
      <c r="E199" s="325" t="s">
        <v>740</v>
      </c>
      <c r="F199" s="329"/>
      <c r="G199" s="329"/>
      <c r="H199" s="24"/>
      <c r="I199" s="24"/>
    </row>
    <row r="200" spans="2:9" x14ac:dyDescent="0.25">
      <c r="B200" s="325" t="s">
        <v>741</v>
      </c>
      <c r="C200" s="325" t="s">
        <v>742</v>
      </c>
      <c r="D200" s="325" t="s">
        <v>293</v>
      </c>
      <c r="E200" s="325" t="s">
        <v>743</v>
      </c>
      <c r="F200" s="329"/>
      <c r="G200" s="329"/>
      <c r="H200" s="24"/>
      <c r="I200" s="24"/>
    </row>
    <row r="201" spans="2:9" x14ac:dyDescent="0.25">
      <c r="B201" s="325" t="s">
        <v>744</v>
      </c>
      <c r="C201" s="325" t="s">
        <v>745</v>
      </c>
      <c r="D201" s="325" t="s">
        <v>746</v>
      </c>
      <c r="E201" s="325"/>
      <c r="F201" s="329"/>
      <c r="G201" s="329"/>
      <c r="H201" s="24"/>
      <c r="I201" s="24"/>
    </row>
    <row r="202" spans="2:9" x14ac:dyDescent="0.25">
      <c r="B202" s="325" t="s">
        <v>747</v>
      </c>
      <c r="C202" s="325" t="s">
        <v>748</v>
      </c>
      <c r="D202" s="325" t="s">
        <v>749</v>
      </c>
      <c r="E202" s="325"/>
      <c r="F202" s="329"/>
      <c r="G202" s="329"/>
      <c r="H202" s="24"/>
      <c r="I202" s="24"/>
    </row>
    <row r="203" spans="2:9" x14ac:dyDescent="0.25">
      <c r="B203" s="325" t="s">
        <v>750</v>
      </c>
      <c r="C203" s="325" t="s">
        <v>751</v>
      </c>
      <c r="D203" s="325" t="s">
        <v>752</v>
      </c>
      <c r="E203" s="325"/>
      <c r="F203" s="329"/>
      <c r="G203" s="329"/>
      <c r="H203" s="24"/>
      <c r="I203" s="24"/>
    </row>
    <row r="204" spans="2:9" x14ac:dyDescent="0.25">
      <c r="B204" s="325" t="s">
        <v>753</v>
      </c>
      <c r="C204" s="325" t="s">
        <v>754</v>
      </c>
      <c r="D204" s="325" t="s">
        <v>755</v>
      </c>
      <c r="E204" s="325"/>
      <c r="F204" s="329"/>
      <c r="G204" s="329"/>
      <c r="H204" s="24"/>
      <c r="I204" s="24"/>
    </row>
    <row r="205" spans="2:9" x14ac:dyDescent="0.25">
      <c r="B205" s="325" t="s">
        <v>756</v>
      </c>
      <c r="C205" s="325" t="s">
        <v>757</v>
      </c>
      <c r="D205" s="325" t="s">
        <v>758</v>
      </c>
      <c r="E205" s="325"/>
      <c r="F205" s="329"/>
      <c r="G205" s="329"/>
      <c r="H205" s="24"/>
      <c r="I205" s="24"/>
    </row>
    <row r="206" spans="2:9" x14ac:dyDescent="0.25">
      <c r="B206" s="325"/>
      <c r="C206" s="325" t="s">
        <v>759</v>
      </c>
      <c r="D206" s="325" t="s">
        <v>760</v>
      </c>
      <c r="E206" s="325"/>
      <c r="F206" s="329"/>
      <c r="G206" s="329"/>
      <c r="H206" s="24"/>
      <c r="I206" s="24"/>
    </row>
    <row r="207" spans="2:9" x14ac:dyDescent="0.25">
      <c r="B207" s="325"/>
      <c r="C207" s="325" t="s">
        <v>761</v>
      </c>
      <c r="D207" s="325" t="s">
        <v>762</v>
      </c>
      <c r="E207" s="325"/>
      <c r="F207" s="329"/>
      <c r="G207" s="329"/>
      <c r="H207" s="24"/>
      <c r="I207" s="24"/>
    </row>
    <row r="208" spans="2:9" x14ac:dyDescent="0.25">
      <c r="B208" s="325"/>
      <c r="C208" s="325" t="s">
        <v>763</v>
      </c>
      <c r="D208" s="325" t="s">
        <v>764</v>
      </c>
      <c r="E208" s="325"/>
      <c r="F208" s="329"/>
      <c r="G208" s="329"/>
      <c r="H208" s="24"/>
      <c r="I208" s="24"/>
    </row>
    <row r="209" spans="2:8" x14ac:dyDescent="0.25">
      <c r="B209" s="325"/>
      <c r="C209" s="325" t="s">
        <v>765</v>
      </c>
      <c r="D209" s="325" t="s">
        <v>766</v>
      </c>
      <c r="E209" s="325"/>
      <c r="F209" s="329"/>
      <c r="G209" s="329"/>
      <c r="H209" s="22" t="s">
        <v>273</v>
      </c>
    </row>
    <row r="210" spans="2:8" x14ac:dyDescent="0.25">
      <c r="B210" s="325"/>
      <c r="C210" s="325" t="s">
        <v>767</v>
      </c>
      <c r="D210" s="325" t="s">
        <v>768</v>
      </c>
      <c r="E210" s="325"/>
      <c r="F210" s="329"/>
      <c r="G210" s="329"/>
    </row>
    <row r="211" spans="2:8" x14ac:dyDescent="0.25">
      <c r="B211" s="325"/>
      <c r="C211" s="325" t="s">
        <v>769</v>
      </c>
      <c r="D211" s="325" t="s">
        <v>770</v>
      </c>
      <c r="E211" s="325"/>
      <c r="F211" s="329"/>
      <c r="G211" s="329"/>
    </row>
    <row r="212" spans="2:8" x14ac:dyDescent="0.25">
      <c r="B212" s="325"/>
      <c r="C212" s="325" t="s">
        <v>771</v>
      </c>
      <c r="D212" s="325" t="s">
        <v>772</v>
      </c>
      <c r="E212" s="325"/>
      <c r="F212" s="329"/>
      <c r="G212" s="329"/>
    </row>
    <row r="213" spans="2:8" x14ac:dyDescent="0.25">
      <c r="B213" s="325"/>
      <c r="C213" s="325" t="s">
        <v>773</v>
      </c>
      <c r="D213" s="325" t="s">
        <v>774</v>
      </c>
      <c r="E213" s="325"/>
      <c r="F213" s="329"/>
      <c r="G213" s="329"/>
    </row>
    <row r="214" spans="2:8" x14ac:dyDescent="0.25">
      <c r="B214" s="325"/>
      <c r="C214" s="325" t="s">
        <v>775</v>
      </c>
      <c r="D214" s="325"/>
      <c r="E214" s="325"/>
      <c r="F214" s="329"/>
      <c r="G214" s="329"/>
    </row>
    <row r="215" spans="2:8" x14ac:dyDescent="0.25">
      <c r="B215" s="325"/>
      <c r="C215" s="325" t="s">
        <v>776</v>
      </c>
      <c r="D215" s="325"/>
      <c r="E215" s="325"/>
      <c r="F215" s="329"/>
      <c r="G215" s="329"/>
    </row>
    <row r="216" spans="2:8" x14ac:dyDescent="0.25">
      <c r="B216" s="325"/>
      <c r="C216" s="325" t="s">
        <v>776</v>
      </c>
      <c r="D216" s="325"/>
      <c r="E216" s="325"/>
      <c r="F216" s="329"/>
      <c r="G216" s="329"/>
    </row>
    <row r="219" spans="2:8" x14ac:dyDescent="0.25">
      <c r="B219" s="494" t="str">
        <f>H55</f>
        <v>EJE_TRANSVERSAL_CUATRO</v>
      </c>
      <c r="C219" s="494"/>
      <c r="D219" s="494"/>
      <c r="E219" s="494"/>
      <c r="F219" s="333"/>
    </row>
    <row r="220" spans="2:8" x14ac:dyDescent="0.25">
      <c r="B220" s="493" t="str">
        <f>H56</f>
        <v>Gobierno Legítimo, fortalecimiento local y eficiencia</v>
      </c>
      <c r="C220" s="493"/>
      <c r="D220" s="493"/>
      <c r="E220" s="493"/>
      <c r="F220" s="332"/>
    </row>
    <row r="221" spans="2:8" ht="33.75" x14ac:dyDescent="0.25">
      <c r="B221" s="322" t="str">
        <f>H57</f>
        <v>Transparencia_gestion_publica_y_servicio_al_ciudadano</v>
      </c>
      <c r="C221" s="322" t="str">
        <f>H58</f>
        <v>Modernizacion_institucional</v>
      </c>
      <c r="D221" s="322" t="str">
        <f>H59</f>
        <v>Gobierno_y_ciudadania_digital</v>
      </c>
      <c r="E221" s="322">
        <f>H60</f>
        <v>0</v>
      </c>
      <c r="F221" s="334"/>
    </row>
    <row r="222" spans="2:8" x14ac:dyDescent="0.25">
      <c r="B222" s="325" t="s">
        <v>777</v>
      </c>
      <c r="C222" s="325" t="s">
        <v>778</v>
      </c>
      <c r="D222" s="325" t="s">
        <v>779</v>
      </c>
      <c r="E222" s="325" t="s">
        <v>780</v>
      </c>
      <c r="F222" s="328"/>
    </row>
    <row r="223" spans="2:8" x14ac:dyDescent="0.25">
      <c r="B223" s="325" t="s">
        <v>781</v>
      </c>
      <c r="C223" s="325" t="s">
        <v>782</v>
      </c>
      <c r="D223" s="325" t="s">
        <v>783</v>
      </c>
      <c r="E223" s="325" t="s">
        <v>784</v>
      </c>
      <c r="F223" s="328"/>
    </row>
    <row r="224" spans="2:8" x14ac:dyDescent="0.25">
      <c r="B224" s="325" t="s">
        <v>785</v>
      </c>
      <c r="C224" s="325" t="s">
        <v>786</v>
      </c>
      <c r="D224" s="325" t="s">
        <v>787</v>
      </c>
      <c r="E224" s="325" t="s">
        <v>788</v>
      </c>
      <c r="F224" s="328"/>
    </row>
    <row r="225" spans="2:6" x14ac:dyDescent="0.25">
      <c r="B225" s="325" t="s">
        <v>789</v>
      </c>
      <c r="C225" s="325" t="s">
        <v>790</v>
      </c>
      <c r="D225" s="325" t="s">
        <v>791</v>
      </c>
      <c r="E225" s="325" t="s">
        <v>792</v>
      </c>
      <c r="F225" s="328"/>
    </row>
    <row r="226" spans="2:6" x14ac:dyDescent="0.25">
      <c r="B226" s="325" t="s">
        <v>793</v>
      </c>
      <c r="C226" s="325" t="s">
        <v>794</v>
      </c>
      <c r="D226" s="325" t="s">
        <v>795</v>
      </c>
      <c r="E226" s="325" t="s">
        <v>796</v>
      </c>
      <c r="F226" s="328"/>
    </row>
    <row r="227" spans="2:6" x14ac:dyDescent="0.25">
      <c r="B227" s="325" t="s">
        <v>797</v>
      </c>
      <c r="C227" s="325" t="s">
        <v>798</v>
      </c>
      <c r="D227" s="325" t="s">
        <v>799</v>
      </c>
      <c r="E227" s="325" t="s">
        <v>800</v>
      </c>
      <c r="F227" s="328"/>
    </row>
    <row r="228" spans="2:6" x14ac:dyDescent="0.25">
      <c r="B228" s="325" t="s">
        <v>801</v>
      </c>
      <c r="C228" s="325" t="s">
        <v>802</v>
      </c>
      <c r="D228" s="325" t="s">
        <v>803</v>
      </c>
      <c r="E228" s="325" t="s">
        <v>804</v>
      </c>
      <c r="F228" s="328"/>
    </row>
    <row r="229" spans="2:6" x14ac:dyDescent="0.25">
      <c r="B229" s="325" t="s">
        <v>805</v>
      </c>
      <c r="C229" s="325" t="s">
        <v>806</v>
      </c>
      <c r="D229" s="325" t="s">
        <v>807</v>
      </c>
      <c r="E229" s="325" t="s">
        <v>808</v>
      </c>
      <c r="F229" s="328"/>
    </row>
    <row r="230" spans="2:6" x14ac:dyDescent="0.25">
      <c r="B230" s="325" t="s">
        <v>809</v>
      </c>
      <c r="C230" s="325" t="s">
        <v>810</v>
      </c>
      <c r="D230" s="325" t="s">
        <v>811</v>
      </c>
      <c r="E230" s="325" t="s">
        <v>812</v>
      </c>
      <c r="F230" s="328"/>
    </row>
    <row r="231" spans="2:6" x14ac:dyDescent="0.25">
      <c r="B231" s="325" t="s">
        <v>813</v>
      </c>
      <c r="C231" s="325" t="s">
        <v>814</v>
      </c>
      <c r="D231" s="325" t="s">
        <v>815</v>
      </c>
      <c r="E231" s="325" t="s">
        <v>816</v>
      </c>
      <c r="F231" s="328"/>
    </row>
    <row r="232" spans="2:6" x14ac:dyDescent="0.25">
      <c r="B232" s="325" t="s">
        <v>817</v>
      </c>
      <c r="C232" s="325" t="s">
        <v>818</v>
      </c>
      <c r="D232" s="325" t="s">
        <v>819</v>
      </c>
      <c r="E232" s="325" t="s">
        <v>820</v>
      </c>
      <c r="F232" s="328"/>
    </row>
    <row r="233" spans="2:6" x14ac:dyDescent="0.25">
      <c r="B233" s="325" t="s">
        <v>821</v>
      </c>
      <c r="C233" s="325" t="s">
        <v>822</v>
      </c>
      <c r="D233" s="325" t="s">
        <v>823</v>
      </c>
      <c r="E233" s="325" t="s">
        <v>824</v>
      </c>
      <c r="F233" s="328"/>
    </row>
    <row r="234" spans="2:6" x14ac:dyDescent="0.25">
      <c r="B234" s="325" t="s">
        <v>825</v>
      </c>
      <c r="C234" s="325" t="s">
        <v>826</v>
      </c>
      <c r="D234" s="325" t="s">
        <v>827</v>
      </c>
      <c r="E234" s="325" t="s">
        <v>828</v>
      </c>
      <c r="F234" s="328"/>
    </row>
    <row r="235" spans="2:6" x14ac:dyDescent="0.25">
      <c r="B235" s="325" t="s">
        <v>829</v>
      </c>
      <c r="C235" s="325" t="s">
        <v>830</v>
      </c>
      <c r="D235" s="325" t="s">
        <v>831</v>
      </c>
      <c r="E235" s="325" t="s">
        <v>832</v>
      </c>
      <c r="F235" s="328"/>
    </row>
    <row r="236" spans="2:6" x14ac:dyDescent="0.25">
      <c r="B236" s="325" t="s">
        <v>833</v>
      </c>
      <c r="C236" s="325" t="s">
        <v>834</v>
      </c>
      <c r="D236" s="325" t="s">
        <v>835</v>
      </c>
      <c r="E236" s="325" t="s">
        <v>836</v>
      </c>
      <c r="F236" s="328"/>
    </row>
    <row r="237" spans="2:6" x14ac:dyDescent="0.25">
      <c r="B237" s="325" t="s">
        <v>837</v>
      </c>
      <c r="C237" s="325" t="s">
        <v>838</v>
      </c>
      <c r="D237" s="325" t="s">
        <v>839</v>
      </c>
      <c r="E237" s="325" t="s">
        <v>840</v>
      </c>
      <c r="F237" s="328"/>
    </row>
    <row r="238" spans="2:6" x14ac:dyDescent="0.25">
      <c r="B238" s="325" t="s">
        <v>841</v>
      </c>
      <c r="C238" s="325" t="s">
        <v>842</v>
      </c>
      <c r="D238" s="325" t="s">
        <v>843</v>
      </c>
      <c r="E238" s="325" t="s">
        <v>844</v>
      </c>
      <c r="F238" s="328"/>
    </row>
    <row r="239" spans="2:6" x14ac:dyDescent="0.25">
      <c r="B239" s="325" t="s">
        <v>845</v>
      </c>
      <c r="C239" s="325" t="s">
        <v>846</v>
      </c>
      <c r="D239" s="325" t="s">
        <v>847</v>
      </c>
      <c r="E239" s="325" t="s">
        <v>848</v>
      </c>
      <c r="F239" s="328"/>
    </row>
    <row r="240" spans="2:6" x14ac:dyDescent="0.25">
      <c r="B240" s="325" t="s">
        <v>849</v>
      </c>
      <c r="C240" s="325" t="s">
        <v>850</v>
      </c>
      <c r="D240" s="325" t="s">
        <v>851</v>
      </c>
      <c r="E240" s="325" t="s">
        <v>852</v>
      </c>
      <c r="F240" s="328"/>
    </row>
    <row r="241" spans="2:6" x14ac:dyDescent="0.25">
      <c r="B241" s="325" t="s">
        <v>853</v>
      </c>
      <c r="C241" s="325" t="s">
        <v>854</v>
      </c>
      <c r="D241" s="325" t="s">
        <v>855</v>
      </c>
      <c r="E241" s="325" t="s">
        <v>856</v>
      </c>
      <c r="F241" s="328"/>
    </row>
    <row r="242" spans="2:6" x14ac:dyDescent="0.25">
      <c r="B242" s="325" t="s">
        <v>857</v>
      </c>
      <c r="C242" s="325" t="s">
        <v>858</v>
      </c>
      <c r="D242" s="325" t="s">
        <v>859</v>
      </c>
      <c r="E242" s="325" t="s">
        <v>860</v>
      </c>
      <c r="F242" s="328"/>
    </row>
    <row r="243" spans="2:6" x14ac:dyDescent="0.25">
      <c r="B243" s="325" t="s">
        <v>861</v>
      </c>
      <c r="C243" s="325" t="s">
        <v>862</v>
      </c>
      <c r="D243" s="325" t="s">
        <v>863</v>
      </c>
      <c r="E243" s="325" t="s">
        <v>864</v>
      </c>
      <c r="F243" s="328"/>
    </row>
    <row r="244" spans="2:6" x14ac:dyDescent="0.25">
      <c r="B244" s="325" t="s">
        <v>865</v>
      </c>
      <c r="C244" s="325" t="s">
        <v>866</v>
      </c>
      <c r="D244" s="325" t="s">
        <v>867</v>
      </c>
      <c r="E244" s="325" t="s">
        <v>868</v>
      </c>
      <c r="F244" s="328"/>
    </row>
    <row r="245" spans="2:6" x14ac:dyDescent="0.25">
      <c r="B245" s="325" t="s">
        <v>869</v>
      </c>
      <c r="C245" s="325" t="s">
        <v>870</v>
      </c>
      <c r="D245" s="325" t="s">
        <v>871</v>
      </c>
      <c r="E245" s="325" t="s">
        <v>872</v>
      </c>
      <c r="F245" s="328"/>
    </row>
    <row r="246" spans="2:6" x14ac:dyDescent="0.25">
      <c r="B246" s="325" t="s">
        <v>873</v>
      </c>
      <c r="C246" s="325" t="s">
        <v>874</v>
      </c>
      <c r="D246" s="325" t="s">
        <v>875</v>
      </c>
      <c r="E246" s="325" t="s">
        <v>876</v>
      </c>
      <c r="F246" s="328"/>
    </row>
    <row r="247" spans="2:6" x14ac:dyDescent="0.25">
      <c r="B247" s="325"/>
      <c r="C247" s="325" t="s">
        <v>877</v>
      </c>
      <c r="D247" s="325" t="s">
        <v>878</v>
      </c>
      <c r="E247" s="325" t="s">
        <v>879</v>
      </c>
      <c r="F247" s="328"/>
    </row>
    <row r="248" spans="2:6" x14ac:dyDescent="0.25">
      <c r="B248" s="325"/>
      <c r="C248" s="325"/>
      <c r="D248" s="325" t="s">
        <v>880</v>
      </c>
      <c r="E248" s="325" t="s">
        <v>881</v>
      </c>
      <c r="F248" s="328"/>
    </row>
    <row r="249" spans="2:6" x14ac:dyDescent="0.25">
      <c r="B249" s="325"/>
      <c r="C249" s="325"/>
      <c r="D249" s="325" t="s">
        <v>882</v>
      </c>
      <c r="E249" s="325" t="s">
        <v>883</v>
      </c>
      <c r="F249" s="328"/>
    </row>
    <row r="250" spans="2:6" x14ac:dyDescent="0.25">
      <c r="B250" s="325"/>
      <c r="C250" s="325"/>
      <c r="D250" s="325" t="s">
        <v>884</v>
      </c>
      <c r="E250" s="325" t="s">
        <v>885</v>
      </c>
      <c r="F250" s="328"/>
    </row>
    <row r="251" spans="2:6" x14ac:dyDescent="0.25">
      <c r="B251" s="325"/>
      <c r="C251" s="325"/>
      <c r="D251" s="325" t="s">
        <v>886</v>
      </c>
      <c r="E251" s="325" t="s">
        <v>887</v>
      </c>
      <c r="F251" s="328"/>
    </row>
    <row r="252" spans="2:6" x14ac:dyDescent="0.25">
      <c r="B252" s="325"/>
      <c r="C252" s="325"/>
      <c r="D252" s="325" t="s">
        <v>888</v>
      </c>
      <c r="E252" s="325" t="s">
        <v>889</v>
      </c>
      <c r="F252" s="328"/>
    </row>
    <row r="253" spans="2:6" x14ac:dyDescent="0.25">
      <c r="B253" s="325"/>
      <c r="C253" s="325"/>
      <c r="D253" s="325" t="s">
        <v>890</v>
      </c>
      <c r="E253" s="325" t="s">
        <v>891</v>
      </c>
      <c r="F253" s="328"/>
    </row>
    <row r="254" spans="2:6" x14ac:dyDescent="0.25">
      <c r="B254" s="325"/>
      <c r="C254" s="325"/>
      <c r="D254" s="325" t="s">
        <v>892</v>
      </c>
      <c r="E254" s="325" t="s">
        <v>893</v>
      </c>
      <c r="F254" s="328"/>
    </row>
    <row r="255" spans="2:6" x14ac:dyDescent="0.25">
      <c r="B255" s="325"/>
      <c r="C255" s="325"/>
      <c r="D255" s="325" t="s">
        <v>894</v>
      </c>
      <c r="E255" s="325" t="s">
        <v>895</v>
      </c>
      <c r="F255" s="328"/>
    </row>
    <row r="256" spans="2:6" x14ac:dyDescent="0.25">
      <c r="B256" s="325"/>
      <c r="C256" s="325"/>
      <c r="D256" s="325"/>
      <c r="E256" s="325" t="s">
        <v>896</v>
      </c>
      <c r="F256" s="328"/>
    </row>
    <row r="257" spans="2:6" x14ac:dyDescent="0.25">
      <c r="B257" s="325"/>
      <c r="C257" s="325"/>
      <c r="D257" s="325"/>
      <c r="E257" s="325" t="s">
        <v>897</v>
      </c>
      <c r="F257" s="328"/>
    </row>
    <row r="258" spans="2:6" x14ac:dyDescent="0.25">
      <c r="B258" s="325"/>
      <c r="C258" s="325"/>
      <c r="D258" s="325"/>
      <c r="E258" s="325" t="s">
        <v>898</v>
      </c>
      <c r="F258" s="328"/>
    </row>
    <row r="259" spans="2:6" x14ac:dyDescent="0.25">
      <c r="B259" s="325"/>
      <c r="C259" s="325"/>
      <c r="D259" s="325"/>
      <c r="E259" s="325" t="s">
        <v>899</v>
      </c>
      <c r="F259" s="328"/>
    </row>
    <row r="260" spans="2:6" x14ac:dyDescent="0.25">
      <c r="B260" s="325"/>
      <c r="C260" s="325"/>
      <c r="D260" s="325"/>
      <c r="E260" s="325" t="s">
        <v>900</v>
      </c>
      <c r="F260" s="328"/>
    </row>
    <row r="261" spans="2:6" x14ac:dyDescent="0.25">
      <c r="B261" s="325"/>
      <c r="C261" s="325"/>
      <c r="D261" s="325"/>
      <c r="E261" s="325" t="s">
        <v>901</v>
      </c>
      <c r="F261" s="328"/>
    </row>
  </sheetData>
  <dataConsolidate/>
  <mergeCells count="28">
    <mergeCell ref="D1:P1"/>
    <mergeCell ref="AH2:AK2"/>
    <mergeCell ref="J54:L54"/>
    <mergeCell ref="N54:P54"/>
    <mergeCell ref="AI11:AK11"/>
    <mergeCell ref="AH11:AH12"/>
    <mergeCell ref="B54:H54"/>
    <mergeCell ref="S1:AF1"/>
    <mergeCell ref="A84:A107"/>
    <mergeCell ref="A112:A139"/>
    <mergeCell ref="AH24:AM24"/>
    <mergeCell ref="AH33:AM33"/>
    <mergeCell ref="E74:G74"/>
    <mergeCell ref="B220:E220"/>
    <mergeCell ref="B219:E219"/>
    <mergeCell ref="B79:O79"/>
    <mergeCell ref="B142:H142"/>
    <mergeCell ref="B141:H141"/>
    <mergeCell ref="B166:G166"/>
    <mergeCell ref="B110:J110"/>
    <mergeCell ref="B109:J109"/>
    <mergeCell ref="B81:O81"/>
    <mergeCell ref="B82:O82"/>
    <mergeCell ref="B193:G193"/>
    <mergeCell ref="B167:G167"/>
    <mergeCell ref="B175:I175"/>
    <mergeCell ref="B176:I176"/>
    <mergeCell ref="B192:G192"/>
  </mergeCells>
  <pageMargins left="0.7" right="0.7" top="0.75" bottom="0.75" header="0.3" footer="0.3"/>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F428"/>
  <sheetViews>
    <sheetView topLeftCell="A34" zoomScale="70" zoomScaleNormal="70" zoomScalePageLayoutView="70" workbookViewId="0">
      <selection activeCell="A28" sqref="A28"/>
    </sheetView>
  </sheetViews>
  <sheetFormatPr baseColWidth="10" defaultColWidth="17.85546875" defaultRowHeight="15" x14ac:dyDescent="0.25"/>
  <cols>
    <col min="1" max="4" width="17.85546875" style="53"/>
    <col min="5" max="5" width="35.85546875" style="53" customWidth="1"/>
    <col min="6" max="7" width="17.85546875" style="53"/>
    <col min="8" max="8" width="25.7109375" style="53" customWidth="1"/>
    <col min="9" max="9" width="17.85546875" style="53"/>
    <col min="10" max="10" width="24.5703125" style="58" customWidth="1"/>
    <col min="11" max="11" width="24.42578125" style="58" customWidth="1"/>
    <col min="12" max="12" width="22.85546875" style="58" customWidth="1"/>
    <col min="13" max="13" width="2.42578125" style="53" customWidth="1"/>
    <col min="14" max="14" width="19.140625" style="53" hidden="1" customWidth="1"/>
    <col min="15" max="17" width="0" style="53" hidden="1" customWidth="1"/>
    <col min="18" max="18" width="31.42578125" style="53" bestFit="1" customWidth="1"/>
    <col min="19" max="19" width="0" style="53" hidden="1" customWidth="1"/>
    <col min="20" max="21" width="17.85546875" style="53"/>
    <col min="22" max="22" width="27.85546875" style="53" customWidth="1"/>
    <col min="23" max="23" width="20" style="53" customWidth="1"/>
    <col min="24" max="24" width="17.85546875" style="53"/>
    <col min="25" max="25" width="1.7109375" style="53" customWidth="1"/>
    <col min="26" max="26" width="46.85546875" style="53" customWidth="1"/>
    <col min="27" max="27" width="7.42578125" style="53" customWidth="1"/>
    <col min="28" max="28" width="13.5703125" style="53" customWidth="1"/>
    <col min="29" max="16384" width="17.85546875" style="53"/>
  </cols>
  <sheetData>
    <row r="1" spans="1:32" ht="15.75" thickBot="1" x14ac:dyDescent="0.3"/>
    <row r="2" spans="1:32" ht="24.75" customHeight="1" thickBot="1" x14ac:dyDescent="0.3">
      <c r="A2" s="517" t="s">
        <v>185</v>
      </c>
      <c r="B2" s="518"/>
      <c r="C2" s="518"/>
      <c r="D2" s="518"/>
      <c r="E2" s="518"/>
      <c r="F2" s="518"/>
      <c r="G2" s="518"/>
      <c r="H2" s="518"/>
      <c r="I2" s="518"/>
      <c r="J2" s="519"/>
    </row>
    <row r="3" spans="1:32" ht="30.75" customHeight="1" x14ac:dyDescent="0.25">
      <c r="A3" s="94" t="s">
        <v>178</v>
      </c>
      <c r="B3" s="88" t="s">
        <v>179</v>
      </c>
      <c r="C3" s="88" t="s">
        <v>67</v>
      </c>
      <c r="D3" s="88" t="s">
        <v>180</v>
      </c>
      <c r="E3" s="88" t="s">
        <v>181</v>
      </c>
      <c r="F3" s="88" t="str">
        <f>+'ACTUALIZACION DATOS'!P21</f>
        <v xml:space="preserve">En Encargo </v>
      </c>
      <c r="G3" s="95" t="s">
        <v>182</v>
      </c>
      <c r="H3" s="89" t="s">
        <v>183</v>
      </c>
      <c r="I3" s="89" t="s">
        <v>184</v>
      </c>
      <c r="J3" s="90" t="s">
        <v>201</v>
      </c>
    </row>
    <row r="4" spans="1:32" ht="54.75" customHeight="1" thickBot="1" x14ac:dyDescent="0.3">
      <c r="A4" s="91"/>
      <c r="B4" s="92"/>
      <c r="C4" s="92"/>
      <c r="D4" s="92"/>
      <c r="E4" s="92"/>
      <c r="F4" s="92"/>
      <c r="G4" s="92"/>
      <c r="H4" s="93"/>
      <c r="I4" s="93"/>
      <c r="J4" s="211"/>
    </row>
    <row r="7" spans="1:32" ht="15.75" thickBot="1" x14ac:dyDescent="0.3"/>
    <row r="8" spans="1:32" ht="26.25" customHeight="1" thickBot="1" x14ac:dyDescent="0.3">
      <c r="A8" s="525" t="s">
        <v>192</v>
      </c>
      <c r="B8" s="526"/>
      <c r="C8" s="526"/>
      <c r="D8" s="526"/>
      <c r="E8" s="526"/>
      <c r="F8" s="526"/>
      <c r="G8" s="526"/>
      <c r="H8" s="526"/>
      <c r="I8" s="526"/>
      <c r="J8" s="526"/>
      <c r="K8" s="526"/>
      <c r="L8" s="527"/>
      <c r="R8" s="520" t="s">
        <v>91</v>
      </c>
      <c r="S8" s="521"/>
      <c r="T8" s="521"/>
      <c r="U8" s="521"/>
      <c r="V8" s="521"/>
      <c r="W8" s="521"/>
      <c r="X8" s="522"/>
      <c r="Z8" s="516" t="s">
        <v>236</v>
      </c>
      <c r="AA8" s="516"/>
      <c r="AB8" s="516"/>
    </row>
    <row r="9" spans="1:32" s="61" customFormat="1" ht="68.25" customHeight="1" thickBot="1" x14ac:dyDescent="0.3">
      <c r="A9" s="223" t="s">
        <v>186</v>
      </c>
      <c r="B9" s="224" t="str">
        <f>+A3</f>
        <v>SECTOR ADMITIVO</v>
      </c>
      <c r="C9" s="181" t="s">
        <v>187</v>
      </c>
      <c r="D9" s="224" t="s">
        <v>81</v>
      </c>
      <c r="E9" s="181" t="s">
        <v>361</v>
      </c>
      <c r="F9" s="181" t="str">
        <f>'F1'!C9</f>
        <v>PROGRAMA</v>
      </c>
      <c r="G9" s="224" t="str">
        <f>'F1'!D9</f>
        <v>Meta Plan 
de Desarrollo</v>
      </c>
      <c r="H9" s="224" t="str">
        <f>'F1'!E9</f>
        <v>Meta del proyecto de Inversión (Entidad)</v>
      </c>
      <c r="I9" s="224" t="str">
        <f>'F1'!F9</f>
        <v>Presupuesto meta proyecto de Inversión (Entidad)</v>
      </c>
      <c r="J9" s="225" t="s">
        <v>85</v>
      </c>
      <c r="K9" s="225" t="s">
        <v>363</v>
      </c>
      <c r="L9" s="226" t="s">
        <v>87</v>
      </c>
      <c r="R9" s="248" t="s">
        <v>188</v>
      </c>
      <c r="S9" s="87" t="str">
        <f>+B9</f>
        <v>SECTOR ADMITIVO</v>
      </c>
      <c r="T9" s="87" t="s">
        <v>189</v>
      </c>
      <c r="U9" s="87" t="s">
        <v>190</v>
      </c>
      <c r="V9" s="87" t="s">
        <v>114</v>
      </c>
      <c r="W9" s="87" t="s">
        <v>194</v>
      </c>
      <c r="X9" s="249" t="s">
        <v>140</v>
      </c>
      <c r="AB9" s="103" t="s">
        <v>237</v>
      </c>
    </row>
    <row r="10" spans="1:32" x14ac:dyDescent="0.25">
      <c r="A10" s="182">
        <f t="shared" ref="A10:A72" si="0">$C$4</f>
        <v>0</v>
      </c>
      <c r="B10" s="183">
        <f>$A$4</f>
        <v>0</v>
      </c>
      <c r="C10" s="184">
        <f>'F1'!$N$3</f>
        <v>2017</v>
      </c>
      <c r="D10" s="184" t="str">
        <f>+'F1'!$T$3</f>
        <v>30 DE JUNIO</v>
      </c>
      <c r="E10" s="184" t="str">
        <f>+'F1'!$C$7</f>
        <v>PILAR_3</v>
      </c>
      <c r="F10" s="184" t="str">
        <f>'F1'!C11</f>
        <v>Cambio_cultural_y_construcción_del_tejido_social_para_la_vida</v>
      </c>
      <c r="G10" s="184" t="str">
        <f>'F1'!D11</f>
        <v>Emitir 2.500 programas de Educación, Cultura, Recreación y Deporte, con enfoque poblacional y local</v>
      </c>
      <c r="H10" s="184" t="str">
        <f>'F1'!E11</f>
        <v>10. Televisión pública para la cultura ciudadana, la educación y la información
Meta 1: Producir 840 capítulos de programación educativa y cultural enfocada en valores.</v>
      </c>
      <c r="I10" s="184">
        <f>'F1'!F11</f>
        <v>1949.75132235</v>
      </c>
      <c r="J10" s="186">
        <f>+'F1'!J11</f>
        <v>0.87323943661971826</v>
      </c>
      <c r="K10" s="186">
        <f>+'F1'!O11</f>
        <v>0.77778457879038965</v>
      </c>
      <c r="L10" s="187">
        <f>+'F1'!T11</f>
        <v>0.41176470588235292</v>
      </c>
      <c r="R10" s="174" t="str">
        <f>+E10</f>
        <v>PILAR_3</v>
      </c>
      <c r="S10" s="250">
        <f>$A$4</f>
        <v>0</v>
      </c>
      <c r="T10" s="175" t="str">
        <f>+F10</f>
        <v>Cambio_cultural_y_construcción_del_tejido_social_para_la_vida</v>
      </c>
      <c r="U10" s="175" t="str">
        <f>G10</f>
        <v>Emitir 2.500 programas de Educación, Cultura, Recreación y Deporte, con enfoque poblacional y local</v>
      </c>
      <c r="V10" s="251" t="str">
        <f>'F1'!F76</f>
        <v>Gestión_Fisica</v>
      </c>
      <c r="W10" s="251" t="str">
        <f>'F1'!J76</f>
        <v>Desarticulación entre las entidades y/o sectores responsables de la ejecución de la meta.</v>
      </c>
      <c r="X10" s="252" t="str">
        <f ca="1">'F1'!T76</f>
        <v>HACER</v>
      </c>
      <c r="Z10" s="105" t="s">
        <v>191</v>
      </c>
      <c r="AA10" s="104">
        <f>AVERAGE(J10:J226)</f>
        <v>0.40111462695089461</v>
      </c>
      <c r="AB10" s="104">
        <v>1</v>
      </c>
    </row>
    <row r="11" spans="1:32" x14ac:dyDescent="0.25">
      <c r="A11" s="188">
        <f t="shared" si="0"/>
        <v>0</v>
      </c>
      <c r="B11" s="227">
        <f>$A$4</f>
        <v>0</v>
      </c>
      <c r="C11" s="185">
        <f>'F1'!$N$3</f>
        <v>2017</v>
      </c>
      <c r="D11" s="185" t="str">
        <f>+'F1'!$T$3</f>
        <v>30 DE JUNIO</v>
      </c>
      <c r="E11" s="185" t="str">
        <f>+'F1'!$C$7</f>
        <v>PILAR_3</v>
      </c>
      <c r="F11" s="185" t="str">
        <f>'F1'!C13</f>
        <v>Cambio_cultural_y_construcción_del_tejido_social_para_la_vida</v>
      </c>
      <c r="G11" s="185" t="str">
        <f>'F1'!D13</f>
        <v>Emitir 2.500 programas de Educación, Cultura, Recreación y Deporte, con enfoque poblacional y local</v>
      </c>
      <c r="H11" s="185" t="str">
        <f>'F1'!E13</f>
        <v>10. Televisión pública para la cultura ciudadana, la educación y la información
Meta 2:  Producir 576 capítulos de información en temas sociales, reconciliación, tolerancia, paz y posconflicto.</v>
      </c>
      <c r="I11" s="185">
        <f>'F1'!F13</f>
        <v>1317.4332227499999</v>
      </c>
      <c r="J11" s="228">
        <f>+'F1'!J13</f>
        <v>0.77500000000000002</v>
      </c>
      <c r="K11" s="228">
        <f>+'F1'!O13</f>
        <v>0.82071463382639975</v>
      </c>
      <c r="L11" s="189">
        <f>+'F1'!T13</f>
        <v>0.22627737226277372</v>
      </c>
      <c r="R11" s="177" t="str">
        <f>+R10</f>
        <v>PILAR_3</v>
      </c>
      <c r="S11" s="236">
        <f t="shared" ref="S11:S74" si="1">$A$4</f>
        <v>0</v>
      </c>
      <c r="T11" s="213" t="str">
        <f t="shared" ref="T11:T27" si="2">+F11</f>
        <v>Cambio_cultural_y_construcción_del_tejido_social_para_la_vida</v>
      </c>
      <c r="U11" s="213" t="str">
        <f t="shared" ref="U11:U27" si="3">G11</f>
        <v>Emitir 2.500 programas de Educación, Cultura, Recreación y Deporte, con enfoque poblacional y local</v>
      </c>
      <c r="V11" s="237" t="str">
        <f>'F1'!F82</f>
        <v>Gestión_Presupuestal</v>
      </c>
      <c r="W11" s="237" t="str">
        <f>'F1'!J82</f>
        <v xml:space="preserve">Imprecisas y/o indefinidas directrices y lineamientos  </v>
      </c>
      <c r="X11" s="214" t="str">
        <f ca="1">'F1'!T82</f>
        <v>PLANEAR</v>
      </c>
      <c r="Z11" s="105" t="s">
        <v>86</v>
      </c>
      <c r="AA11" s="104">
        <f>AVERAGE(K10:K226)</f>
        <v>0.32157729971470222</v>
      </c>
      <c r="AB11" s="104">
        <v>1</v>
      </c>
    </row>
    <row r="12" spans="1:32" x14ac:dyDescent="0.25">
      <c r="A12" s="188">
        <f t="shared" si="0"/>
        <v>0</v>
      </c>
      <c r="B12" s="227">
        <f t="shared" ref="B12:B199" si="4">$A$4</f>
        <v>0</v>
      </c>
      <c r="C12" s="185">
        <f>'F1'!$N$3</f>
        <v>2017</v>
      </c>
      <c r="D12" s="185" t="str">
        <f>+'F1'!$T$3</f>
        <v>30 DE JUNIO</v>
      </c>
      <c r="E12" s="185" t="str">
        <f>+'F1'!$C$7</f>
        <v>PILAR_3</v>
      </c>
      <c r="F12" s="185" t="str">
        <f>'F1'!C15</f>
        <v>Cambio_cultural_y_construcción_del_tejido_social_para_la_vida</v>
      </c>
      <c r="G12" s="185" t="str">
        <f>'F1'!D15</f>
        <v>Emitir 2.500 programas de Educación, Cultura, Recreación y Deporte, con enfoque poblacional y local</v>
      </c>
      <c r="H12" s="185" t="str">
        <f>'F1'!E15</f>
        <v>10. Televisión pública para la cultura ciudadana, la educación y la información
Meta 3: Producir 616 capítulos de programación orientada a minorías y comunidades en riesgo.</v>
      </c>
      <c r="I12" s="185">
        <f>'F1'!F15</f>
        <v>1037.23499975</v>
      </c>
      <c r="J12" s="228">
        <f>+'F1'!J15</f>
        <v>0.625</v>
      </c>
      <c r="K12" s="228">
        <f>+'F1'!O15</f>
        <v>0.93758121470485978</v>
      </c>
      <c r="L12" s="189">
        <f>+'F1'!T15</f>
        <v>2.564102564102564E-2</v>
      </c>
      <c r="R12" s="177" t="str">
        <f t="shared" ref="R12:R26" si="5">+R11</f>
        <v>PILAR_3</v>
      </c>
      <c r="S12" s="236">
        <f t="shared" si="1"/>
        <v>0</v>
      </c>
      <c r="T12" s="213" t="str">
        <f t="shared" si="2"/>
        <v>Cambio_cultural_y_construcción_del_tejido_social_para_la_vida</v>
      </c>
      <c r="U12" s="213" t="str">
        <f t="shared" si="3"/>
        <v>Emitir 2.500 programas de Educación, Cultura, Recreación y Deporte, con enfoque poblacional y local</v>
      </c>
      <c r="V12" s="237" t="str">
        <f>'F1'!F88</f>
        <v>Gestión_Contractual</v>
      </c>
      <c r="W12" s="237" t="str">
        <f>'F1'!J88</f>
        <v>Deficiente y/o incompleta formulación del Plan Anual de Adquisiciones y/o Presupuesto Anual.</v>
      </c>
      <c r="X12" s="214" t="str">
        <f ca="1">'F1'!T88</f>
        <v>PLANEAR</v>
      </c>
      <c r="Z12" s="105" t="s">
        <v>87</v>
      </c>
      <c r="AA12" s="104">
        <f>AVERAGE(L10:L226)</f>
        <v>0.36639576248676187</v>
      </c>
      <c r="AB12" s="104">
        <v>1</v>
      </c>
    </row>
    <row r="13" spans="1:32" ht="15.75" customHeight="1" x14ac:dyDescent="0.25">
      <c r="A13" s="188">
        <f t="shared" si="0"/>
        <v>0</v>
      </c>
      <c r="B13" s="227">
        <f t="shared" si="4"/>
        <v>0</v>
      </c>
      <c r="C13" s="185">
        <f>'F1'!$N$3</f>
        <v>2017</v>
      </c>
      <c r="D13" s="185" t="str">
        <f>+'F1'!$T$3</f>
        <v>30 DE JUNIO</v>
      </c>
      <c r="E13" s="185" t="str">
        <f>+'F1'!$C$7</f>
        <v>PILAR_3</v>
      </c>
      <c r="F13" s="185" t="str">
        <f>'F1'!C17</f>
        <v>Cambio_cultural_y_construcción_del_tejido_social_para_la_vida</v>
      </c>
      <c r="G13" s="185" t="str">
        <f>'F1'!D17</f>
        <v>Emitir 2.500 programas de Educación, Cultura, Recreación y Deporte, con enfoque poblacional y local</v>
      </c>
      <c r="H13" s="185" t="str">
        <f>'F1'!E17</f>
        <v>10. Televisión pública para la cultura ciudadana, la educación y la información
Meta 4: Producir 468 capítulos de programación dirigida a jóvenes, niños y niñas con contenidos culturales, deportivos, artísticos y de entretenimiento.</v>
      </c>
      <c r="I13" s="185">
        <f>'F1'!F17</f>
        <v>2169.5848717499998</v>
      </c>
      <c r="J13" s="228">
        <f>+'F1'!J17</f>
        <v>0.59459459459459463</v>
      </c>
      <c r="K13" s="228">
        <f>+'F1'!O17</f>
        <v>0.24638348790145689</v>
      </c>
      <c r="L13" s="189">
        <f>+'F1'!T17</f>
        <v>0.36029411764705882</v>
      </c>
      <c r="R13" s="177" t="str">
        <f t="shared" si="5"/>
        <v>PILAR_3</v>
      </c>
      <c r="S13" s="236">
        <f t="shared" si="1"/>
        <v>0</v>
      </c>
      <c r="T13" s="213" t="str">
        <f t="shared" si="2"/>
        <v>Cambio_cultural_y_construcción_del_tejido_social_para_la_vida</v>
      </c>
      <c r="U13" s="213" t="str">
        <f t="shared" si="3"/>
        <v>Emitir 2.500 programas de Educación, Cultura, Recreación y Deporte, con enfoque poblacional y local</v>
      </c>
      <c r="V13" s="237" t="str">
        <f>'F1'!F94</f>
        <v>Gestión_Presupuestal</v>
      </c>
      <c r="W13" s="237" t="str">
        <f>'F1'!J94</f>
        <v xml:space="preserve">Imprecisas y/o indefinidas directrices y lineamientos  </v>
      </c>
      <c r="X13" s="214" t="str">
        <f ca="1">'F1'!T94</f>
        <v>PLANEAR</v>
      </c>
      <c r="Z13"/>
      <c r="AA13"/>
      <c r="AB13"/>
    </row>
    <row r="14" spans="1:32" x14ac:dyDescent="0.25">
      <c r="A14" s="188">
        <f t="shared" si="0"/>
        <v>0</v>
      </c>
      <c r="B14" s="227">
        <f t="shared" si="4"/>
        <v>0</v>
      </c>
      <c r="C14" s="185">
        <f>'F1'!$N$3</f>
        <v>2017</v>
      </c>
      <c r="D14" s="185" t="str">
        <f>+'F1'!$T$3</f>
        <v>30 DE JUNIO</v>
      </c>
      <c r="E14" s="185" t="str">
        <f>+'F1'!$C$7</f>
        <v>PILAR_3</v>
      </c>
      <c r="F14" s="185">
        <f>'F1'!C19</f>
        <v>0</v>
      </c>
      <c r="G14" s="185">
        <f>'F1'!D19</f>
        <v>0</v>
      </c>
      <c r="H14" s="185">
        <f>'F1'!E19</f>
        <v>0</v>
      </c>
      <c r="I14" s="185">
        <f>'F1'!F19</f>
        <v>0</v>
      </c>
      <c r="J14" s="228" t="str">
        <f>+'F1'!J19</f>
        <v/>
      </c>
      <c r="K14" s="228" t="str">
        <f>+'F1'!O19</f>
        <v/>
      </c>
      <c r="L14" s="189" t="str">
        <f>+'F1'!T19</f>
        <v/>
      </c>
      <c r="R14" s="177" t="str">
        <f t="shared" si="5"/>
        <v>PILAR_3</v>
      </c>
      <c r="S14" s="236">
        <f t="shared" si="1"/>
        <v>0</v>
      </c>
      <c r="T14" s="213">
        <f t="shared" si="2"/>
        <v>0</v>
      </c>
      <c r="U14" s="213">
        <f t="shared" si="3"/>
        <v>0</v>
      </c>
      <c r="V14" s="237" t="str">
        <f>'F1'!F100</f>
        <v>Gestión_Fisica</v>
      </c>
      <c r="W14" s="237" t="str">
        <f>'F1'!J100</f>
        <v>Falta definir y/o incumplimiento de actividades de programación para la realización del producto y/o prestación del servicio.</v>
      </c>
      <c r="X14" s="214" t="str">
        <f ca="1">'F1'!T100</f>
        <v>PLANEAR</v>
      </c>
      <c r="Z14"/>
      <c r="AA14"/>
      <c r="AB14"/>
    </row>
    <row r="15" spans="1:32" x14ac:dyDescent="0.25">
      <c r="A15" s="188">
        <f t="shared" si="0"/>
        <v>0</v>
      </c>
      <c r="B15" s="227">
        <f t="shared" si="4"/>
        <v>0</v>
      </c>
      <c r="C15" s="185">
        <f>'F1'!$N$3</f>
        <v>2017</v>
      </c>
      <c r="D15" s="185" t="str">
        <f>+'F1'!$T$3</f>
        <v>30 DE JUNIO</v>
      </c>
      <c r="E15" s="185" t="str">
        <f>+'F1'!$C$7</f>
        <v>PILAR_3</v>
      </c>
      <c r="F15" s="185">
        <f>'F1'!C21</f>
        <v>0</v>
      </c>
      <c r="G15" s="185">
        <f>'F1'!D21</f>
        <v>0</v>
      </c>
      <c r="H15" s="185">
        <f>'F1'!E21</f>
        <v>0</v>
      </c>
      <c r="I15" s="185">
        <f>'F1'!F21</f>
        <v>0</v>
      </c>
      <c r="J15" s="228" t="str">
        <f>+'F1'!J21</f>
        <v/>
      </c>
      <c r="K15" s="228" t="str">
        <f>+'F1'!O21</f>
        <v/>
      </c>
      <c r="L15" s="189" t="str">
        <f>+'F1'!T21</f>
        <v/>
      </c>
      <c r="R15" s="177" t="str">
        <f t="shared" si="5"/>
        <v>PILAR_3</v>
      </c>
      <c r="S15" s="236">
        <f t="shared" si="1"/>
        <v>0</v>
      </c>
      <c r="T15" s="213">
        <f t="shared" si="2"/>
        <v>0</v>
      </c>
      <c r="U15" s="213">
        <f t="shared" si="3"/>
        <v>0</v>
      </c>
      <c r="V15" s="237">
        <f>'F1'!F106</f>
        <v>0</v>
      </c>
      <c r="W15" s="237">
        <f>'F1'!J106</f>
        <v>0</v>
      </c>
      <c r="X15" s="214" t="str">
        <f ca="1">'F1'!T106</f>
        <v/>
      </c>
      <c r="Z15" s="106" t="s">
        <v>240</v>
      </c>
      <c r="AA15"/>
      <c r="AB15"/>
      <c r="AC15"/>
      <c r="AD15"/>
      <c r="AE15"/>
      <c r="AF15"/>
    </row>
    <row r="16" spans="1:32" x14ac:dyDescent="0.25">
      <c r="A16" s="188">
        <f t="shared" si="0"/>
        <v>0</v>
      </c>
      <c r="B16" s="227">
        <f t="shared" si="4"/>
        <v>0</v>
      </c>
      <c r="C16" s="185">
        <f>'F1'!$N$3</f>
        <v>2017</v>
      </c>
      <c r="D16" s="185" t="str">
        <f>+'F1'!$T$3</f>
        <v>30 DE JUNIO</v>
      </c>
      <c r="E16" s="185" t="str">
        <f>+'F1'!$C$7</f>
        <v>PILAR_3</v>
      </c>
      <c r="F16" s="185">
        <f>'F1'!C23</f>
        <v>0</v>
      </c>
      <c r="G16" s="185">
        <f>'F1'!D23</f>
        <v>0</v>
      </c>
      <c r="H16" s="185">
        <f>'F1'!E23</f>
        <v>0</v>
      </c>
      <c r="I16" s="185">
        <f>'F1'!F23</f>
        <v>0</v>
      </c>
      <c r="J16" s="228" t="str">
        <f>+'F1'!J23</f>
        <v/>
      </c>
      <c r="K16" s="228" t="str">
        <f>+'F1'!O23</f>
        <v/>
      </c>
      <c r="L16" s="189" t="str">
        <f>+'F1'!T23</f>
        <v/>
      </c>
      <c r="R16" s="177" t="str">
        <f t="shared" si="5"/>
        <v>PILAR_3</v>
      </c>
      <c r="S16" s="236">
        <f t="shared" si="1"/>
        <v>0</v>
      </c>
      <c r="T16" s="213">
        <f t="shared" si="2"/>
        <v>0</v>
      </c>
      <c r="U16" s="213">
        <f t="shared" si="3"/>
        <v>0</v>
      </c>
      <c r="V16" s="237">
        <f>'F1'!F112</f>
        <v>0</v>
      </c>
      <c r="W16" s="237">
        <f>'F1'!J112</f>
        <v>0</v>
      </c>
      <c r="X16" s="214" t="str">
        <f ca="1">'F1'!T112</f>
        <v/>
      </c>
      <c r="Z16" s="106" t="s">
        <v>140</v>
      </c>
      <c r="AA16" t="s">
        <v>238</v>
      </c>
      <c r="AB16"/>
      <c r="AC16"/>
      <c r="AD16"/>
      <c r="AE16"/>
      <c r="AF16"/>
    </row>
    <row r="17" spans="1:32" x14ac:dyDescent="0.25">
      <c r="A17" s="188">
        <f t="shared" si="0"/>
        <v>0</v>
      </c>
      <c r="B17" s="227">
        <f t="shared" si="4"/>
        <v>0</v>
      </c>
      <c r="C17" s="185">
        <f>'F1'!$N$3</f>
        <v>2017</v>
      </c>
      <c r="D17" s="185" t="str">
        <f>+'F1'!$T$3</f>
        <v>30 DE JUNIO</v>
      </c>
      <c r="E17" s="185" t="str">
        <f>+'F1'!$C$7</f>
        <v>PILAR_3</v>
      </c>
      <c r="F17" s="185">
        <f>'F1'!C25</f>
        <v>0</v>
      </c>
      <c r="G17" s="185">
        <f>'F1'!D25</f>
        <v>0</v>
      </c>
      <c r="H17" s="185">
        <f>'F1'!E25</f>
        <v>0</v>
      </c>
      <c r="I17" s="185">
        <f>'F1'!F25</f>
        <v>0</v>
      </c>
      <c r="J17" s="228" t="str">
        <f>+'F1'!J25</f>
        <v/>
      </c>
      <c r="K17" s="228" t="str">
        <f>+'F1'!O25</f>
        <v/>
      </c>
      <c r="L17" s="189" t="str">
        <f>+'F1'!T25</f>
        <v/>
      </c>
      <c r="R17" s="177" t="str">
        <f t="shared" si="5"/>
        <v>PILAR_3</v>
      </c>
      <c r="S17" s="236">
        <f t="shared" si="1"/>
        <v>0</v>
      </c>
      <c r="T17" s="213">
        <f t="shared" si="2"/>
        <v>0</v>
      </c>
      <c r="U17" s="213">
        <f t="shared" si="3"/>
        <v>0</v>
      </c>
      <c r="V17" s="237">
        <f>'F1'!F118</f>
        <v>0</v>
      </c>
      <c r="W17" s="237">
        <f>'F1'!J118</f>
        <v>0</v>
      </c>
      <c r="X17" s="214" t="str">
        <f ca="1">'F1'!T118</f>
        <v/>
      </c>
      <c r="Z17"/>
      <c r="AA17" s="107">
        <v>126</v>
      </c>
      <c r="AB17"/>
      <c r="AC17"/>
      <c r="AD17"/>
      <c r="AE17"/>
      <c r="AF17"/>
    </row>
    <row r="18" spans="1:32" x14ac:dyDescent="0.25">
      <c r="A18" s="188">
        <f t="shared" si="0"/>
        <v>0</v>
      </c>
      <c r="B18" s="227">
        <f t="shared" si="4"/>
        <v>0</v>
      </c>
      <c r="C18" s="185">
        <f>'F1'!$N$3</f>
        <v>2017</v>
      </c>
      <c r="D18" s="185" t="str">
        <f>+'F1'!$T$3</f>
        <v>30 DE JUNIO</v>
      </c>
      <c r="E18" s="185" t="str">
        <f>+'F1'!$C$7</f>
        <v>PILAR_3</v>
      </c>
      <c r="F18" s="185">
        <f>'F1'!C27</f>
        <v>0</v>
      </c>
      <c r="G18" s="185">
        <f>'F1'!D27</f>
        <v>0</v>
      </c>
      <c r="H18" s="185">
        <f>'F1'!E27</f>
        <v>0</v>
      </c>
      <c r="I18" s="185">
        <f>'F1'!F27</f>
        <v>0</v>
      </c>
      <c r="J18" s="228" t="str">
        <f>+'F1'!J27</f>
        <v/>
      </c>
      <c r="K18" s="228" t="str">
        <f>+'F1'!O27</f>
        <v/>
      </c>
      <c r="L18" s="189" t="str">
        <f>+'F1'!T27</f>
        <v/>
      </c>
      <c r="R18" s="177" t="str">
        <f t="shared" si="5"/>
        <v>PILAR_3</v>
      </c>
      <c r="S18" s="236">
        <f t="shared" si="1"/>
        <v>0</v>
      </c>
      <c r="T18" s="213">
        <f t="shared" si="2"/>
        <v>0</v>
      </c>
      <c r="U18" s="213">
        <f t="shared" si="3"/>
        <v>0</v>
      </c>
      <c r="V18" s="237">
        <f>'F1'!F124</f>
        <v>0</v>
      </c>
      <c r="W18" s="237">
        <f>'F1'!J124</f>
        <v>0</v>
      </c>
      <c r="X18" s="214" t="str">
        <f ca="1">'F1'!T124</f>
        <v/>
      </c>
      <c r="Z18" t="s">
        <v>239</v>
      </c>
      <c r="AA18" s="107">
        <v>126</v>
      </c>
      <c r="AB18"/>
      <c r="AC18"/>
      <c r="AD18"/>
      <c r="AE18"/>
      <c r="AF18"/>
    </row>
    <row r="19" spans="1:32" x14ac:dyDescent="0.25">
      <c r="A19" s="188">
        <f t="shared" si="0"/>
        <v>0</v>
      </c>
      <c r="B19" s="227">
        <f t="shared" si="4"/>
        <v>0</v>
      </c>
      <c r="C19" s="185">
        <f>'F1'!$N$3</f>
        <v>2017</v>
      </c>
      <c r="D19" s="185" t="str">
        <f>+'F1'!$T$3</f>
        <v>30 DE JUNIO</v>
      </c>
      <c r="E19" s="185" t="str">
        <f>+'F1'!$C$7</f>
        <v>PILAR_3</v>
      </c>
      <c r="F19" s="185">
        <f>'F1'!C29</f>
        <v>0</v>
      </c>
      <c r="G19" s="185">
        <f>'F1'!D29</f>
        <v>0</v>
      </c>
      <c r="H19" s="185">
        <f>'F1'!E29</f>
        <v>0</v>
      </c>
      <c r="I19" s="185">
        <f>'F1'!F29</f>
        <v>0</v>
      </c>
      <c r="J19" s="228" t="str">
        <f>+'F1'!J29</f>
        <v/>
      </c>
      <c r="K19" s="228" t="str">
        <f>+'F1'!O29</f>
        <v/>
      </c>
      <c r="L19" s="189" t="str">
        <f>+'F1'!T29</f>
        <v/>
      </c>
      <c r="R19" s="177" t="str">
        <f t="shared" si="5"/>
        <v>PILAR_3</v>
      </c>
      <c r="S19" s="236">
        <f t="shared" si="1"/>
        <v>0</v>
      </c>
      <c r="T19" s="213">
        <f t="shared" si="2"/>
        <v>0</v>
      </c>
      <c r="U19" s="213">
        <f t="shared" si="3"/>
        <v>0</v>
      </c>
      <c r="V19" s="237">
        <f>'F1'!F130</f>
        <v>0</v>
      </c>
      <c r="W19" s="237">
        <f>'F1'!J130</f>
        <v>0</v>
      </c>
      <c r="X19" s="214" t="str">
        <f ca="1">'F1'!T130</f>
        <v/>
      </c>
      <c r="Z19"/>
      <c r="AA19"/>
      <c r="AB19"/>
      <c r="AC19"/>
      <c r="AD19"/>
      <c r="AE19"/>
      <c r="AF19"/>
    </row>
    <row r="20" spans="1:32" x14ac:dyDescent="0.25">
      <c r="A20" s="188">
        <f t="shared" si="0"/>
        <v>0</v>
      </c>
      <c r="B20" s="227">
        <f t="shared" si="4"/>
        <v>0</v>
      </c>
      <c r="C20" s="185">
        <f>'F1'!$N$3</f>
        <v>2017</v>
      </c>
      <c r="D20" s="185" t="str">
        <f>+'F1'!$T$3</f>
        <v>30 DE JUNIO</v>
      </c>
      <c r="E20" s="185" t="str">
        <f>+'F1'!$C$7</f>
        <v>PILAR_3</v>
      </c>
      <c r="F20" s="185">
        <f>'F1'!C31</f>
        <v>0</v>
      </c>
      <c r="G20" s="185">
        <f>'F1'!D31</f>
        <v>0</v>
      </c>
      <c r="H20" s="185">
        <f>'F1'!E31</f>
        <v>0</v>
      </c>
      <c r="I20" s="185">
        <f>'F1'!F31</f>
        <v>0</v>
      </c>
      <c r="J20" s="228" t="str">
        <f>+'F1'!J31</f>
        <v/>
      </c>
      <c r="K20" s="228" t="str">
        <f>+'F1'!O31</f>
        <v/>
      </c>
      <c r="L20" s="189" t="str">
        <f>+'F1'!T31</f>
        <v/>
      </c>
      <c r="R20" s="177" t="str">
        <f t="shared" si="5"/>
        <v>PILAR_3</v>
      </c>
      <c r="S20" s="236">
        <f t="shared" si="1"/>
        <v>0</v>
      </c>
      <c r="T20" s="213">
        <f t="shared" si="2"/>
        <v>0</v>
      </c>
      <c r="U20" s="213">
        <f t="shared" si="3"/>
        <v>0</v>
      </c>
      <c r="V20" s="237">
        <f>'F1'!F136</f>
        <v>0</v>
      </c>
      <c r="W20" s="237">
        <f>'F1'!J136</f>
        <v>0</v>
      </c>
      <c r="X20" s="214" t="str">
        <f ca="1">'F1'!T136</f>
        <v/>
      </c>
      <c r="Z20"/>
      <c r="AA20"/>
      <c r="AB20"/>
      <c r="AC20"/>
      <c r="AD20"/>
      <c r="AE20"/>
      <c r="AF20"/>
    </row>
    <row r="21" spans="1:32" x14ac:dyDescent="0.25">
      <c r="A21" s="188">
        <f t="shared" si="0"/>
        <v>0</v>
      </c>
      <c r="B21" s="227">
        <f t="shared" si="4"/>
        <v>0</v>
      </c>
      <c r="C21" s="185">
        <f>'F1'!$N$3</f>
        <v>2017</v>
      </c>
      <c r="D21" s="185" t="str">
        <f>+'F1'!$T$3</f>
        <v>30 DE JUNIO</v>
      </c>
      <c r="E21" s="185" t="str">
        <f>+'F1'!$C$7</f>
        <v>PILAR_3</v>
      </c>
      <c r="F21" s="185">
        <f>'F1'!C33</f>
        <v>0</v>
      </c>
      <c r="G21" s="185">
        <f>'F1'!D33</f>
        <v>0</v>
      </c>
      <c r="H21" s="185">
        <f>'F1'!E33</f>
        <v>0</v>
      </c>
      <c r="I21" s="185">
        <f>'F1'!F33</f>
        <v>0</v>
      </c>
      <c r="J21" s="228" t="str">
        <f>+'F1'!J33</f>
        <v/>
      </c>
      <c r="K21" s="228" t="str">
        <f>+'F1'!O33</f>
        <v/>
      </c>
      <c r="L21" s="189" t="str">
        <f>+'F1'!T33</f>
        <v/>
      </c>
      <c r="R21" s="177" t="str">
        <f t="shared" si="5"/>
        <v>PILAR_3</v>
      </c>
      <c r="S21" s="236">
        <f t="shared" si="1"/>
        <v>0</v>
      </c>
      <c r="T21" s="213">
        <f t="shared" si="2"/>
        <v>0</v>
      </c>
      <c r="U21" s="213">
        <f t="shared" si="3"/>
        <v>0</v>
      </c>
      <c r="V21" s="237">
        <f>'F1'!F142</f>
        <v>0</v>
      </c>
      <c r="W21" s="237">
        <f>'F1'!J142</f>
        <v>0</v>
      </c>
      <c r="X21" s="214" t="str">
        <f ca="1">'F1'!T142</f>
        <v/>
      </c>
      <c r="Z21"/>
      <c r="AA21"/>
      <c r="AB21"/>
      <c r="AC21"/>
      <c r="AD21"/>
      <c r="AE21"/>
      <c r="AF21"/>
    </row>
    <row r="22" spans="1:32" x14ac:dyDescent="0.25">
      <c r="A22" s="188">
        <f t="shared" si="0"/>
        <v>0</v>
      </c>
      <c r="B22" s="227">
        <f t="shared" si="4"/>
        <v>0</v>
      </c>
      <c r="C22" s="185">
        <f>'F1'!$N$3</f>
        <v>2017</v>
      </c>
      <c r="D22" s="185" t="str">
        <f>+'F1'!$T$3</f>
        <v>30 DE JUNIO</v>
      </c>
      <c r="E22" s="185" t="str">
        <f>+'F1'!$C$7</f>
        <v>PILAR_3</v>
      </c>
      <c r="F22" s="185">
        <f>'F1'!C35</f>
        <v>0</v>
      </c>
      <c r="G22" s="185">
        <f>'F1'!D35</f>
        <v>0</v>
      </c>
      <c r="H22" s="185">
        <f>'F1'!E35</f>
        <v>0</v>
      </c>
      <c r="I22" s="185">
        <f>'F1'!F35</f>
        <v>0</v>
      </c>
      <c r="J22" s="228" t="str">
        <f>+'F1'!J35</f>
        <v/>
      </c>
      <c r="K22" s="228" t="str">
        <f>+'F1'!O35</f>
        <v/>
      </c>
      <c r="L22" s="189" t="str">
        <f>+'F1'!T35</f>
        <v/>
      </c>
      <c r="R22" s="177" t="str">
        <f t="shared" si="5"/>
        <v>PILAR_3</v>
      </c>
      <c r="S22" s="236">
        <f t="shared" si="1"/>
        <v>0</v>
      </c>
      <c r="T22" s="213">
        <f t="shared" si="2"/>
        <v>0</v>
      </c>
      <c r="U22" s="213">
        <f t="shared" si="3"/>
        <v>0</v>
      </c>
      <c r="V22" s="237">
        <f>'F1'!F148</f>
        <v>0</v>
      </c>
      <c r="W22" s="237">
        <f>'F1'!J148</f>
        <v>0</v>
      </c>
      <c r="X22" s="214" t="str">
        <f ca="1">'F1'!T148</f>
        <v/>
      </c>
      <c r="Z22"/>
      <c r="AA22"/>
      <c r="AB22"/>
      <c r="AC22"/>
      <c r="AD22"/>
      <c r="AE22"/>
      <c r="AF22"/>
    </row>
    <row r="23" spans="1:32" ht="15.75" customHeight="1" x14ac:dyDescent="0.25">
      <c r="A23" s="188">
        <f t="shared" si="0"/>
        <v>0</v>
      </c>
      <c r="B23" s="227">
        <f t="shared" si="4"/>
        <v>0</v>
      </c>
      <c r="C23" s="185">
        <f>'F1'!$N$3</f>
        <v>2017</v>
      </c>
      <c r="D23" s="185" t="str">
        <f>+'F1'!$T$3</f>
        <v>30 DE JUNIO</v>
      </c>
      <c r="E23" s="185" t="str">
        <f>+'F1'!$C$7</f>
        <v>PILAR_3</v>
      </c>
      <c r="F23" s="185">
        <f>'F1'!C37</f>
        <v>0</v>
      </c>
      <c r="G23" s="185">
        <f>'F1'!D37</f>
        <v>0</v>
      </c>
      <c r="H23" s="185">
        <f>'F1'!E37</f>
        <v>0</v>
      </c>
      <c r="I23" s="185">
        <f>'F1'!F37</f>
        <v>0</v>
      </c>
      <c r="J23" s="228" t="str">
        <f>+'F1'!J37</f>
        <v/>
      </c>
      <c r="K23" s="228" t="str">
        <f>+'F1'!O37</f>
        <v/>
      </c>
      <c r="L23" s="189" t="str">
        <f>+'F1'!T37</f>
        <v/>
      </c>
      <c r="R23" s="177" t="str">
        <f t="shared" si="5"/>
        <v>PILAR_3</v>
      </c>
      <c r="S23" s="236">
        <f t="shared" si="1"/>
        <v>0</v>
      </c>
      <c r="T23" s="213">
        <f t="shared" si="2"/>
        <v>0</v>
      </c>
      <c r="U23" s="213">
        <f t="shared" si="3"/>
        <v>0</v>
      </c>
      <c r="V23" s="237">
        <f>'F1'!F154</f>
        <v>0</v>
      </c>
      <c r="W23" s="237">
        <f>'F1'!J154</f>
        <v>0</v>
      </c>
      <c r="X23" s="214" t="str">
        <f ca="1">'F1'!T154</f>
        <v/>
      </c>
      <c r="Z23"/>
      <c r="AA23"/>
      <c r="AB23"/>
      <c r="AC23"/>
      <c r="AD23"/>
      <c r="AE23"/>
      <c r="AF23"/>
    </row>
    <row r="24" spans="1:32" x14ac:dyDescent="0.25">
      <c r="A24" s="188">
        <f t="shared" si="0"/>
        <v>0</v>
      </c>
      <c r="B24" s="227">
        <f t="shared" si="4"/>
        <v>0</v>
      </c>
      <c r="C24" s="185">
        <f>'F1'!$N$3</f>
        <v>2017</v>
      </c>
      <c r="D24" s="185" t="str">
        <f>+'F1'!$T$3</f>
        <v>30 DE JUNIO</v>
      </c>
      <c r="E24" s="185" t="str">
        <f>+'F1'!$C$7</f>
        <v>PILAR_3</v>
      </c>
      <c r="F24" s="185">
        <f>'F1'!C39</f>
        <v>0</v>
      </c>
      <c r="G24" s="185">
        <f>'F1'!D39</f>
        <v>0</v>
      </c>
      <c r="H24" s="185">
        <f>'F1'!E39</f>
        <v>0</v>
      </c>
      <c r="I24" s="185">
        <f>'F1'!F39</f>
        <v>0</v>
      </c>
      <c r="J24" s="228" t="str">
        <f>+'F1'!J39</f>
        <v/>
      </c>
      <c r="K24" s="228" t="str">
        <f>+'F1'!O39</f>
        <v/>
      </c>
      <c r="L24" s="189" t="str">
        <f>+'F1'!T39</f>
        <v/>
      </c>
      <c r="R24" s="177" t="str">
        <f t="shared" si="5"/>
        <v>PILAR_3</v>
      </c>
      <c r="S24" s="236">
        <f t="shared" si="1"/>
        <v>0</v>
      </c>
      <c r="T24" s="213">
        <f t="shared" si="2"/>
        <v>0</v>
      </c>
      <c r="U24" s="213">
        <f t="shared" si="3"/>
        <v>0</v>
      </c>
      <c r="V24" s="237">
        <f>'F1'!F160</f>
        <v>0</v>
      </c>
      <c r="W24" s="237">
        <f>'F1'!J160</f>
        <v>0</v>
      </c>
      <c r="X24" s="214" t="str">
        <f ca="1">'F1'!T160</f>
        <v/>
      </c>
      <c r="Z24"/>
      <c r="AA24"/>
      <c r="AB24"/>
      <c r="AC24"/>
      <c r="AD24"/>
      <c r="AE24"/>
      <c r="AF24"/>
    </row>
    <row r="25" spans="1:32" x14ac:dyDescent="0.25">
      <c r="A25" s="188">
        <f t="shared" si="0"/>
        <v>0</v>
      </c>
      <c r="B25" s="227">
        <f t="shared" si="4"/>
        <v>0</v>
      </c>
      <c r="C25" s="185">
        <f>'F1'!$N$3</f>
        <v>2017</v>
      </c>
      <c r="D25" s="185" t="str">
        <f>+'F1'!$T$3</f>
        <v>30 DE JUNIO</v>
      </c>
      <c r="E25" s="185" t="str">
        <f>+'F1'!$C$7</f>
        <v>PILAR_3</v>
      </c>
      <c r="F25" s="185">
        <f>'F1'!C41</f>
        <v>0</v>
      </c>
      <c r="G25" s="185">
        <f>'F1'!D41</f>
        <v>0</v>
      </c>
      <c r="H25" s="185">
        <f>'F1'!E41</f>
        <v>0</v>
      </c>
      <c r="I25" s="185">
        <f>'F1'!F41</f>
        <v>0</v>
      </c>
      <c r="J25" s="228" t="str">
        <f>+'F1'!J41</f>
        <v/>
      </c>
      <c r="K25" s="228" t="str">
        <f>+'F1'!O41</f>
        <v/>
      </c>
      <c r="L25" s="189" t="str">
        <f>+'F1'!T41</f>
        <v/>
      </c>
      <c r="R25" s="177" t="str">
        <f t="shared" si="5"/>
        <v>PILAR_3</v>
      </c>
      <c r="S25" s="236">
        <f t="shared" si="1"/>
        <v>0</v>
      </c>
      <c r="T25" s="213">
        <f t="shared" si="2"/>
        <v>0</v>
      </c>
      <c r="U25" s="213">
        <f t="shared" si="3"/>
        <v>0</v>
      </c>
      <c r="V25" s="237">
        <f>'F1'!F166</f>
        <v>0</v>
      </c>
      <c r="W25" s="237">
        <f>'F1'!J166</f>
        <v>0</v>
      </c>
      <c r="X25" s="214" t="str">
        <f ca="1">'F1'!T166</f>
        <v/>
      </c>
      <c r="Z25"/>
      <c r="AA25"/>
      <c r="AB25"/>
      <c r="AC25"/>
      <c r="AD25"/>
      <c r="AE25"/>
      <c r="AF25"/>
    </row>
    <row r="26" spans="1:32" x14ac:dyDescent="0.25">
      <c r="A26" s="188">
        <f t="shared" si="0"/>
        <v>0</v>
      </c>
      <c r="B26" s="227">
        <f t="shared" si="4"/>
        <v>0</v>
      </c>
      <c r="C26" s="185">
        <f>'F1'!$N$3</f>
        <v>2017</v>
      </c>
      <c r="D26" s="185" t="str">
        <f>+'F1'!$T$3</f>
        <v>30 DE JUNIO</v>
      </c>
      <c r="E26" s="185" t="str">
        <f>+'F1'!$C$7</f>
        <v>PILAR_3</v>
      </c>
      <c r="F26" s="185">
        <f>'F1'!C43</f>
        <v>0</v>
      </c>
      <c r="G26" s="185">
        <f>'F1'!D43</f>
        <v>0</v>
      </c>
      <c r="H26" s="185">
        <f>'F1'!E43</f>
        <v>0</v>
      </c>
      <c r="I26" s="185">
        <f>'F1'!F43</f>
        <v>0</v>
      </c>
      <c r="J26" s="228" t="str">
        <f>+'F1'!J43</f>
        <v/>
      </c>
      <c r="K26" s="228" t="str">
        <f>+'F1'!O43</f>
        <v/>
      </c>
      <c r="L26" s="189" t="str">
        <f>+'F1'!T43</f>
        <v/>
      </c>
      <c r="R26" s="177" t="str">
        <f t="shared" si="5"/>
        <v>PILAR_3</v>
      </c>
      <c r="S26" s="236">
        <f t="shared" si="1"/>
        <v>0</v>
      </c>
      <c r="T26" s="213">
        <f t="shared" si="2"/>
        <v>0</v>
      </c>
      <c r="U26" s="213">
        <f t="shared" si="3"/>
        <v>0</v>
      </c>
      <c r="V26" s="237">
        <f>'F1'!F172</f>
        <v>0</v>
      </c>
      <c r="W26" s="237">
        <f>'F1'!J172</f>
        <v>0</v>
      </c>
      <c r="X26" s="214" t="str">
        <f ca="1">'F1'!T172</f>
        <v/>
      </c>
      <c r="Z26"/>
      <c r="AA26"/>
      <c r="AB26"/>
      <c r="AC26"/>
      <c r="AD26"/>
      <c r="AE26"/>
      <c r="AF26"/>
    </row>
    <row r="27" spans="1:32" ht="15.75" thickBot="1" x14ac:dyDescent="0.3">
      <c r="A27" s="188">
        <f t="shared" si="0"/>
        <v>0</v>
      </c>
      <c r="B27" s="227">
        <f t="shared" si="4"/>
        <v>0</v>
      </c>
      <c r="C27" s="185">
        <f>'F1'!$N$3</f>
        <v>2017</v>
      </c>
      <c r="D27" s="185" t="str">
        <f>+'F1'!$T$3</f>
        <v>30 DE JUNIO</v>
      </c>
      <c r="E27" s="185" t="str">
        <f>+'F1'!$C$7</f>
        <v>PILAR_3</v>
      </c>
      <c r="F27" s="185">
        <f>'F1'!C45</f>
        <v>0</v>
      </c>
      <c r="G27" s="185">
        <f>'F1'!D45</f>
        <v>0</v>
      </c>
      <c r="H27" s="185">
        <f>'F1'!E45</f>
        <v>0</v>
      </c>
      <c r="I27" s="185">
        <f>'F1'!F45</f>
        <v>0</v>
      </c>
      <c r="J27" s="228" t="str">
        <f>+'F1'!J45</f>
        <v/>
      </c>
      <c r="K27" s="228" t="str">
        <f>+'F1'!O45</f>
        <v/>
      </c>
      <c r="L27" s="189" t="str">
        <f>+'F1'!T45</f>
        <v/>
      </c>
      <c r="R27" s="215" t="str">
        <f>+R26</f>
        <v>PILAR_3</v>
      </c>
      <c r="S27" s="216">
        <f t="shared" si="1"/>
        <v>0</v>
      </c>
      <c r="T27" s="243">
        <f t="shared" si="2"/>
        <v>0</v>
      </c>
      <c r="U27" s="243">
        <f t="shared" si="3"/>
        <v>0</v>
      </c>
      <c r="V27" s="217">
        <f>'F1'!F178</f>
        <v>0</v>
      </c>
      <c r="W27" s="217">
        <f>'F1'!J178</f>
        <v>0</v>
      </c>
      <c r="X27" s="218" t="str">
        <f ca="1">'F1'!T178</f>
        <v/>
      </c>
      <c r="Z27"/>
      <c r="AA27"/>
      <c r="AB27"/>
      <c r="AC27"/>
      <c r="AD27"/>
      <c r="AE27"/>
      <c r="AF27"/>
    </row>
    <row r="28" spans="1:32" x14ac:dyDescent="0.25">
      <c r="A28" s="188">
        <f t="shared" si="0"/>
        <v>0</v>
      </c>
      <c r="B28" s="227">
        <f t="shared" si="4"/>
        <v>0</v>
      </c>
      <c r="C28" s="185">
        <f>'F1'!$N$3</f>
        <v>2017</v>
      </c>
      <c r="D28" s="185" t="str">
        <f>+'F1'!$T$3</f>
        <v>30 DE JUNIO</v>
      </c>
      <c r="E28" s="185" t="str">
        <f>+'F1'!$C$7</f>
        <v>PILAR_3</v>
      </c>
      <c r="F28" s="185">
        <f>'F1'!C47</f>
        <v>0</v>
      </c>
      <c r="G28" s="185">
        <f>'F1'!D47</f>
        <v>0</v>
      </c>
      <c r="H28" s="185">
        <f>'F1'!E47</f>
        <v>0</v>
      </c>
      <c r="I28" s="185">
        <f>'F1'!F47</f>
        <v>0</v>
      </c>
      <c r="J28" s="228" t="str">
        <f>+'F1'!J47</f>
        <v/>
      </c>
      <c r="K28" s="228" t="str">
        <f>+'F1'!O47</f>
        <v/>
      </c>
      <c r="L28" s="189" t="str">
        <f>+'F1'!T47</f>
        <v/>
      </c>
      <c r="R28" s="253" t="str">
        <f>+E41</f>
        <v>EJE_TRANSVERSAL_CUATRO</v>
      </c>
      <c r="S28" s="254">
        <f t="shared" si="1"/>
        <v>0</v>
      </c>
      <c r="T28" s="255" t="str">
        <f>F41</f>
        <v>Transparencia_gestion_publica_y_servicio_al_ciudadano</v>
      </c>
      <c r="U28" s="255" t="str">
        <f>G41</f>
        <v>Incrementar a un 90% la sostenibilidad del SIG en el Gobierno Distrital</v>
      </c>
      <c r="V28" s="256" t="str">
        <f>'F1'!F255</f>
        <v>Gestión_Presupuestal</v>
      </c>
      <c r="W28" s="256" t="str">
        <f>'F1'!J255</f>
        <v>Falta de definición de tiempos/ términos al interior de la Entidad para adelantar trámites de solicitud del CDP, RP y/o giro/pago.</v>
      </c>
      <c r="X28" s="257" t="str">
        <f ca="1">'F1'!T255</f>
        <v>PLANEAR</v>
      </c>
      <c r="Z28"/>
      <c r="AA28"/>
      <c r="AB28"/>
      <c r="AC28"/>
      <c r="AD28"/>
      <c r="AE28"/>
      <c r="AF28"/>
    </row>
    <row r="29" spans="1:32" x14ac:dyDescent="0.25">
      <c r="A29" s="188">
        <f t="shared" si="0"/>
        <v>0</v>
      </c>
      <c r="B29" s="227">
        <f t="shared" si="4"/>
        <v>0</v>
      </c>
      <c r="C29" s="185">
        <f>'F1'!$N$3</f>
        <v>2017</v>
      </c>
      <c r="D29" s="185" t="str">
        <f>+'F1'!$T$3</f>
        <v>30 DE JUNIO</v>
      </c>
      <c r="E29" s="185" t="str">
        <f>+'F1'!$C$7</f>
        <v>PILAR_3</v>
      </c>
      <c r="F29" s="185">
        <f>'F1'!C49</f>
        <v>0</v>
      </c>
      <c r="G29" s="185">
        <f>'F1'!D49</f>
        <v>0</v>
      </c>
      <c r="H29" s="185">
        <f>'F1'!E49</f>
        <v>0</v>
      </c>
      <c r="I29" s="185">
        <f>'F1'!F49</f>
        <v>0</v>
      </c>
      <c r="J29" s="228" t="str">
        <f>+'F1'!J49</f>
        <v/>
      </c>
      <c r="K29" s="228" t="str">
        <f>+'F1'!O49</f>
        <v/>
      </c>
      <c r="L29" s="189" t="str">
        <f>+'F1'!T49</f>
        <v/>
      </c>
      <c r="R29" s="96" t="str">
        <f t="shared" ref="R29:R44" si="6">+R28</f>
        <v>EJE_TRANSVERSAL_CUATRO</v>
      </c>
      <c r="S29" s="238">
        <f t="shared" si="1"/>
        <v>0</v>
      </c>
      <c r="T29" s="212" t="str">
        <f t="shared" ref="T29:T45" si="7">F42</f>
        <v>Transparencia_gestion_publica_y_servicio_al_ciudadano</v>
      </c>
      <c r="U29" s="212" t="str">
        <f t="shared" ref="U29:U45" si="8">G42</f>
        <v>Incrementar a un 90% la sostenibilidad del SIG en el Gobierno Distrital</v>
      </c>
      <c r="V29" s="239">
        <f>'F1'!F261</f>
        <v>0</v>
      </c>
      <c r="W29" s="239">
        <f>'F1'!J261</f>
        <v>0</v>
      </c>
      <c r="X29" s="97" t="str">
        <f ca="1">'F1'!T261</f>
        <v/>
      </c>
      <c r="Z29"/>
      <c r="AA29"/>
      <c r="AB29"/>
    </row>
    <row r="30" spans="1:32" x14ac:dyDescent="0.25">
      <c r="A30" s="188">
        <f t="shared" si="0"/>
        <v>0</v>
      </c>
      <c r="B30" s="227">
        <f t="shared" si="4"/>
        <v>0</v>
      </c>
      <c r="C30" s="185">
        <f>'F1'!$N$3</f>
        <v>2017</v>
      </c>
      <c r="D30" s="185" t="str">
        <f>+'F1'!$T$3</f>
        <v>30 DE JUNIO</v>
      </c>
      <c r="E30" s="185" t="str">
        <f>+'F1'!$C$7</f>
        <v>PILAR_3</v>
      </c>
      <c r="F30" s="185">
        <f>'F1'!C51</f>
        <v>0</v>
      </c>
      <c r="G30" s="185">
        <f>'F1'!D51</f>
        <v>0</v>
      </c>
      <c r="H30" s="185">
        <f>'F1'!E51</f>
        <v>0</v>
      </c>
      <c r="I30" s="185">
        <f>'F1'!F51</f>
        <v>0</v>
      </c>
      <c r="J30" s="228" t="str">
        <f>+'F1'!J51</f>
        <v/>
      </c>
      <c r="K30" s="228" t="str">
        <f>+'F1'!O51</f>
        <v/>
      </c>
      <c r="L30" s="189" t="str">
        <f>+'F1'!T51</f>
        <v/>
      </c>
      <c r="R30" s="96" t="str">
        <f t="shared" si="6"/>
        <v>EJE_TRANSVERSAL_CUATRO</v>
      </c>
      <c r="S30" s="238">
        <f t="shared" si="1"/>
        <v>0</v>
      </c>
      <c r="T30" s="212" t="str">
        <f t="shared" si="7"/>
        <v>Transparencia_gestion_publica_y_servicio_al_ciudadano</v>
      </c>
      <c r="U30" s="212" t="str">
        <f t="shared" si="8"/>
        <v>Incrementar a un 90% la sostenibilidad del SIG en el Gobierno Distrital</v>
      </c>
      <c r="V30" s="239">
        <f>'F1'!F267</f>
        <v>0</v>
      </c>
      <c r="W30" s="239">
        <f>'F1'!J267</f>
        <v>0</v>
      </c>
      <c r="X30" s="97" t="str">
        <f ca="1">'F1'!T267</f>
        <v/>
      </c>
      <c r="Z30"/>
      <c r="AA30"/>
      <c r="AB30"/>
    </row>
    <row r="31" spans="1:32" x14ac:dyDescent="0.25">
      <c r="A31" s="188">
        <f t="shared" si="0"/>
        <v>0</v>
      </c>
      <c r="B31" s="227">
        <f t="shared" si="4"/>
        <v>0</v>
      </c>
      <c r="C31" s="185">
        <f>'F1'!$N$3</f>
        <v>2017</v>
      </c>
      <c r="D31" s="185" t="str">
        <f>+'F1'!$T$3</f>
        <v>30 DE JUNIO</v>
      </c>
      <c r="E31" s="185" t="str">
        <f>+'F1'!$C$7</f>
        <v>PILAR_3</v>
      </c>
      <c r="F31" s="185">
        <f>'F1'!C53</f>
        <v>0</v>
      </c>
      <c r="G31" s="185">
        <f>'F1'!D53</f>
        <v>0</v>
      </c>
      <c r="H31" s="185">
        <f>'F1'!E53</f>
        <v>0</v>
      </c>
      <c r="I31" s="185">
        <f>'F1'!F53</f>
        <v>0</v>
      </c>
      <c r="J31" s="228" t="str">
        <f>+'F1'!J53</f>
        <v/>
      </c>
      <c r="K31" s="228" t="str">
        <f>+'F1'!O53</f>
        <v/>
      </c>
      <c r="L31" s="189" t="str">
        <f>+'F1'!T53</f>
        <v/>
      </c>
      <c r="R31" s="96" t="str">
        <f t="shared" si="6"/>
        <v>EJE_TRANSVERSAL_CUATRO</v>
      </c>
      <c r="S31" s="238">
        <f t="shared" si="1"/>
        <v>0</v>
      </c>
      <c r="T31" s="212" t="str">
        <f t="shared" si="7"/>
        <v>Transparencia_gestion_publica_y_servicio_al_ciudadano</v>
      </c>
      <c r="U31" s="212" t="str">
        <f t="shared" si="8"/>
        <v>Incrementar a un 90% la sostenibilidad del SIG en el Gobierno Distrital</v>
      </c>
      <c r="V31" s="239">
        <f>'F1'!F273</f>
        <v>0</v>
      </c>
      <c r="W31" s="239">
        <f>'F1'!J273</f>
        <v>0</v>
      </c>
      <c r="X31" s="97" t="str">
        <f ca="1">'F1'!T273</f>
        <v/>
      </c>
      <c r="Z31"/>
      <c r="AA31"/>
      <c r="AB31"/>
    </row>
    <row r="32" spans="1:32" x14ac:dyDescent="0.25">
      <c r="A32" s="188">
        <f t="shared" si="0"/>
        <v>0</v>
      </c>
      <c r="B32" s="227">
        <f t="shared" si="4"/>
        <v>0</v>
      </c>
      <c r="C32" s="185">
        <f>'F1'!$N$3</f>
        <v>2017</v>
      </c>
      <c r="D32" s="185" t="str">
        <f>+'F1'!$T$3</f>
        <v>30 DE JUNIO</v>
      </c>
      <c r="E32" s="185" t="str">
        <f>+'F1'!$C$7</f>
        <v>PILAR_3</v>
      </c>
      <c r="F32" s="185">
        <f>'F1'!C55</f>
        <v>0</v>
      </c>
      <c r="G32" s="185">
        <f>'F1'!D55</f>
        <v>0</v>
      </c>
      <c r="H32" s="185">
        <f>'F1'!E55</f>
        <v>0</v>
      </c>
      <c r="I32" s="185">
        <f>'F1'!F55</f>
        <v>0</v>
      </c>
      <c r="J32" s="228" t="str">
        <f>+'F1'!J55</f>
        <v/>
      </c>
      <c r="K32" s="228" t="str">
        <f>+'F1'!O55</f>
        <v/>
      </c>
      <c r="L32" s="189" t="str">
        <f>+'F1'!T55</f>
        <v/>
      </c>
      <c r="R32" s="96" t="str">
        <f t="shared" si="6"/>
        <v>EJE_TRANSVERSAL_CUATRO</v>
      </c>
      <c r="S32" s="238">
        <f t="shared" si="1"/>
        <v>0</v>
      </c>
      <c r="T32" s="212" t="str">
        <f t="shared" si="7"/>
        <v>Transparencia_gestion_publica_y_servicio_al_ciudadano</v>
      </c>
      <c r="U32" s="212" t="str">
        <f t="shared" si="8"/>
        <v>Incrementar a un 90% la sostenibilidad del SIG en el Gobierno Distrital</v>
      </c>
      <c r="V32" s="239">
        <f>'F1'!F279</f>
        <v>0</v>
      </c>
      <c r="W32" s="239">
        <f>'F1'!J279</f>
        <v>0</v>
      </c>
      <c r="X32" s="97" t="str">
        <f ca="1">'F1'!T279</f>
        <v/>
      </c>
      <c r="Z32"/>
      <c r="AA32"/>
      <c r="AB32"/>
    </row>
    <row r="33" spans="1:24" x14ac:dyDescent="0.25">
      <c r="A33" s="188">
        <f t="shared" si="0"/>
        <v>0</v>
      </c>
      <c r="B33" s="227">
        <f t="shared" si="4"/>
        <v>0</v>
      </c>
      <c r="C33" s="185">
        <f>'F1'!$N$3</f>
        <v>2017</v>
      </c>
      <c r="D33" s="185" t="str">
        <f>+'F1'!$T$3</f>
        <v>30 DE JUNIO</v>
      </c>
      <c r="E33" s="185" t="str">
        <f>+'F1'!$C$7</f>
        <v>PILAR_3</v>
      </c>
      <c r="F33" s="185">
        <f>'F1'!C57</f>
        <v>0</v>
      </c>
      <c r="G33" s="185">
        <f>'F1'!D57</f>
        <v>0</v>
      </c>
      <c r="H33" s="185">
        <f>'F1'!E57</f>
        <v>0</v>
      </c>
      <c r="I33" s="185">
        <f>'F1'!F57</f>
        <v>0</v>
      </c>
      <c r="J33" s="228" t="str">
        <f>+'F1'!J57</f>
        <v/>
      </c>
      <c r="K33" s="228" t="str">
        <f>+'F1'!O57</f>
        <v/>
      </c>
      <c r="L33" s="189" t="str">
        <f>+'F1'!T57</f>
        <v/>
      </c>
      <c r="R33" s="96" t="str">
        <f t="shared" si="6"/>
        <v>EJE_TRANSVERSAL_CUATRO</v>
      </c>
      <c r="S33" s="238">
        <f t="shared" si="1"/>
        <v>0</v>
      </c>
      <c r="T33" s="212" t="str">
        <f t="shared" si="7"/>
        <v>Transparencia_gestion_publica_y_servicio_al_ciudadano</v>
      </c>
      <c r="U33" s="212" t="str">
        <f t="shared" si="8"/>
        <v>Incrementar a un 90% la sostenibilidad del SIG en el Gobierno Distrital</v>
      </c>
      <c r="V33" s="239">
        <f>'F1'!F285</f>
        <v>0</v>
      </c>
      <c r="W33" s="239">
        <f>'F1'!J285</f>
        <v>0</v>
      </c>
      <c r="X33" s="97" t="str">
        <f ca="1">'F1'!T285</f>
        <v/>
      </c>
    </row>
    <row r="34" spans="1:24" x14ac:dyDescent="0.25">
      <c r="A34" s="188">
        <f t="shared" si="0"/>
        <v>0</v>
      </c>
      <c r="B34" s="227">
        <f t="shared" si="4"/>
        <v>0</v>
      </c>
      <c r="C34" s="185">
        <f>'F1'!$N$3</f>
        <v>2017</v>
      </c>
      <c r="D34" s="185" t="str">
        <f>+'F1'!$T$3</f>
        <v>30 DE JUNIO</v>
      </c>
      <c r="E34" s="185" t="str">
        <f>+'F1'!$C$7</f>
        <v>PILAR_3</v>
      </c>
      <c r="F34" s="185">
        <f>'F1'!C59</f>
        <v>0</v>
      </c>
      <c r="G34" s="185">
        <f>'F1'!D59</f>
        <v>0</v>
      </c>
      <c r="H34" s="185">
        <f>'F1'!E59</f>
        <v>0</v>
      </c>
      <c r="I34" s="185">
        <f>'F1'!F59</f>
        <v>0</v>
      </c>
      <c r="J34" s="228" t="str">
        <f>+'F1'!J59</f>
        <v/>
      </c>
      <c r="K34" s="228" t="str">
        <f>+'F1'!O59</f>
        <v/>
      </c>
      <c r="L34" s="189" t="str">
        <f>+'F1'!T59</f>
        <v/>
      </c>
      <c r="R34" s="96" t="str">
        <f t="shared" si="6"/>
        <v>EJE_TRANSVERSAL_CUATRO</v>
      </c>
      <c r="S34" s="238">
        <f t="shared" si="1"/>
        <v>0</v>
      </c>
      <c r="T34" s="212" t="str">
        <f t="shared" si="7"/>
        <v>Transparencia_gestion_publica_y_servicio_al_ciudadano</v>
      </c>
      <c r="U34" s="212" t="str">
        <f t="shared" si="8"/>
        <v>Incrementar a un 90% la sostenibilidad del SIG en el Gobierno Distrital</v>
      </c>
      <c r="V34" s="239">
        <f>'F1'!F291</f>
        <v>0</v>
      </c>
      <c r="W34" s="239">
        <f>'F1'!J291</f>
        <v>0</v>
      </c>
      <c r="X34" s="97" t="str">
        <f ca="1">'F1'!T291</f>
        <v/>
      </c>
    </row>
    <row r="35" spans="1:24" x14ac:dyDescent="0.25">
      <c r="A35" s="188">
        <f t="shared" si="0"/>
        <v>0</v>
      </c>
      <c r="B35" s="227">
        <f t="shared" si="4"/>
        <v>0</v>
      </c>
      <c r="C35" s="185">
        <f>'F1'!$N$3</f>
        <v>2017</v>
      </c>
      <c r="D35" s="185" t="str">
        <f>+'F1'!$T$3</f>
        <v>30 DE JUNIO</v>
      </c>
      <c r="E35" s="185" t="str">
        <f>+'F1'!$C$7</f>
        <v>PILAR_3</v>
      </c>
      <c r="F35" s="185">
        <f>'F1'!C61</f>
        <v>0</v>
      </c>
      <c r="G35" s="185">
        <f>'F1'!D61</f>
        <v>0</v>
      </c>
      <c r="H35" s="185">
        <f>'F1'!E61</f>
        <v>0</v>
      </c>
      <c r="I35" s="185">
        <f>'F1'!F61</f>
        <v>0</v>
      </c>
      <c r="J35" s="228" t="str">
        <f>+'F1'!J61</f>
        <v/>
      </c>
      <c r="K35" s="228" t="str">
        <f>+'F1'!O61</f>
        <v/>
      </c>
      <c r="L35" s="189" t="str">
        <f>+'F1'!T61</f>
        <v/>
      </c>
      <c r="R35" s="96" t="str">
        <f t="shared" si="6"/>
        <v>EJE_TRANSVERSAL_CUATRO</v>
      </c>
      <c r="S35" s="238">
        <f t="shared" si="1"/>
        <v>0</v>
      </c>
      <c r="T35" s="212">
        <f t="shared" si="7"/>
        <v>0</v>
      </c>
      <c r="U35" s="212">
        <f t="shared" si="8"/>
        <v>0</v>
      </c>
      <c r="V35" s="239">
        <f>'F1'!F297</f>
        <v>0</v>
      </c>
      <c r="W35" s="239">
        <f>'F1'!J297</f>
        <v>0</v>
      </c>
      <c r="X35" s="97" t="str">
        <f ca="1">'F1'!T297</f>
        <v/>
      </c>
    </row>
    <row r="36" spans="1:24" x14ac:dyDescent="0.25">
      <c r="A36" s="188">
        <f t="shared" si="0"/>
        <v>0</v>
      </c>
      <c r="B36" s="227">
        <f t="shared" si="4"/>
        <v>0</v>
      </c>
      <c r="C36" s="185">
        <f>'F1'!$N$3</f>
        <v>2017</v>
      </c>
      <c r="D36" s="185" t="str">
        <f>+'F1'!$T$3</f>
        <v>30 DE JUNIO</v>
      </c>
      <c r="E36" s="185" t="str">
        <f>+'F1'!$C$7</f>
        <v>PILAR_3</v>
      </c>
      <c r="F36" s="185">
        <f>'F1'!C63</f>
        <v>0</v>
      </c>
      <c r="G36" s="185">
        <f>'F1'!D63</f>
        <v>0</v>
      </c>
      <c r="H36" s="185">
        <f>'F1'!E63</f>
        <v>0</v>
      </c>
      <c r="I36" s="185">
        <f>'F1'!F63</f>
        <v>0</v>
      </c>
      <c r="J36" s="228" t="str">
        <f>+'F1'!J63</f>
        <v/>
      </c>
      <c r="K36" s="228" t="str">
        <f>+'F1'!O63</f>
        <v/>
      </c>
      <c r="L36" s="189" t="str">
        <f>+'F1'!T63</f>
        <v/>
      </c>
      <c r="R36" s="96" t="str">
        <f t="shared" si="6"/>
        <v>EJE_TRANSVERSAL_CUATRO</v>
      </c>
      <c r="S36" s="238">
        <f t="shared" si="1"/>
        <v>0</v>
      </c>
      <c r="T36" s="212">
        <f t="shared" si="7"/>
        <v>0</v>
      </c>
      <c r="U36" s="212">
        <f t="shared" si="8"/>
        <v>0</v>
      </c>
      <c r="V36" s="239">
        <f>'F1'!F303</f>
        <v>0</v>
      </c>
      <c r="W36" s="239">
        <f>'F1'!J303</f>
        <v>0</v>
      </c>
      <c r="X36" s="97" t="str">
        <f ca="1">'F1'!T303</f>
        <v/>
      </c>
    </row>
    <row r="37" spans="1:24" x14ac:dyDescent="0.25">
      <c r="A37" s="188">
        <f t="shared" si="0"/>
        <v>0</v>
      </c>
      <c r="B37" s="227">
        <f t="shared" si="4"/>
        <v>0</v>
      </c>
      <c r="C37" s="185">
        <f>'F1'!$N$3</f>
        <v>2017</v>
      </c>
      <c r="D37" s="185" t="str">
        <f>+'F1'!$T$3</f>
        <v>30 DE JUNIO</v>
      </c>
      <c r="E37" s="185" t="str">
        <f>+'F1'!$C$7</f>
        <v>PILAR_3</v>
      </c>
      <c r="F37" s="185">
        <f>'F1'!C65</f>
        <v>0</v>
      </c>
      <c r="G37" s="185">
        <f>'F1'!D65</f>
        <v>0</v>
      </c>
      <c r="H37" s="185">
        <f>'F1'!E65</f>
        <v>0</v>
      </c>
      <c r="I37" s="185">
        <f>'F1'!F65</f>
        <v>0</v>
      </c>
      <c r="J37" s="228" t="str">
        <f>+'F1'!J65</f>
        <v/>
      </c>
      <c r="K37" s="228" t="str">
        <f>+'F1'!O65</f>
        <v/>
      </c>
      <c r="L37" s="189" t="str">
        <f>+'F1'!T65</f>
        <v/>
      </c>
      <c r="R37" s="96" t="str">
        <f t="shared" si="6"/>
        <v>EJE_TRANSVERSAL_CUATRO</v>
      </c>
      <c r="S37" s="238">
        <f t="shared" si="1"/>
        <v>0</v>
      </c>
      <c r="T37" s="212">
        <f t="shared" si="7"/>
        <v>0</v>
      </c>
      <c r="U37" s="212">
        <f t="shared" si="8"/>
        <v>0</v>
      </c>
      <c r="V37" s="239">
        <f>'F1'!F309</f>
        <v>0</v>
      </c>
      <c r="W37" s="239">
        <f>'F1'!J309</f>
        <v>0</v>
      </c>
      <c r="X37" s="97" t="str">
        <f ca="1">'F1'!T309</f>
        <v/>
      </c>
    </row>
    <row r="38" spans="1:24" x14ac:dyDescent="0.25">
      <c r="A38" s="188">
        <f t="shared" si="0"/>
        <v>0</v>
      </c>
      <c r="B38" s="227">
        <f t="shared" si="4"/>
        <v>0</v>
      </c>
      <c r="C38" s="185">
        <f>'F1'!$N$3</f>
        <v>2017</v>
      </c>
      <c r="D38" s="185" t="str">
        <f>+'F1'!$T$3</f>
        <v>30 DE JUNIO</v>
      </c>
      <c r="E38" s="185" t="str">
        <f>+'F1'!$C$7</f>
        <v>PILAR_3</v>
      </c>
      <c r="F38" s="185">
        <f>'F1'!C67</f>
        <v>0</v>
      </c>
      <c r="G38" s="185">
        <f>'F1'!D67</f>
        <v>0</v>
      </c>
      <c r="H38" s="185">
        <f>'F1'!E67</f>
        <v>0</v>
      </c>
      <c r="I38" s="185">
        <f>'F1'!F67</f>
        <v>0</v>
      </c>
      <c r="J38" s="228" t="str">
        <f>+'F1'!J67</f>
        <v/>
      </c>
      <c r="K38" s="228" t="str">
        <f>+'F1'!O67</f>
        <v/>
      </c>
      <c r="L38" s="189" t="str">
        <f>+'F1'!T67</f>
        <v/>
      </c>
      <c r="R38" s="96" t="str">
        <f t="shared" si="6"/>
        <v>EJE_TRANSVERSAL_CUATRO</v>
      </c>
      <c r="S38" s="238">
        <f t="shared" si="1"/>
        <v>0</v>
      </c>
      <c r="T38" s="212">
        <f t="shared" si="7"/>
        <v>0</v>
      </c>
      <c r="U38" s="212">
        <f t="shared" si="8"/>
        <v>0</v>
      </c>
      <c r="V38" s="239">
        <f>'F1'!F315</f>
        <v>0</v>
      </c>
      <c r="W38" s="239">
        <f>'F1'!J315</f>
        <v>0</v>
      </c>
      <c r="X38" s="97" t="str">
        <f ca="1">'F1'!T315</f>
        <v/>
      </c>
    </row>
    <row r="39" spans="1:24" x14ac:dyDescent="0.25">
      <c r="A39" s="188">
        <f t="shared" si="0"/>
        <v>0</v>
      </c>
      <c r="B39" s="227">
        <f t="shared" si="4"/>
        <v>0</v>
      </c>
      <c r="C39" s="185">
        <f>'F1'!$N$3</f>
        <v>2017</v>
      </c>
      <c r="D39" s="185" t="str">
        <f>+'F1'!$T$3</f>
        <v>30 DE JUNIO</v>
      </c>
      <c r="E39" s="185" t="str">
        <f>+'F1'!$C$7</f>
        <v>PILAR_3</v>
      </c>
      <c r="F39" s="185">
        <f>'F1'!C69</f>
        <v>0</v>
      </c>
      <c r="G39" s="185">
        <f>'F1'!D69</f>
        <v>0</v>
      </c>
      <c r="H39" s="185">
        <f>'F1'!E69</f>
        <v>0</v>
      </c>
      <c r="I39" s="185">
        <f>'F1'!F69</f>
        <v>0</v>
      </c>
      <c r="J39" s="228" t="str">
        <f>+'F1'!J69</f>
        <v/>
      </c>
      <c r="K39" s="228" t="str">
        <f>+'F1'!O69</f>
        <v/>
      </c>
      <c r="L39" s="189" t="str">
        <f>+'F1'!T69</f>
        <v/>
      </c>
      <c r="R39" s="96" t="str">
        <f t="shared" si="6"/>
        <v>EJE_TRANSVERSAL_CUATRO</v>
      </c>
      <c r="S39" s="238">
        <f t="shared" si="1"/>
        <v>0</v>
      </c>
      <c r="T39" s="212">
        <f t="shared" si="7"/>
        <v>0</v>
      </c>
      <c r="U39" s="212">
        <f t="shared" si="8"/>
        <v>0</v>
      </c>
      <c r="V39" s="239">
        <f>'F1'!F321</f>
        <v>0</v>
      </c>
      <c r="W39" s="239">
        <f>'F1'!J321</f>
        <v>0</v>
      </c>
      <c r="X39" s="97" t="str">
        <f ca="1">'F1'!T321</f>
        <v/>
      </c>
    </row>
    <row r="40" spans="1:24" ht="15.75" thickBot="1" x14ac:dyDescent="0.3">
      <c r="A40" s="178">
        <f t="shared" si="0"/>
        <v>0</v>
      </c>
      <c r="B40" s="179">
        <f t="shared" si="4"/>
        <v>0</v>
      </c>
      <c r="C40" s="180">
        <f>'F1'!$N$3</f>
        <v>2017</v>
      </c>
      <c r="D40" s="180" t="str">
        <f>+'F1'!$T$3</f>
        <v>30 DE JUNIO</v>
      </c>
      <c r="E40" s="180" t="str">
        <f>+'F1'!$C$7</f>
        <v>PILAR_3</v>
      </c>
      <c r="F40" s="180">
        <f>'F1'!C71</f>
        <v>0</v>
      </c>
      <c r="G40" s="180">
        <f>'F1'!D71</f>
        <v>0</v>
      </c>
      <c r="H40" s="180">
        <f>'F1'!E71</f>
        <v>0</v>
      </c>
      <c r="I40" s="180">
        <f>'F1'!F71</f>
        <v>0</v>
      </c>
      <c r="J40" s="190" t="str">
        <f>+'F1'!J71</f>
        <v/>
      </c>
      <c r="K40" s="190" t="str">
        <f>+'F1'!O71</f>
        <v/>
      </c>
      <c r="L40" s="191" t="str">
        <f>+'F1'!T71</f>
        <v/>
      </c>
      <c r="R40" s="96" t="str">
        <f t="shared" si="6"/>
        <v>EJE_TRANSVERSAL_CUATRO</v>
      </c>
      <c r="S40" s="238">
        <f t="shared" si="1"/>
        <v>0</v>
      </c>
      <c r="T40" s="212">
        <f t="shared" si="7"/>
        <v>0</v>
      </c>
      <c r="U40" s="212">
        <f t="shared" si="8"/>
        <v>0</v>
      </c>
      <c r="V40" s="239">
        <f>'F1'!F327</f>
        <v>0</v>
      </c>
      <c r="W40" s="239">
        <f>'F1'!J327</f>
        <v>0</v>
      </c>
      <c r="X40" s="97" t="str">
        <f ca="1">'F1'!T327</f>
        <v/>
      </c>
    </row>
    <row r="41" spans="1:24" x14ac:dyDescent="0.25">
      <c r="A41" s="192">
        <f t="shared" si="0"/>
        <v>0</v>
      </c>
      <c r="B41" s="193">
        <f t="shared" si="4"/>
        <v>0</v>
      </c>
      <c r="C41" s="194">
        <f>'F1'!$N$3</f>
        <v>2017</v>
      </c>
      <c r="D41" s="194" t="str">
        <f>+'F1'!$T$3</f>
        <v>30 DE JUNIO</v>
      </c>
      <c r="E41" s="194" t="str">
        <f>'F1'!$C$186</f>
        <v>EJE_TRANSVERSAL_CUATRO</v>
      </c>
      <c r="F41" s="194" t="str">
        <f>+'F1'!C190</f>
        <v>Transparencia_gestion_publica_y_servicio_al_ciudadano</v>
      </c>
      <c r="G41" s="194" t="str">
        <f>+'F1'!D190</f>
        <v>Incrementar a un 90% la sostenibilidad del SIG en el Gobierno Distrital</v>
      </c>
      <c r="H41" s="194" t="str">
        <f>+'F1'!E190</f>
        <v>Proyecto 80: Modernización institucional
Meta 3: Implementar y mantener al 100% el sistema de gestión de calidad  en el marco de la NTD- SIG 001 - 2011 y la norma técnica NTCGP 1000</v>
      </c>
      <c r="I41" s="194">
        <f>+'F1'!F190</f>
        <v>136.68299999999999</v>
      </c>
      <c r="J41" s="197">
        <f>+'F1'!J190</f>
        <v>0.4</v>
      </c>
      <c r="K41" s="197">
        <f>+'F1'!O190</f>
        <v>0.31649875990430409</v>
      </c>
      <c r="L41" s="270">
        <f>+'F1'!T190</f>
        <v>0.9571428571428573</v>
      </c>
      <c r="R41" s="96" t="str">
        <f t="shared" si="6"/>
        <v>EJE_TRANSVERSAL_CUATRO</v>
      </c>
      <c r="S41" s="238">
        <f t="shared" si="1"/>
        <v>0</v>
      </c>
      <c r="T41" s="212">
        <f t="shared" si="7"/>
        <v>0</v>
      </c>
      <c r="U41" s="212">
        <f t="shared" si="8"/>
        <v>0</v>
      </c>
      <c r="V41" s="239">
        <f>'F1'!F333</f>
        <v>0</v>
      </c>
      <c r="W41" s="239">
        <f>'F1'!J333</f>
        <v>0</v>
      </c>
      <c r="X41" s="97" t="str">
        <f ca="1">'F1'!T333</f>
        <v/>
      </c>
    </row>
    <row r="42" spans="1:24" x14ac:dyDescent="0.25">
      <c r="A42" s="173">
        <f t="shared" si="0"/>
        <v>0</v>
      </c>
      <c r="B42" s="229">
        <f t="shared" si="4"/>
        <v>0</v>
      </c>
      <c r="C42" s="195">
        <f>'F1'!$N$3</f>
        <v>2017</v>
      </c>
      <c r="D42" s="195" t="str">
        <f>+'F1'!$T$3</f>
        <v>30 DE JUNIO</v>
      </c>
      <c r="E42" s="195" t="str">
        <f>'F1'!$C$186</f>
        <v>EJE_TRANSVERSAL_CUATRO</v>
      </c>
      <c r="F42" s="195" t="str">
        <f>+'F1'!C192</f>
        <v>Transparencia_gestion_publica_y_servicio_al_ciudadano</v>
      </c>
      <c r="G42" s="195" t="str">
        <f>+'F1'!D192</f>
        <v>Incrementar a un 90% la sostenibilidad del SIG en el Gobierno Distrital</v>
      </c>
      <c r="H42" s="195" t="str">
        <f>+'F1'!E192</f>
        <v>Proyecto 80: Modernización institucional
Meta 4: Implementar 60% sistema de gestión documental y audiovisual en el marco de la NTD- SIG 001 - 2011 y la ley 594 de 2000</v>
      </c>
      <c r="I42" s="195">
        <f>+'F1'!F192</f>
        <v>183.5</v>
      </c>
      <c r="J42" s="230">
        <f>+'F1'!J192</f>
        <v>0.5</v>
      </c>
      <c r="K42" s="230">
        <f>+'F1'!O192</f>
        <v>0.23433242506811988</v>
      </c>
      <c r="L42" s="234">
        <f>+'F1'!T192</f>
        <v>0.35454545454545455</v>
      </c>
      <c r="R42" s="96" t="str">
        <f t="shared" si="6"/>
        <v>EJE_TRANSVERSAL_CUATRO</v>
      </c>
      <c r="S42" s="238">
        <f t="shared" si="1"/>
        <v>0</v>
      </c>
      <c r="T42" s="212">
        <f t="shared" si="7"/>
        <v>0</v>
      </c>
      <c r="U42" s="212">
        <f t="shared" si="8"/>
        <v>0</v>
      </c>
      <c r="V42" s="239">
        <f>'F1'!F339</f>
        <v>0</v>
      </c>
      <c r="W42" s="239">
        <f>'F1'!J339</f>
        <v>0</v>
      </c>
      <c r="X42" s="97" t="str">
        <f ca="1">'F1'!T339</f>
        <v/>
      </c>
    </row>
    <row r="43" spans="1:24" x14ac:dyDescent="0.25">
      <c r="A43" s="173">
        <f t="shared" si="0"/>
        <v>0</v>
      </c>
      <c r="B43" s="229">
        <f t="shared" si="4"/>
        <v>0</v>
      </c>
      <c r="C43" s="195">
        <f>'F1'!$N$3</f>
        <v>2017</v>
      </c>
      <c r="D43" s="195" t="str">
        <f>+'F1'!$T$3</f>
        <v>30 DE JUNIO</v>
      </c>
      <c r="E43" s="195" t="str">
        <f>'F1'!$C$186</f>
        <v>EJE_TRANSVERSAL_CUATRO</v>
      </c>
      <c r="F43" s="195" t="str">
        <f>+'F1'!C194</f>
        <v>Transparencia_gestion_publica_y_servicio_al_ciudadano</v>
      </c>
      <c r="G43" s="195" t="str">
        <f>+'F1'!D194</f>
        <v>Incrementar a un 90% la sostenibilidad del SIG en el Gobierno Distrital</v>
      </c>
      <c r="H43" s="195" t="str">
        <f>+'F1'!E194</f>
        <v>Proyecto 80: Modernización institucional
Meta 5: Implementar y mantener al 100% el sistema de control interno en cumplimiento de la ley 1474 de 2011, y la normatividad vigente en el marco de la norma  NTD- SIG 001 - 2011</v>
      </c>
      <c r="I43" s="195">
        <f>+'F1'!F194</f>
        <v>175.7</v>
      </c>
      <c r="J43" s="230">
        <f>+'F1'!J194</f>
        <v>0.5</v>
      </c>
      <c r="K43" s="230">
        <f>+'F1'!O194</f>
        <v>0.48491747296528176</v>
      </c>
      <c r="L43" s="234">
        <f>+'F1'!T194</f>
        <v>0.99</v>
      </c>
      <c r="R43" s="96" t="str">
        <f t="shared" si="6"/>
        <v>EJE_TRANSVERSAL_CUATRO</v>
      </c>
      <c r="S43" s="238">
        <f t="shared" si="1"/>
        <v>0</v>
      </c>
      <c r="T43" s="212">
        <f t="shared" si="7"/>
        <v>0</v>
      </c>
      <c r="U43" s="212">
        <f t="shared" si="8"/>
        <v>0</v>
      </c>
      <c r="V43" s="239">
        <f>'F1'!F345</f>
        <v>0</v>
      </c>
      <c r="W43" s="239">
        <f>'F1'!J345</f>
        <v>0</v>
      </c>
      <c r="X43" s="97" t="str">
        <f ca="1">'F1'!T345</f>
        <v/>
      </c>
    </row>
    <row r="44" spans="1:24" x14ac:dyDescent="0.25">
      <c r="A44" s="173">
        <f t="shared" si="0"/>
        <v>0</v>
      </c>
      <c r="B44" s="229">
        <f t="shared" si="4"/>
        <v>0</v>
      </c>
      <c r="C44" s="195">
        <f>'F1'!$N$3</f>
        <v>2017</v>
      </c>
      <c r="D44" s="195" t="str">
        <f>+'F1'!$T$3</f>
        <v>30 DE JUNIO</v>
      </c>
      <c r="E44" s="195" t="str">
        <f>'F1'!$C$186</f>
        <v>EJE_TRANSVERSAL_CUATRO</v>
      </c>
      <c r="F44" s="195" t="str">
        <f>+'F1'!C196</f>
        <v>Transparencia_gestion_publica_y_servicio_al_ciudadano</v>
      </c>
      <c r="G44" s="195" t="str">
        <f>+'F1'!D196</f>
        <v>Incrementar a un 90% la sostenibilidad del SIG en el Gobierno Distrital</v>
      </c>
      <c r="H44" s="195" t="str">
        <f>+'F1'!E196</f>
        <v>Proyecto 80: Modernización institucional
Meta 6: Implementar y mantener al 100% sistema de gestión ambiental en el marco de la NTD- SIG 001 - 2011</v>
      </c>
      <c r="I44" s="195">
        <f>+'F1'!F196</f>
        <v>66.95</v>
      </c>
      <c r="J44" s="230">
        <f>+'F1'!J196</f>
        <v>0.5</v>
      </c>
      <c r="K44" s="230">
        <f>+'F1'!O196</f>
        <v>0.46153846153846151</v>
      </c>
      <c r="L44" s="234">
        <f>+'F1'!T196</f>
        <v>0.5</v>
      </c>
      <c r="R44" s="96" t="str">
        <f t="shared" si="6"/>
        <v>EJE_TRANSVERSAL_CUATRO</v>
      </c>
      <c r="S44" s="238">
        <f t="shared" si="1"/>
        <v>0</v>
      </c>
      <c r="T44" s="212">
        <f t="shared" si="7"/>
        <v>0</v>
      </c>
      <c r="U44" s="212">
        <f t="shared" si="8"/>
        <v>0</v>
      </c>
      <c r="V44" s="239">
        <f>'F1'!F351</f>
        <v>0</v>
      </c>
      <c r="W44" s="239">
        <f>'F1'!J351</f>
        <v>0</v>
      </c>
      <c r="X44" s="97" t="str">
        <f ca="1">'F1'!T351</f>
        <v/>
      </c>
    </row>
    <row r="45" spans="1:24" ht="15.75" thickBot="1" x14ac:dyDescent="0.3">
      <c r="A45" s="173">
        <f t="shared" si="0"/>
        <v>0</v>
      </c>
      <c r="B45" s="229">
        <f t="shared" si="4"/>
        <v>0</v>
      </c>
      <c r="C45" s="195">
        <f>'F1'!$N$3</f>
        <v>2017</v>
      </c>
      <c r="D45" s="195" t="str">
        <f>+'F1'!$T$3</f>
        <v>30 DE JUNIO</v>
      </c>
      <c r="E45" s="195" t="str">
        <f>'F1'!$C$186</f>
        <v>EJE_TRANSVERSAL_CUATRO</v>
      </c>
      <c r="F45" s="195" t="str">
        <f>+'F1'!C198</f>
        <v>Transparencia_gestion_publica_y_servicio_al_ciudadano</v>
      </c>
      <c r="G45" s="195" t="str">
        <f>+'F1'!D198</f>
        <v>Incrementar a un 90% la sostenibilidad del SIG en el Gobierno Distrital</v>
      </c>
      <c r="H45" s="195" t="str">
        <f>+'F1'!E198</f>
        <v>Proyecto 80: Modernización institucional
Meta 7: Implementar y mantener al 100% programa de gestión para la seguridad y salud ocupacional  en el marco de la NTD- SIG 001 - 2011 y la norma técnica OHSAS 18001</v>
      </c>
      <c r="I45" s="195">
        <f>+'F1'!F198</f>
        <v>60</v>
      </c>
      <c r="J45" s="230">
        <f>+'F1'!J198</f>
        <v>0.5</v>
      </c>
      <c r="K45" s="230">
        <f>+'F1'!O198</f>
        <v>0.4</v>
      </c>
      <c r="L45" s="234">
        <f>+'F1'!T198</f>
        <v>0.98</v>
      </c>
      <c r="R45" s="98" t="str">
        <f>+R44</f>
        <v>EJE_TRANSVERSAL_CUATRO</v>
      </c>
      <c r="S45" s="100">
        <f t="shared" si="1"/>
        <v>0</v>
      </c>
      <c r="T45" s="99">
        <f t="shared" si="7"/>
        <v>0</v>
      </c>
      <c r="U45" s="99">
        <f t="shared" si="8"/>
        <v>0</v>
      </c>
      <c r="V45" s="101">
        <f>'F1'!F357</f>
        <v>0</v>
      </c>
      <c r="W45" s="101">
        <f>'F1'!J357</f>
        <v>0</v>
      </c>
      <c r="X45" s="102" t="str">
        <f ca="1">'F1'!T357</f>
        <v/>
      </c>
    </row>
    <row r="46" spans="1:24" x14ac:dyDescent="0.25">
      <c r="A46" s="173">
        <f t="shared" si="0"/>
        <v>0</v>
      </c>
      <c r="B46" s="229">
        <f t="shared" si="4"/>
        <v>0</v>
      </c>
      <c r="C46" s="195">
        <f>'F1'!$N$3</f>
        <v>2017</v>
      </c>
      <c r="D46" s="195" t="str">
        <f>+'F1'!$T$3</f>
        <v>30 DE JUNIO</v>
      </c>
      <c r="E46" s="195" t="str">
        <f>'F1'!$C$186</f>
        <v>EJE_TRANSVERSAL_CUATRO</v>
      </c>
      <c r="F46" s="195" t="str">
        <f>+'F1'!C200</f>
        <v>Transparencia_gestion_publica_y_servicio_al_ciudadano</v>
      </c>
      <c r="G46" s="195" t="str">
        <f>+'F1'!D200</f>
        <v>Incrementar a un 90% la sostenibilidad del SIG en el Gobierno Distrital</v>
      </c>
      <c r="H46" s="195" t="str">
        <f>+'F1'!E200</f>
        <v>Proyecto 80: Modernización institucional
Meta 8: Implementar y mantenr al 100% subsistema de gestión de seguridad de la información de acuerdo NTD- SIG 001 - 2011, la norma técnica ISO 27001 y los lineamientos de gobierno en línea</v>
      </c>
      <c r="I46" s="195">
        <f>+'F1'!F200</f>
        <v>174</v>
      </c>
      <c r="J46" s="230">
        <f>+'F1'!J200</f>
        <v>0.4</v>
      </c>
      <c r="K46" s="230">
        <f>+'F1'!O200</f>
        <v>0.34482758620689657</v>
      </c>
      <c r="L46" s="234">
        <f>+'F1'!T200</f>
        <v>0.81666666666666665</v>
      </c>
      <c r="R46" s="174" t="str">
        <f>+E72</f>
        <v>EJE_TRANSVERSAL_CUATRO</v>
      </c>
      <c r="S46" s="250">
        <f t="shared" si="1"/>
        <v>0</v>
      </c>
      <c r="T46" s="175" t="str">
        <f>F72</f>
        <v>Modernizacion_institucional</v>
      </c>
      <c r="U46" s="175" t="str">
        <f>G72</f>
        <v>Desarrollar el 100% de actividades de intervención para el mejoramiento de la infraestructura física y dotación de sedes administrativas</v>
      </c>
      <c r="V46" s="251" t="str">
        <f>'F1'!F435</f>
        <v>Gestión_Fisica</v>
      </c>
      <c r="W46" s="251" t="str">
        <f>'F1'!J435</f>
        <v>Falta definir y/o incumplimiento de actividades de programación para la realización del producto y/o prestación del servicio.</v>
      </c>
      <c r="X46" s="252" t="str">
        <f ca="1">'F1'!T435</f>
        <v>PLANEAR</v>
      </c>
    </row>
    <row r="47" spans="1:24" x14ac:dyDescent="0.25">
      <c r="A47" s="173">
        <f t="shared" si="0"/>
        <v>0</v>
      </c>
      <c r="B47" s="229">
        <f t="shared" si="4"/>
        <v>0</v>
      </c>
      <c r="C47" s="195">
        <f>'F1'!$N$3</f>
        <v>2017</v>
      </c>
      <c r="D47" s="195" t="str">
        <f>+'F1'!$T$3</f>
        <v>30 DE JUNIO</v>
      </c>
      <c r="E47" s="195" t="str">
        <f>'F1'!$C$186</f>
        <v>EJE_TRANSVERSAL_CUATRO</v>
      </c>
      <c r="F47" s="195" t="str">
        <f>+'F1'!C202</f>
        <v>Transparencia_gestion_publica_y_servicio_al_ciudadano</v>
      </c>
      <c r="G47" s="195" t="str">
        <f>+'F1'!D202</f>
        <v>Incrementar a un 90% la sostenibilidad del SIG en el Gobierno Distrital</v>
      </c>
      <c r="H47" s="195" t="str">
        <f>+'F1'!E202</f>
        <v>Proyecto 80: Modernización institucional
Meta 9: Implementar 60% subsistema de gestión de Responsabilidad Social de acuerdo NTD- SIG 001 - 2011</v>
      </c>
      <c r="I47" s="195">
        <f>+'F1'!F202</f>
        <v>5.327</v>
      </c>
      <c r="J47" s="230">
        <f>+'F1'!J202</f>
        <v>0</v>
      </c>
      <c r="K47" s="230">
        <f>+'F1'!O202</f>
        <v>0</v>
      </c>
      <c r="L47" s="234">
        <f>+'F1'!T202</f>
        <v>0</v>
      </c>
      <c r="R47" s="177" t="str">
        <f t="shared" ref="R47:R63" si="9">+R46</f>
        <v>EJE_TRANSVERSAL_CUATRO</v>
      </c>
      <c r="S47" s="236">
        <f t="shared" si="1"/>
        <v>0</v>
      </c>
      <c r="T47" s="213" t="str">
        <f t="shared" ref="T47:T63" si="10">F73</f>
        <v>Modernizacion_institucional</v>
      </c>
      <c r="U47" s="213" t="str">
        <f t="shared" ref="U47:U63" si="11">G73</f>
        <v>Desarrollar el 100% de actividades de intervención para el mejoramiento de la infraestructura física y dotación de sedes administrativas</v>
      </c>
      <c r="V47" s="237">
        <f>'F1'!F441</f>
        <v>0</v>
      </c>
      <c r="W47" s="237">
        <f>'F1'!J441</f>
        <v>0</v>
      </c>
      <c r="X47" s="214" t="str">
        <f ca="1">'F1'!T441</f>
        <v/>
      </c>
    </row>
    <row r="48" spans="1:24" x14ac:dyDescent="0.25">
      <c r="A48" s="173">
        <f t="shared" si="0"/>
        <v>0</v>
      </c>
      <c r="B48" s="229">
        <f t="shared" si="4"/>
        <v>0</v>
      </c>
      <c r="C48" s="195">
        <f>'F1'!$N$3</f>
        <v>2017</v>
      </c>
      <c r="D48" s="195" t="str">
        <f>+'F1'!$T$3</f>
        <v>30 DE JUNIO</v>
      </c>
      <c r="E48" s="195" t="str">
        <f>'F1'!$C$186</f>
        <v>EJE_TRANSVERSAL_CUATRO</v>
      </c>
      <c r="F48" s="195">
        <f>+'F1'!C204</f>
        <v>0</v>
      </c>
      <c r="G48" s="195">
        <f>+'F1'!D204</f>
        <v>0</v>
      </c>
      <c r="H48" s="195">
        <f>+'F1'!E204</f>
        <v>0</v>
      </c>
      <c r="I48" s="195">
        <f>+'F1'!F204</f>
        <v>0</v>
      </c>
      <c r="J48" s="230" t="str">
        <f>+'F1'!J204</f>
        <v/>
      </c>
      <c r="K48" s="230" t="str">
        <f>+'F1'!O204</f>
        <v/>
      </c>
      <c r="L48" s="234" t="str">
        <f>+'F1'!T204</f>
        <v/>
      </c>
      <c r="R48" s="177" t="str">
        <f t="shared" si="9"/>
        <v>EJE_TRANSVERSAL_CUATRO</v>
      </c>
      <c r="S48" s="236">
        <f t="shared" si="1"/>
        <v>0</v>
      </c>
      <c r="T48" s="213">
        <f t="shared" si="10"/>
        <v>0</v>
      </c>
      <c r="U48" s="213">
        <f t="shared" si="11"/>
        <v>0</v>
      </c>
      <c r="V48" s="237">
        <f>'F1'!F447</f>
        <v>0</v>
      </c>
      <c r="W48" s="237">
        <f>'F1'!J447</f>
        <v>0</v>
      </c>
      <c r="X48" s="214" t="str">
        <f ca="1">'F1'!T447</f>
        <v/>
      </c>
    </row>
    <row r="49" spans="1:24" x14ac:dyDescent="0.25">
      <c r="A49" s="173">
        <f t="shared" si="0"/>
        <v>0</v>
      </c>
      <c r="B49" s="229">
        <f t="shared" si="4"/>
        <v>0</v>
      </c>
      <c r="C49" s="195">
        <f>'F1'!$N$3</f>
        <v>2017</v>
      </c>
      <c r="D49" s="195" t="str">
        <f>+'F1'!$T$3</f>
        <v>30 DE JUNIO</v>
      </c>
      <c r="E49" s="195" t="str">
        <f>'F1'!$C$186</f>
        <v>EJE_TRANSVERSAL_CUATRO</v>
      </c>
      <c r="F49" s="195">
        <f>+'F1'!C206</f>
        <v>0</v>
      </c>
      <c r="G49" s="195">
        <f>+'F1'!D206</f>
        <v>0</v>
      </c>
      <c r="H49" s="195">
        <f>+'F1'!E206</f>
        <v>0</v>
      </c>
      <c r="I49" s="195">
        <f>+'F1'!F206</f>
        <v>0</v>
      </c>
      <c r="J49" s="230" t="str">
        <f>+'F1'!J206</f>
        <v/>
      </c>
      <c r="K49" s="230" t="str">
        <f>+'F1'!O206</f>
        <v/>
      </c>
      <c r="L49" s="234" t="str">
        <f>+'F1'!T206</f>
        <v/>
      </c>
      <c r="R49" s="177" t="str">
        <f t="shared" si="9"/>
        <v>EJE_TRANSVERSAL_CUATRO</v>
      </c>
      <c r="S49" s="236">
        <f t="shared" si="1"/>
        <v>0</v>
      </c>
      <c r="T49" s="213">
        <f t="shared" si="10"/>
        <v>0</v>
      </c>
      <c r="U49" s="213">
        <f t="shared" si="11"/>
        <v>0</v>
      </c>
      <c r="V49" s="237">
        <f>'F1'!F453</f>
        <v>0</v>
      </c>
      <c r="W49" s="237">
        <f>'F1'!J453</f>
        <v>0</v>
      </c>
      <c r="X49" s="214" t="str">
        <f ca="1">'F1'!T453</f>
        <v/>
      </c>
    </row>
    <row r="50" spans="1:24" x14ac:dyDescent="0.25">
      <c r="A50" s="173">
        <f t="shared" si="0"/>
        <v>0</v>
      </c>
      <c r="B50" s="229">
        <f t="shared" si="4"/>
        <v>0</v>
      </c>
      <c r="C50" s="195">
        <f>'F1'!$N$3</f>
        <v>2017</v>
      </c>
      <c r="D50" s="195" t="str">
        <f>+'F1'!$T$3</f>
        <v>30 DE JUNIO</v>
      </c>
      <c r="E50" s="195" t="str">
        <f>'F1'!$C$186</f>
        <v>EJE_TRANSVERSAL_CUATRO</v>
      </c>
      <c r="F50" s="195">
        <f>+'F1'!C208</f>
        <v>0</v>
      </c>
      <c r="G50" s="195">
        <f>+'F1'!D208</f>
        <v>0</v>
      </c>
      <c r="H50" s="195">
        <f>+'F1'!E208</f>
        <v>0</v>
      </c>
      <c r="I50" s="195">
        <f>+'F1'!F208</f>
        <v>0</v>
      </c>
      <c r="J50" s="230" t="str">
        <f>+'F1'!J208</f>
        <v/>
      </c>
      <c r="K50" s="230" t="str">
        <f>+'F1'!O208</f>
        <v/>
      </c>
      <c r="L50" s="234" t="str">
        <f>+'F1'!T208</f>
        <v/>
      </c>
      <c r="R50" s="177" t="str">
        <f t="shared" si="9"/>
        <v>EJE_TRANSVERSAL_CUATRO</v>
      </c>
      <c r="S50" s="236">
        <f t="shared" si="1"/>
        <v>0</v>
      </c>
      <c r="T50" s="213">
        <f t="shared" si="10"/>
        <v>0</v>
      </c>
      <c r="U50" s="213">
        <f t="shared" si="11"/>
        <v>0</v>
      </c>
      <c r="V50" s="237">
        <f>'F1'!F459</f>
        <v>0</v>
      </c>
      <c r="W50" s="237">
        <f>'F1'!J459</f>
        <v>0</v>
      </c>
      <c r="X50" s="214" t="str">
        <f ca="1">'F1'!T459</f>
        <v/>
      </c>
    </row>
    <row r="51" spans="1:24" x14ac:dyDescent="0.25">
      <c r="A51" s="173">
        <f t="shared" si="0"/>
        <v>0</v>
      </c>
      <c r="B51" s="229">
        <f t="shared" si="4"/>
        <v>0</v>
      </c>
      <c r="C51" s="195">
        <f>'F1'!$N$3</f>
        <v>2017</v>
      </c>
      <c r="D51" s="195" t="str">
        <f>+'F1'!$T$3</f>
        <v>30 DE JUNIO</v>
      </c>
      <c r="E51" s="195" t="str">
        <f>'F1'!$C$186</f>
        <v>EJE_TRANSVERSAL_CUATRO</v>
      </c>
      <c r="F51" s="195">
        <f>+'F1'!C210</f>
        <v>0</v>
      </c>
      <c r="G51" s="195">
        <f>+'F1'!D210</f>
        <v>0</v>
      </c>
      <c r="H51" s="195">
        <f>+'F1'!E210</f>
        <v>0</v>
      </c>
      <c r="I51" s="195">
        <f>+'F1'!F210</f>
        <v>0</v>
      </c>
      <c r="J51" s="230" t="str">
        <f>+'F1'!J210</f>
        <v/>
      </c>
      <c r="K51" s="230" t="str">
        <f>+'F1'!O210</f>
        <v/>
      </c>
      <c r="L51" s="234" t="str">
        <f>+'F1'!T210</f>
        <v/>
      </c>
      <c r="R51" s="177" t="str">
        <f t="shared" si="9"/>
        <v>EJE_TRANSVERSAL_CUATRO</v>
      </c>
      <c r="S51" s="236">
        <f t="shared" si="1"/>
        <v>0</v>
      </c>
      <c r="T51" s="213">
        <f t="shared" si="10"/>
        <v>0</v>
      </c>
      <c r="U51" s="213">
        <f t="shared" si="11"/>
        <v>0</v>
      </c>
      <c r="V51" s="237">
        <f>'F1'!F465</f>
        <v>0</v>
      </c>
      <c r="W51" s="237">
        <f>'F1'!J465</f>
        <v>0</v>
      </c>
      <c r="X51" s="214" t="str">
        <f ca="1">'F1'!T465</f>
        <v/>
      </c>
    </row>
    <row r="52" spans="1:24" x14ac:dyDescent="0.25">
      <c r="A52" s="173">
        <f t="shared" si="0"/>
        <v>0</v>
      </c>
      <c r="B52" s="229">
        <f t="shared" si="4"/>
        <v>0</v>
      </c>
      <c r="C52" s="195">
        <f>'F1'!$N$3</f>
        <v>2017</v>
      </c>
      <c r="D52" s="195" t="str">
        <f>+'F1'!$T$3</f>
        <v>30 DE JUNIO</v>
      </c>
      <c r="E52" s="195" t="str">
        <f>'F1'!$C$186</f>
        <v>EJE_TRANSVERSAL_CUATRO</v>
      </c>
      <c r="F52" s="195">
        <f>+'F1'!C212</f>
        <v>0</v>
      </c>
      <c r="G52" s="195">
        <f>+'F1'!D212</f>
        <v>0</v>
      </c>
      <c r="H52" s="195">
        <f>+'F1'!E212</f>
        <v>0</v>
      </c>
      <c r="I52" s="195">
        <f>+'F1'!F212</f>
        <v>0</v>
      </c>
      <c r="J52" s="230" t="str">
        <f>+'F1'!J212</f>
        <v/>
      </c>
      <c r="K52" s="230" t="str">
        <f>+'F1'!O212</f>
        <v/>
      </c>
      <c r="L52" s="234" t="str">
        <f>+'F1'!T212</f>
        <v/>
      </c>
      <c r="R52" s="177" t="str">
        <f t="shared" si="9"/>
        <v>EJE_TRANSVERSAL_CUATRO</v>
      </c>
      <c r="S52" s="236">
        <f t="shared" si="1"/>
        <v>0</v>
      </c>
      <c r="T52" s="213">
        <f t="shared" si="10"/>
        <v>0</v>
      </c>
      <c r="U52" s="213">
        <f t="shared" si="11"/>
        <v>0</v>
      </c>
      <c r="V52" s="237">
        <f>'F1'!F471</f>
        <v>0</v>
      </c>
      <c r="W52" s="237">
        <f>'F1'!J471</f>
        <v>0</v>
      </c>
      <c r="X52" s="214" t="str">
        <f ca="1">'F1'!T471</f>
        <v/>
      </c>
    </row>
    <row r="53" spans="1:24" x14ac:dyDescent="0.25">
      <c r="A53" s="173">
        <f t="shared" si="0"/>
        <v>0</v>
      </c>
      <c r="B53" s="229">
        <f t="shared" si="4"/>
        <v>0</v>
      </c>
      <c r="C53" s="195">
        <f>'F1'!$N$3</f>
        <v>2017</v>
      </c>
      <c r="D53" s="195" t="str">
        <f>+'F1'!$T$3</f>
        <v>30 DE JUNIO</v>
      </c>
      <c r="E53" s="195" t="str">
        <f>'F1'!$C$186</f>
        <v>EJE_TRANSVERSAL_CUATRO</v>
      </c>
      <c r="F53" s="195">
        <f>+'F1'!C214</f>
        <v>0</v>
      </c>
      <c r="G53" s="195">
        <f>+'F1'!D214</f>
        <v>0</v>
      </c>
      <c r="H53" s="195">
        <f>+'F1'!E214</f>
        <v>0</v>
      </c>
      <c r="I53" s="195">
        <f>+'F1'!F214</f>
        <v>0</v>
      </c>
      <c r="J53" s="230" t="str">
        <f>+'F1'!J214</f>
        <v/>
      </c>
      <c r="K53" s="230" t="str">
        <f>+'F1'!O214</f>
        <v/>
      </c>
      <c r="L53" s="234" t="str">
        <f>+'F1'!T214</f>
        <v/>
      </c>
      <c r="R53" s="177" t="str">
        <f t="shared" si="9"/>
        <v>EJE_TRANSVERSAL_CUATRO</v>
      </c>
      <c r="S53" s="236">
        <f t="shared" si="1"/>
        <v>0</v>
      </c>
      <c r="T53" s="213">
        <f t="shared" si="10"/>
        <v>0</v>
      </c>
      <c r="U53" s="213">
        <f t="shared" si="11"/>
        <v>0</v>
      </c>
      <c r="V53" s="237">
        <f>'F1'!F477</f>
        <v>0</v>
      </c>
      <c r="W53" s="237">
        <f>'F1'!J477</f>
        <v>0</v>
      </c>
      <c r="X53" s="214" t="str">
        <f ca="1">'F1'!T477</f>
        <v/>
      </c>
    </row>
    <row r="54" spans="1:24" x14ac:dyDescent="0.25">
      <c r="A54" s="173">
        <f t="shared" si="0"/>
        <v>0</v>
      </c>
      <c r="B54" s="229">
        <f t="shared" si="4"/>
        <v>0</v>
      </c>
      <c r="C54" s="195">
        <f>'F1'!$N$3</f>
        <v>2017</v>
      </c>
      <c r="D54" s="195" t="str">
        <f>+'F1'!$T$3</f>
        <v>30 DE JUNIO</v>
      </c>
      <c r="E54" s="195" t="str">
        <f>'F1'!$C$186</f>
        <v>EJE_TRANSVERSAL_CUATRO</v>
      </c>
      <c r="F54" s="195">
        <f>+'F1'!C216</f>
        <v>0</v>
      </c>
      <c r="G54" s="195">
        <f>+'F1'!D216</f>
        <v>0</v>
      </c>
      <c r="H54" s="195">
        <f>+'F1'!E216</f>
        <v>0</v>
      </c>
      <c r="I54" s="195">
        <f>+'F1'!F216</f>
        <v>0</v>
      </c>
      <c r="J54" s="230" t="str">
        <f>+'F1'!J216</f>
        <v/>
      </c>
      <c r="K54" s="230" t="str">
        <f>+'F1'!O216</f>
        <v/>
      </c>
      <c r="L54" s="234" t="str">
        <f>+'F1'!T216</f>
        <v/>
      </c>
      <c r="R54" s="177" t="str">
        <f t="shared" si="9"/>
        <v>EJE_TRANSVERSAL_CUATRO</v>
      </c>
      <c r="S54" s="236">
        <f t="shared" si="1"/>
        <v>0</v>
      </c>
      <c r="T54" s="213">
        <f t="shared" si="10"/>
        <v>0</v>
      </c>
      <c r="U54" s="213">
        <f t="shared" si="11"/>
        <v>0</v>
      </c>
      <c r="V54" s="237">
        <f>'F1'!F483</f>
        <v>0</v>
      </c>
      <c r="W54" s="237">
        <f>'F1'!J483</f>
        <v>0</v>
      </c>
      <c r="X54" s="214" t="str">
        <f ca="1">'F1'!T483</f>
        <v/>
      </c>
    </row>
    <row r="55" spans="1:24" x14ac:dyDescent="0.25">
      <c r="A55" s="173">
        <f t="shared" si="0"/>
        <v>0</v>
      </c>
      <c r="B55" s="229">
        <f t="shared" si="4"/>
        <v>0</v>
      </c>
      <c r="C55" s="195">
        <f>'F1'!$N$3</f>
        <v>2017</v>
      </c>
      <c r="D55" s="195" t="str">
        <f>+'F1'!$T$3</f>
        <v>30 DE JUNIO</v>
      </c>
      <c r="E55" s="195" t="str">
        <f>'F1'!$C$186</f>
        <v>EJE_TRANSVERSAL_CUATRO</v>
      </c>
      <c r="F55" s="195">
        <f>+'F1'!C218</f>
        <v>0</v>
      </c>
      <c r="G55" s="195">
        <f>+'F1'!D218</f>
        <v>0</v>
      </c>
      <c r="H55" s="195">
        <f>+'F1'!E218</f>
        <v>0</v>
      </c>
      <c r="I55" s="195">
        <f>+'F1'!F218</f>
        <v>0</v>
      </c>
      <c r="J55" s="230" t="str">
        <f>+'F1'!J218</f>
        <v/>
      </c>
      <c r="K55" s="230" t="str">
        <f>+'F1'!O218</f>
        <v/>
      </c>
      <c r="L55" s="234" t="str">
        <f>+'F1'!T218</f>
        <v/>
      </c>
      <c r="R55" s="177" t="str">
        <f t="shared" si="9"/>
        <v>EJE_TRANSVERSAL_CUATRO</v>
      </c>
      <c r="S55" s="236">
        <f t="shared" si="1"/>
        <v>0</v>
      </c>
      <c r="T55" s="213">
        <f t="shared" si="10"/>
        <v>0</v>
      </c>
      <c r="U55" s="213">
        <f t="shared" si="11"/>
        <v>0</v>
      </c>
      <c r="V55" s="237">
        <f>'F1'!F489</f>
        <v>0</v>
      </c>
      <c r="W55" s="237">
        <f>'F1'!J489</f>
        <v>0</v>
      </c>
      <c r="X55" s="214" t="str">
        <f ca="1">'F1'!T489</f>
        <v/>
      </c>
    </row>
    <row r="56" spans="1:24" x14ac:dyDescent="0.25">
      <c r="A56" s="173">
        <f t="shared" si="0"/>
        <v>0</v>
      </c>
      <c r="B56" s="229">
        <f t="shared" si="4"/>
        <v>0</v>
      </c>
      <c r="C56" s="195">
        <f>'F1'!$N$3</f>
        <v>2017</v>
      </c>
      <c r="D56" s="195" t="str">
        <f>+'F1'!$T$3</f>
        <v>30 DE JUNIO</v>
      </c>
      <c r="E56" s="195" t="str">
        <f>'F1'!$C$186</f>
        <v>EJE_TRANSVERSAL_CUATRO</v>
      </c>
      <c r="F56" s="195">
        <f>+'F1'!C220</f>
        <v>0</v>
      </c>
      <c r="G56" s="195">
        <f>+'F1'!D220</f>
        <v>0</v>
      </c>
      <c r="H56" s="195">
        <f>+'F1'!E220</f>
        <v>0</v>
      </c>
      <c r="I56" s="195">
        <f>+'F1'!F220</f>
        <v>0</v>
      </c>
      <c r="J56" s="230" t="str">
        <f>+'F1'!J220</f>
        <v/>
      </c>
      <c r="K56" s="230" t="str">
        <f>+'F1'!O220</f>
        <v/>
      </c>
      <c r="L56" s="234" t="str">
        <f>+'F1'!T220</f>
        <v/>
      </c>
      <c r="R56" s="177" t="str">
        <f t="shared" si="9"/>
        <v>EJE_TRANSVERSAL_CUATRO</v>
      </c>
      <c r="S56" s="236">
        <f t="shared" si="1"/>
        <v>0</v>
      </c>
      <c r="T56" s="213">
        <f t="shared" si="10"/>
        <v>0</v>
      </c>
      <c r="U56" s="213">
        <f t="shared" si="11"/>
        <v>0</v>
      </c>
      <c r="V56" s="237">
        <f>'F1'!F495</f>
        <v>0</v>
      </c>
      <c r="W56" s="237">
        <f>'F1'!J495</f>
        <v>0</v>
      </c>
      <c r="X56" s="214" t="str">
        <f ca="1">'F1'!T495</f>
        <v/>
      </c>
    </row>
    <row r="57" spans="1:24" x14ac:dyDescent="0.25">
      <c r="A57" s="173">
        <f t="shared" si="0"/>
        <v>0</v>
      </c>
      <c r="B57" s="229">
        <f t="shared" si="4"/>
        <v>0</v>
      </c>
      <c r="C57" s="195">
        <f>'F1'!$N$3</f>
        <v>2017</v>
      </c>
      <c r="D57" s="195" t="str">
        <f>+'F1'!$T$3</f>
        <v>30 DE JUNIO</v>
      </c>
      <c r="E57" s="195" t="str">
        <f>'F1'!$C$186</f>
        <v>EJE_TRANSVERSAL_CUATRO</v>
      </c>
      <c r="F57" s="195">
        <f>+'F1'!C222</f>
        <v>0</v>
      </c>
      <c r="G57" s="195">
        <f>+'F1'!D222</f>
        <v>0</v>
      </c>
      <c r="H57" s="195">
        <f>+'F1'!E222</f>
        <v>0</v>
      </c>
      <c r="I57" s="195">
        <f>+'F1'!F222</f>
        <v>0</v>
      </c>
      <c r="J57" s="230" t="str">
        <f>+'F1'!J222</f>
        <v/>
      </c>
      <c r="K57" s="230" t="str">
        <f>+'F1'!O222</f>
        <v/>
      </c>
      <c r="L57" s="234" t="str">
        <f>+'F1'!T222</f>
        <v/>
      </c>
      <c r="R57" s="177" t="str">
        <f t="shared" si="9"/>
        <v>EJE_TRANSVERSAL_CUATRO</v>
      </c>
      <c r="S57" s="236">
        <f t="shared" si="1"/>
        <v>0</v>
      </c>
      <c r="T57" s="213">
        <f t="shared" si="10"/>
        <v>0</v>
      </c>
      <c r="U57" s="213">
        <f t="shared" si="11"/>
        <v>0</v>
      </c>
      <c r="V57" s="237">
        <f>'F1'!F501</f>
        <v>0</v>
      </c>
      <c r="W57" s="237">
        <f>'F1'!J501</f>
        <v>0</v>
      </c>
      <c r="X57" s="214" t="str">
        <f ca="1">'F1'!T501</f>
        <v/>
      </c>
    </row>
    <row r="58" spans="1:24" x14ac:dyDescent="0.25">
      <c r="A58" s="173">
        <f t="shared" si="0"/>
        <v>0</v>
      </c>
      <c r="B58" s="229">
        <f t="shared" si="4"/>
        <v>0</v>
      </c>
      <c r="C58" s="195">
        <f>'F1'!$N$3</f>
        <v>2017</v>
      </c>
      <c r="D58" s="195" t="str">
        <f>+'F1'!$T$3</f>
        <v>30 DE JUNIO</v>
      </c>
      <c r="E58" s="195" t="str">
        <f>'F1'!$C$186</f>
        <v>EJE_TRANSVERSAL_CUATRO</v>
      </c>
      <c r="F58" s="195">
        <f>+'F1'!C224</f>
        <v>0</v>
      </c>
      <c r="G58" s="195">
        <f>+'F1'!D224</f>
        <v>0</v>
      </c>
      <c r="H58" s="195">
        <f>+'F1'!E224</f>
        <v>0</v>
      </c>
      <c r="I58" s="195">
        <f>+'F1'!F224</f>
        <v>0</v>
      </c>
      <c r="J58" s="230" t="str">
        <f>+'F1'!J224</f>
        <v/>
      </c>
      <c r="K58" s="230" t="str">
        <f>+'F1'!O224</f>
        <v/>
      </c>
      <c r="L58" s="234" t="str">
        <f>+'F1'!T224</f>
        <v/>
      </c>
      <c r="R58" s="177" t="str">
        <f t="shared" si="9"/>
        <v>EJE_TRANSVERSAL_CUATRO</v>
      </c>
      <c r="S58" s="236">
        <f t="shared" si="1"/>
        <v>0</v>
      </c>
      <c r="T58" s="213">
        <f t="shared" si="10"/>
        <v>0</v>
      </c>
      <c r="U58" s="213">
        <f t="shared" si="11"/>
        <v>0</v>
      </c>
      <c r="V58" s="237">
        <f>'F1'!F507</f>
        <v>0</v>
      </c>
      <c r="W58" s="237">
        <f>'F1'!J507</f>
        <v>0</v>
      </c>
      <c r="X58" s="214" t="str">
        <f ca="1">'F1'!T507</f>
        <v/>
      </c>
    </row>
    <row r="59" spans="1:24" x14ac:dyDescent="0.25">
      <c r="A59" s="173">
        <f t="shared" si="0"/>
        <v>0</v>
      </c>
      <c r="B59" s="229">
        <f t="shared" si="4"/>
        <v>0</v>
      </c>
      <c r="C59" s="195">
        <f>'F1'!$N$3</f>
        <v>2017</v>
      </c>
      <c r="D59" s="195" t="str">
        <f>+'F1'!$T$3</f>
        <v>30 DE JUNIO</v>
      </c>
      <c r="E59" s="195" t="str">
        <f>'F1'!$C$186</f>
        <v>EJE_TRANSVERSAL_CUATRO</v>
      </c>
      <c r="F59" s="195">
        <f>+'F1'!C226</f>
        <v>0</v>
      </c>
      <c r="G59" s="195">
        <f>+'F1'!D226</f>
        <v>0</v>
      </c>
      <c r="H59" s="195">
        <f>+'F1'!E226</f>
        <v>0</v>
      </c>
      <c r="I59" s="195">
        <f>+'F1'!F226</f>
        <v>0</v>
      </c>
      <c r="J59" s="230" t="str">
        <f>+'F1'!J226</f>
        <v/>
      </c>
      <c r="K59" s="230" t="str">
        <f>+'F1'!O226</f>
        <v/>
      </c>
      <c r="L59" s="234" t="str">
        <f>+'F1'!T226</f>
        <v/>
      </c>
      <c r="R59" s="177" t="str">
        <f t="shared" si="9"/>
        <v>EJE_TRANSVERSAL_CUATRO</v>
      </c>
      <c r="S59" s="236">
        <f t="shared" si="1"/>
        <v>0</v>
      </c>
      <c r="T59" s="213">
        <f t="shared" si="10"/>
        <v>0</v>
      </c>
      <c r="U59" s="213">
        <f t="shared" si="11"/>
        <v>0</v>
      </c>
      <c r="V59" s="237">
        <f>'F1'!F513</f>
        <v>0</v>
      </c>
      <c r="W59" s="237">
        <f>'F1'!J513</f>
        <v>0</v>
      </c>
      <c r="X59" s="214" t="str">
        <f ca="1">'F1'!T513</f>
        <v/>
      </c>
    </row>
    <row r="60" spans="1:24" x14ac:dyDescent="0.25">
      <c r="A60" s="173">
        <f t="shared" si="0"/>
        <v>0</v>
      </c>
      <c r="B60" s="229">
        <f t="shared" si="4"/>
        <v>0</v>
      </c>
      <c r="C60" s="195">
        <f>'F1'!$N$3</f>
        <v>2017</v>
      </c>
      <c r="D60" s="195" t="str">
        <f>+'F1'!$T$3</f>
        <v>30 DE JUNIO</v>
      </c>
      <c r="E60" s="195" t="str">
        <f>'F1'!$C$186</f>
        <v>EJE_TRANSVERSAL_CUATRO</v>
      </c>
      <c r="F60" s="195">
        <f>+'F1'!C228</f>
        <v>0</v>
      </c>
      <c r="G60" s="195">
        <f>+'F1'!D228</f>
        <v>0</v>
      </c>
      <c r="H60" s="195">
        <f>+'F1'!E228</f>
        <v>0</v>
      </c>
      <c r="I60" s="195">
        <f>+'F1'!F228</f>
        <v>0</v>
      </c>
      <c r="J60" s="230" t="str">
        <f>+'F1'!J228</f>
        <v/>
      </c>
      <c r="K60" s="230" t="str">
        <f>+'F1'!O228</f>
        <v/>
      </c>
      <c r="L60" s="234" t="str">
        <f>+'F1'!T228</f>
        <v/>
      </c>
      <c r="R60" s="177" t="str">
        <f t="shared" si="9"/>
        <v>EJE_TRANSVERSAL_CUATRO</v>
      </c>
      <c r="S60" s="236">
        <f t="shared" si="1"/>
        <v>0</v>
      </c>
      <c r="T60" s="213">
        <f t="shared" si="10"/>
        <v>0</v>
      </c>
      <c r="U60" s="213">
        <f t="shared" si="11"/>
        <v>0</v>
      </c>
      <c r="V60" s="237">
        <f>'F1'!F519</f>
        <v>0</v>
      </c>
      <c r="W60" s="237">
        <f>'F1'!J519</f>
        <v>0</v>
      </c>
      <c r="X60" s="214" t="str">
        <f ca="1">'F1'!T519</f>
        <v/>
      </c>
    </row>
    <row r="61" spans="1:24" x14ac:dyDescent="0.25">
      <c r="A61" s="173">
        <f t="shared" si="0"/>
        <v>0</v>
      </c>
      <c r="B61" s="229">
        <f t="shared" si="4"/>
        <v>0</v>
      </c>
      <c r="C61" s="195">
        <f>'F1'!$N$3</f>
        <v>2017</v>
      </c>
      <c r="D61" s="195" t="str">
        <f>+'F1'!$T$3</f>
        <v>30 DE JUNIO</v>
      </c>
      <c r="E61" s="195" t="str">
        <f>'F1'!$C$186</f>
        <v>EJE_TRANSVERSAL_CUATRO</v>
      </c>
      <c r="F61" s="195">
        <f>+'F1'!C230</f>
        <v>0</v>
      </c>
      <c r="G61" s="195">
        <f>+'F1'!D230</f>
        <v>0</v>
      </c>
      <c r="H61" s="195">
        <f>+'F1'!E230</f>
        <v>0</v>
      </c>
      <c r="I61" s="195">
        <f>+'F1'!F230</f>
        <v>0</v>
      </c>
      <c r="J61" s="230" t="str">
        <f>+'F1'!J230</f>
        <v/>
      </c>
      <c r="K61" s="230" t="str">
        <f>+'F1'!O230</f>
        <v/>
      </c>
      <c r="L61" s="234" t="str">
        <f>+'F1'!T230</f>
        <v/>
      </c>
      <c r="R61" s="177" t="str">
        <f t="shared" si="9"/>
        <v>EJE_TRANSVERSAL_CUATRO</v>
      </c>
      <c r="S61" s="236">
        <f t="shared" si="1"/>
        <v>0</v>
      </c>
      <c r="T61" s="213">
        <f t="shared" si="10"/>
        <v>0</v>
      </c>
      <c r="U61" s="213">
        <f t="shared" si="11"/>
        <v>0</v>
      </c>
      <c r="V61" s="237">
        <f>'F1'!F525</f>
        <v>0</v>
      </c>
      <c r="W61" s="237">
        <f>'F1'!J525</f>
        <v>0</v>
      </c>
      <c r="X61" s="214" t="str">
        <f ca="1">'F1'!T525</f>
        <v/>
      </c>
    </row>
    <row r="62" spans="1:24" x14ac:dyDescent="0.25">
      <c r="A62" s="173">
        <f t="shared" si="0"/>
        <v>0</v>
      </c>
      <c r="B62" s="229">
        <f t="shared" si="4"/>
        <v>0</v>
      </c>
      <c r="C62" s="195">
        <f>'F1'!$N$3</f>
        <v>2017</v>
      </c>
      <c r="D62" s="195" t="str">
        <f>+'F1'!$T$3</f>
        <v>30 DE JUNIO</v>
      </c>
      <c r="E62" s="195" t="str">
        <f>'F1'!$C$186</f>
        <v>EJE_TRANSVERSAL_CUATRO</v>
      </c>
      <c r="F62" s="195">
        <f>+'F1'!C232</f>
        <v>0</v>
      </c>
      <c r="G62" s="195">
        <f>+'F1'!D232</f>
        <v>0</v>
      </c>
      <c r="H62" s="195">
        <f>+'F1'!E232</f>
        <v>0</v>
      </c>
      <c r="I62" s="195">
        <f>+'F1'!F232</f>
        <v>0</v>
      </c>
      <c r="J62" s="230" t="str">
        <f>+'F1'!J232</f>
        <v/>
      </c>
      <c r="K62" s="230" t="str">
        <f>+'F1'!O232</f>
        <v/>
      </c>
      <c r="L62" s="234" t="str">
        <f>+'F1'!T232</f>
        <v/>
      </c>
      <c r="R62" s="177" t="str">
        <f t="shared" si="9"/>
        <v>EJE_TRANSVERSAL_CUATRO</v>
      </c>
      <c r="S62" s="236">
        <f t="shared" si="1"/>
        <v>0</v>
      </c>
      <c r="T62" s="213">
        <f t="shared" si="10"/>
        <v>0</v>
      </c>
      <c r="U62" s="213">
        <f t="shared" si="11"/>
        <v>0</v>
      </c>
      <c r="V62" s="237">
        <f>'F1'!F531</f>
        <v>0</v>
      </c>
      <c r="W62" s="237">
        <f>'F1'!J531</f>
        <v>0</v>
      </c>
      <c r="X62" s="214" t="str">
        <f ca="1">'F1'!T531</f>
        <v/>
      </c>
    </row>
    <row r="63" spans="1:24" ht="15.75" thickBot="1" x14ac:dyDescent="0.3">
      <c r="A63" s="173">
        <f t="shared" si="0"/>
        <v>0</v>
      </c>
      <c r="B63" s="229">
        <f t="shared" si="4"/>
        <v>0</v>
      </c>
      <c r="C63" s="195">
        <f>'F1'!$N$3</f>
        <v>2017</v>
      </c>
      <c r="D63" s="195" t="str">
        <f>+'F1'!$T$3</f>
        <v>30 DE JUNIO</v>
      </c>
      <c r="E63" s="195" t="str">
        <f>'F1'!$C$186</f>
        <v>EJE_TRANSVERSAL_CUATRO</v>
      </c>
      <c r="F63" s="195">
        <f>+'F1'!C234</f>
        <v>0</v>
      </c>
      <c r="G63" s="195">
        <f>+'F1'!D234</f>
        <v>0</v>
      </c>
      <c r="H63" s="195">
        <f>+'F1'!E234</f>
        <v>0</v>
      </c>
      <c r="I63" s="195">
        <f>+'F1'!F234</f>
        <v>0</v>
      </c>
      <c r="J63" s="230" t="str">
        <f>+'F1'!J234</f>
        <v/>
      </c>
      <c r="K63" s="230" t="str">
        <f>+'F1'!O234</f>
        <v/>
      </c>
      <c r="L63" s="234" t="str">
        <f>+'F1'!T234</f>
        <v/>
      </c>
      <c r="R63" s="215" t="str">
        <f t="shared" si="9"/>
        <v>EJE_TRANSVERSAL_CUATRO</v>
      </c>
      <c r="S63" s="216">
        <f t="shared" si="1"/>
        <v>0</v>
      </c>
      <c r="T63" s="243">
        <f t="shared" si="10"/>
        <v>0</v>
      </c>
      <c r="U63" s="243">
        <f t="shared" si="11"/>
        <v>0</v>
      </c>
      <c r="V63" s="217">
        <f>'F1'!F537</f>
        <v>0</v>
      </c>
      <c r="W63" s="217">
        <f>'F1'!J537</f>
        <v>0</v>
      </c>
      <c r="X63" s="218" t="str">
        <f ca="1">'F1'!T537</f>
        <v/>
      </c>
    </row>
    <row r="64" spans="1:24" x14ac:dyDescent="0.25">
      <c r="A64" s="173">
        <f t="shared" si="0"/>
        <v>0</v>
      </c>
      <c r="B64" s="229">
        <f t="shared" si="4"/>
        <v>0</v>
      </c>
      <c r="C64" s="195">
        <f>'F1'!$N$3</f>
        <v>2017</v>
      </c>
      <c r="D64" s="195" t="str">
        <f>+'F1'!$T$3</f>
        <v>30 DE JUNIO</v>
      </c>
      <c r="E64" s="195" t="str">
        <f>'F1'!$C$186</f>
        <v>EJE_TRANSVERSAL_CUATRO</v>
      </c>
      <c r="F64" s="195">
        <f>+'F1'!C236</f>
        <v>0</v>
      </c>
      <c r="G64" s="195">
        <f>+'F1'!D236</f>
        <v>0</v>
      </c>
      <c r="H64" s="195">
        <f>+'F1'!E236</f>
        <v>0</v>
      </c>
      <c r="I64" s="195">
        <f>+'F1'!F236</f>
        <v>0</v>
      </c>
      <c r="J64" s="230" t="str">
        <f>+'F1'!J236</f>
        <v/>
      </c>
      <c r="K64" s="230" t="str">
        <f>+'F1'!O236</f>
        <v/>
      </c>
      <c r="L64" s="234" t="str">
        <f>+'F1'!T236</f>
        <v/>
      </c>
      <c r="R64" s="258" t="str">
        <f>+E103</f>
        <v>EJE_TRANSVERSAL_CUATRO</v>
      </c>
      <c r="S64" s="259">
        <f t="shared" si="1"/>
        <v>0</v>
      </c>
      <c r="T64" s="260" t="str">
        <f>F103</f>
        <v>Gobierno_y_ciudadania_digital</v>
      </c>
      <c r="U64" s="260" t="str">
        <f>G103</f>
        <v>Realizar el 100% de las acciones programadas para la construcción de un Gobierno de Tecnologías de la Información - TI y para el fortalecimiento de la arquitectura empresarial</v>
      </c>
      <c r="V64" s="261">
        <f>'F1'!F615</f>
        <v>0</v>
      </c>
      <c r="W64" s="261">
        <f>'F1'!J615</f>
        <v>0</v>
      </c>
      <c r="X64" s="262" t="str">
        <f ca="1">'F1'!T615</f>
        <v/>
      </c>
    </row>
    <row r="65" spans="1:24" x14ac:dyDescent="0.25">
      <c r="A65" s="173">
        <f t="shared" si="0"/>
        <v>0</v>
      </c>
      <c r="B65" s="229">
        <f t="shared" si="4"/>
        <v>0</v>
      </c>
      <c r="C65" s="195">
        <f>'F1'!$N$3</f>
        <v>2017</v>
      </c>
      <c r="D65" s="195" t="str">
        <f>+'F1'!$T$3</f>
        <v>30 DE JUNIO</v>
      </c>
      <c r="E65" s="195" t="str">
        <f>'F1'!$C$186</f>
        <v>EJE_TRANSVERSAL_CUATRO</v>
      </c>
      <c r="F65" s="195">
        <f>+'F1'!C238</f>
        <v>0</v>
      </c>
      <c r="G65" s="195">
        <f>+'F1'!D238</f>
        <v>0</v>
      </c>
      <c r="H65" s="195">
        <f>+'F1'!E238</f>
        <v>0</v>
      </c>
      <c r="I65" s="195">
        <f>+'F1'!F238</f>
        <v>0</v>
      </c>
      <c r="J65" s="230" t="str">
        <f>+'F1'!J238</f>
        <v/>
      </c>
      <c r="K65" s="230" t="str">
        <f>+'F1'!O238</f>
        <v/>
      </c>
      <c r="L65" s="234" t="str">
        <f>+'F1'!T238</f>
        <v/>
      </c>
      <c r="R65" s="219" t="str">
        <f t="shared" ref="R65:R110" si="12">+R64</f>
        <v>EJE_TRANSVERSAL_CUATRO</v>
      </c>
      <c r="S65" s="240">
        <f t="shared" si="1"/>
        <v>0</v>
      </c>
      <c r="T65" s="220" t="str">
        <f t="shared" ref="T65:T81" si="13">F104</f>
        <v>Gobierno_y_ciudadania_digital</v>
      </c>
      <c r="U65" s="220" t="str">
        <f t="shared" ref="U65:U81" si="14">G104</f>
        <v>Realizar el 100% de las acciones programadas para la construcción de un Gobierno de Tecnologías de la Información - TI y para el fortalecimiento de la arquitectura empresarial</v>
      </c>
      <c r="V65" s="241">
        <f>'F1'!F621</f>
        <v>0</v>
      </c>
      <c r="W65" s="241">
        <f>'F1'!J621</f>
        <v>0</v>
      </c>
      <c r="X65" s="242" t="str">
        <f ca="1">'F1'!T621</f>
        <v/>
      </c>
    </row>
    <row r="66" spans="1:24" x14ac:dyDescent="0.25">
      <c r="A66" s="173">
        <f t="shared" si="0"/>
        <v>0</v>
      </c>
      <c r="B66" s="229">
        <f t="shared" si="4"/>
        <v>0</v>
      </c>
      <c r="C66" s="195">
        <f>'F1'!$N$3</f>
        <v>2017</v>
      </c>
      <c r="D66" s="195" t="str">
        <f>+'F1'!$T$3</f>
        <v>30 DE JUNIO</v>
      </c>
      <c r="E66" s="195" t="str">
        <f>'F1'!$C$186</f>
        <v>EJE_TRANSVERSAL_CUATRO</v>
      </c>
      <c r="F66" s="195">
        <f>+'F1'!C240</f>
        <v>0</v>
      </c>
      <c r="G66" s="195">
        <f>+'F1'!D240</f>
        <v>0</v>
      </c>
      <c r="H66" s="195">
        <f>+'F1'!E240</f>
        <v>0</v>
      </c>
      <c r="I66" s="195">
        <f>+'F1'!F240</f>
        <v>0</v>
      </c>
      <c r="J66" s="230" t="str">
        <f>+'F1'!J240</f>
        <v/>
      </c>
      <c r="K66" s="230" t="str">
        <f>+'F1'!O240</f>
        <v/>
      </c>
      <c r="L66" s="234" t="str">
        <f>+'F1'!T240</f>
        <v/>
      </c>
      <c r="R66" s="219" t="str">
        <f t="shared" si="12"/>
        <v>EJE_TRANSVERSAL_CUATRO</v>
      </c>
      <c r="S66" s="240">
        <f t="shared" si="1"/>
        <v>0</v>
      </c>
      <c r="T66" s="220" t="str">
        <f t="shared" si="13"/>
        <v>Gobierno_y_ciudadania_digital</v>
      </c>
      <c r="U66" s="220" t="str">
        <f t="shared" si="14"/>
        <v>Realizar el 100% de las acciones programadas para la construcción de un Gobierno de Tecnologías de la Información - TI y para el fortalecimiento de la arquitectura empresarial</v>
      </c>
      <c r="V66" s="241">
        <f>'F1'!F627</f>
        <v>0</v>
      </c>
      <c r="W66" s="241">
        <f>'F1'!J627</f>
        <v>0</v>
      </c>
      <c r="X66" s="242" t="str">
        <f ca="1">'F1'!T627</f>
        <v/>
      </c>
    </row>
    <row r="67" spans="1:24" x14ac:dyDescent="0.25">
      <c r="A67" s="173">
        <f t="shared" si="0"/>
        <v>0</v>
      </c>
      <c r="B67" s="229">
        <f t="shared" si="4"/>
        <v>0</v>
      </c>
      <c r="C67" s="195">
        <f>'F1'!$N$3</f>
        <v>2017</v>
      </c>
      <c r="D67" s="195" t="str">
        <f>+'F1'!$T$3</f>
        <v>30 DE JUNIO</v>
      </c>
      <c r="E67" s="195" t="str">
        <f>'F1'!$C$186</f>
        <v>EJE_TRANSVERSAL_CUATRO</v>
      </c>
      <c r="F67" s="195">
        <f>+'F1'!C242</f>
        <v>0</v>
      </c>
      <c r="G67" s="195">
        <f>+'F1'!D242</f>
        <v>0</v>
      </c>
      <c r="H67" s="195">
        <f>+'F1'!E242</f>
        <v>0</v>
      </c>
      <c r="I67" s="195">
        <f>+'F1'!F242</f>
        <v>0</v>
      </c>
      <c r="J67" s="230" t="str">
        <f>+'F1'!J242</f>
        <v/>
      </c>
      <c r="K67" s="230" t="str">
        <f>+'F1'!O242</f>
        <v/>
      </c>
      <c r="L67" s="234" t="str">
        <f>+'F1'!T242</f>
        <v/>
      </c>
      <c r="R67" s="219" t="str">
        <f t="shared" si="12"/>
        <v>EJE_TRANSVERSAL_CUATRO</v>
      </c>
      <c r="S67" s="240">
        <f t="shared" si="1"/>
        <v>0</v>
      </c>
      <c r="T67" s="220">
        <f t="shared" si="13"/>
        <v>0</v>
      </c>
      <c r="U67" s="220">
        <f t="shared" si="14"/>
        <v>0</v>
      </c>
      <c r="V67" s="241">
        <f>'F1'!F633</f>
        <v>0</v>
      </c>
      <c r="W67" s="241">
        <f>'F1'!J633</f>
        <v>0</v>
      </c>
      <c r="X67" s="242" t="str">
        <f ca="1">'F1'!T633</f>
        <v/>
      </c>
    </row>
    <row r="68" spans="1:24" x14ac:dyDescent="0.25">
      <c r="A68" s="173">
        <f t="shared" si="0"/>
        <v>0</v>
      </c>
      <c r="B68" s="229">
        <f t="shared" si="4"/>
        <v>0</v>
      </c>
      <c r="C68" s="195">
        <f>'F1'!$N$3</f>
        <v>2017</v>
      </c>
      <c r="D68" s="195" t="str">
        <f>+'F1'!$T$3</f>
        <v>30 DE JUNIO</v>
      </c>
      <c r="E68" s="195" t="str">
        <f>'F1'!$C$186</f>
        <v>EJE_TRANSVERSAL_CUATRO</v>
      </c>
      <c r="F68" s="195">
        <f>+'F1'!C244</f>
        <v>0</v>
      </c>
      <c r="G68" s="195">
        <f>+'F1'!D244</f>
        <v>0</v>
      </c>
      <c r="H68" s="195">
        <f>+'F1'!E244</f>
        <v>0</v>
      </c>
      <c r="I68" s="195">
        <f>+'F1'!F244</f>
        <v>0</v>
      </c>
      <c r="J68" s="230" t="str">
        <f>+'F1'!J244</f>
        <v/>
      </c>
      <c r="K68" s="230" t="str">
        <f>+'F1'!O244</f>
        <v/>
      </c>
      <c r="L68" s="234" t="str">
        <f>+'F1'!T244</f>
        <v/>
      </c>
      <c r="R68" s="219" t="str">
        <f t="shared" si="12"/>
        <v>EJE_TRANSVERSAL_CUATRO</v>
      </c>
      <c r="S68" s="240">
        <f t="shared" si="1"/>
        <v>0</v>
      </c>
      <c r="T68" s="220">
        <f t="shared" si="13"/>
        <v>0</v>
      </c>
      <c r="U68" s="220">
        <f t="shared" si="14"/>
        <v>0</v>
      </c>
      <c r="V68" s="241">
        <f>'F1'!F639</f>
        <v>0</v>
      </c>
      <c r="W68" s="241">
        <f>'F1'!J639</f>
        <v>0</v>
      </c>
      <c r="X68" s="242" t="str">
        <f ca="1">'F1'!T639</f>
        <v/>
      </c>
    </row>
    <row r="69" spans="1:24" x14ac:dyDescent="0.25">
      <c r="A69" s="173">
        <f t="shared" si="0"/>
        <v>0</v>
      </c>
      <c r="B69" s="229">
        <f t="shared" si="4"/>
        <v>0</v>
      </c>
      <c r="C69" s="195">
        <f>'F1'!$N$3</f>
        <v>2017</v>
      </c>
      <c r="D69" s="195" t="str">
        <f>+'F1'!$T$3</f>
        <v>30 DE JUNIO</v>
      </c>
      <c r="E69" s="195" t="str">
        <f>'F1'!$C$186</f>
        <v>EJE_TRANSVERSAL_CUATRO</v>
      </c>
      <c r="F69" s="195">
        <f>+'F1'!C246</f>
        <v>0</v>
      </c>
      <c r="G69" s="195">
        <f>+'F1'!D246</f>
        <v>0</v>
      </c>
      <c r="H69" s="195">
        <f>+'F1'!E246</f>
        <v>0</v>
      </c>
      <c r="I69" s="195">
        <f>+'F1'!F246</f>
        <v>0</v>
      </c>
      <c r="J69" s="230" t="str">
        <f>+'F1'!J246</f>
        <v/>
      </c>
      <c r="K69" s="230" t="str">
        <f>+'F1'!O246</f>
        <v/>
      </c>
      <c r="L69" s="234" t="str">
        <f>+'F1'!T246</f>
        <v/>
      </c>
      <c r="R69" s="219" t="str">
        <f t="shared" si="12"/>
        <v>EJE_TRANSVERSAL_CUATRO</v>
      </c>
      <c r="S69" s="240">
        <f t="shared" si="1"/>
        <v>0</v>
      </c>
      <c r="T69" s="220">
        <f t="shared" si="13"/>
        <v>0</v>
      </c>
      <c r="U69" s="220">
        <f t="shared" si="14"/>
        <v>0</v>
      </c>
      <c r="V69" s="241">
        <f>'F1'!F645</f>
        <v>0</v>
      </c>
      <c r="W69" s="241">
        <f>'F1'!J645</f>
        <v>0</v>
      </c>
      <c r="X69" s="242" t="str">
        <f ca="1">'F1'!T645</f>
        <v/>
      </c>
    </row>
    <row r="70" spans="1:24" x14ac:dyDescent="0.25">
      <c r="A70" s="173">
        <f t="shared" si="0"/>
        <v>0</v>
      </c>
      <c r="B70" s="229">
        <f t="shared" si="4"/>
        <v>0</v>
      </c>
      <c r="C70" s="195">
        <f>'F1'!$N$3</f>
        <v>2017</v>
      </c>
      <c r="D70" s="195" t="str">
        <f>+'F1'!$T$3</f>
        <v>30 DE JUNIO</v>
      </c>
      <c r="E70" s="195" t="str">
        <f>'F1'!$C$186</f>
        <v>EJE_TRANSVERSAL_CUATRO</v>
      </c>
      <c r="F70" s="195">
        <f>+'F1'!C248</f>
        <v>0</v>
      </c>
      <c r="G70" s="195">
        <f>+'F1'!D248</f>
        <v>0</v>
      </c>
      <c r="H70" s="195">
        <f>+'F1'!E248</f>
        <v>0</v>
      </c>
      <c r="I70" s="195">
        <f>+'F1'!F248</f>
        <v>0</v>
      </c>
      <c r="J70" s="230" t="str">
        <f>+'F1'!J248</f>
        <v/>
      </c>
      <c r="K70" s="230" t="str">
        <f>+'F1'!O248</f>
        <v/>
      </c>
      <c r="L70" s="234" t="str">
        <f>+'F1'!T248</f>
        <v/>
      </c>
      <c r="R70" s="219" t="str">
        <f t="shared" si="12"/>
        <v>EJE_TRANSVERSAL_CUATRO</v>
      </c>
      <c r="S70" s="240">
        <f t="shared" si="1"/>
        <v>0</v>
      </c>
      <c r="T70" s="220">
        <f t="shared" si="13"/>
        <v>0</v>
      </c>
      <c r="U70" s="220">
        <f t="shared" si="14"/>
        <v>0</v>
      </c>
      <c r="V70" s="241">
        <f>'F1'!F651</f>
        <v>0</v>
      </c>
      <c r="W70" s="241">
        <f>'F1'!J651</f>
        <v>0</v>
      </c>
      <c r="X70" s="242" t="str">
        <f ca="1">'F1'!T651</f>
        <v/>
      </c>
    </row>
    <row r="71" spans="1:24" ht="15.75" thickBot="1" x14ac:dyDescent="0.3">
      <c r="A71" s="271">
        <f t="shared" si="0"/>
        <v>0</v>
      </c>
      <c r="B71" s="272">
        <f t="shared" si="4"/>
        <v>0</v>
      </c>
      <c r="C71" s="196">
        <f>'F1'!$N$3</f>
        <v>2017</v>
      </c>
      <c r="D71" s="196" t="str">
        <f>+'F1'!$T$3</f>
        <v>30 DE JUNIO</v>
      </c>
      <c r="E71" s="196" t="str">
        <f>'F1'!$C$186</f>
        <v>EJE_TRANSVERSAL_CUATRO</v>
      </c>
      <c r="F71" s="196">
        <f>+'F1'!C250</f>
        <v>0</v>
      </c>
      <c r="G71" s="196">
        <f>+'F1'!D250</f>
        <v>0</v>
      </c>
      <c r="H71" s="196">
        <f>+'F1'!E250</f>
        <v>0</v>
      </c>
      <c r="I71" s="196">
        <f>+'F1'!F250</f>
        <v>0</v>
      </c>
      <c r="J71" s="273" t="str">
        <f>+'F1'!J250</f>
        <v/>
      </c>
      <c r="K71" s="273" t="str">
        <f>+'F1'!O250</f>
        <v/>
      </c>
      <c r="L71" s="274" t="str">
        <f>+'F1'!T250</f>
        <v/>
      </c>
      <c r="R71" s="219" t="str">
        <f t="shared" si="12"/>
        <v>EJE_TRANSVERSAL_CUATRO</v>
      </c>
      <c r="S71" s="240">
        <f t="shared" si="1"/>
        <v>0</v>
      </c>
      <c r="T71" s="220">
        <f t="shared" si="13"/>
        <v>0</v>
      </c>
      <c r="U71" s="220">
        <f t="shared" si="14"/>
        <v>0</v>
      </c>
      <c r="V71" s="241">
        <f>'F1'!F657</f>
        <v>0</v>
      </c>
      <c r="W71" s="241">
        <f>'F1'!J657</f>
        <v>0</v>
      </c>
      <c r="X71" s="242" t="str">
        <f ca="1">'F1'!T657</f>
        <v/>
      </c>
    </row>
    <row r="72" spans="1:24" x14ac:dyDescent="0.25">
      <c r="A72" s="198">
        <f t="shared" si="0"/>
        <v>0</v>
      </c>
      <c r="B72" s="199">
        <f t="shared" si="4"/>
        <v>0</v>
      </c>
      <c r="C72" s="200">
        <f>'F1'!$N$3</f>
        <v>2017</v>
      </c>
      <c r="D72" s="200" t="str">
        <f>+'F1'!$T$3</f>
        <v>30 DE JUNIO</v>
      </c>
      <c r="E72" s="200" t="str">
        <f>'F1'!$C$365</f>
        <v>EJE_TRANSVERSAL_CUATRO</v>
      </c>
      <c r="F72" s="200" t="str">
        <f>+'F1'!C369</f>
        <v>Modernizacion_institucional</v>
      </c>
      <c r="G72" s="200" t="str">
        <f>+'F1'!D369</f>
        <v>Desarrollar el 100% de actividades de intervención para el mejoramiento de la infraestructura física y dotación de sedes administrativas</v>
      </c>
      <c r="H72" s="200" t="str">
        <f>+'F1'!E369</f>
        <v>Proyecto 85: Modernización administrativa.
Meta 1: Fortalecer la plataforma tecnológica de equipos y dispositivos que apoyan a la infraestructura tecnológica de servidores y redes a soportar las actividades administrativas y misionales</v>
      </c>
      <c r="I72" s="200">
        <f>'F1'!F369</f>
        <v>100</v>
      </c>
      <c r="J72" s="201">
        <f>+'F1'!J369</f>
        <v>0</v>
      </c>
      <c r="K72" s="201">
        <f>+'F1'!O369</f>
        <v>0</v>
      </c>
      <c r="L72" s="202">
        <f>+'F1'!T369</f>
        <v>0</v>
      </c>
      <c r="R72" s="219" t="str">
        <f t="shared" si="12"/>
        <v>EJE_TRANSVERSAL_CUATRO</v>
      </c>
      <c r="S72" s="240">
        <f t="shared" si="1"/>
        <v>0</v>
      </c>
      <c r="T72" s="220">
        <f t="shared" si="13"/>
        <v>0</v>
      </c>
      <c r="U72" s="220">
        <f t="shared" si="14"/>
        <v>0</v>
      </c>
      <c r="V72" s="241">
        <f>'F1'!F663</f>
        <v>0</v>
      </c>
      <c r="W72" s="241">
        <f>'F1'!J663</f>
        <v>0</v>
      </c>
      <c r="X72" s="242" t="str">
        <f ca="1">'F1'!T663</f>
        <v/>
      </c>
    </row>
    <row r="73" spans="1:24" x14ac:dyDescent="0.25">
      <c r="A73" s="203">
        <f t="shared" ref="A73:A197" si="15">$C$4</f>
        <v>0</v>
      </c>
      <c r="B73" s="232">
        <f t="shared" si="4"/>
        <v>0</v>
      </c>
      <c r="C73" s="231">
        <f>'F1'!$N$3</f>
        <v>2017</v>
      </c>
      <c r="D73" s="231" t="str">
        <f>+'F1'!$T$3</f>
        <v>30 DE JUNIO</v>
      </c>
      <c r="E73" s="231" t="str">
        <f>'F1'!$C$365</f>
        <v>EJE_TRANSVERSAL_CUATRO</v>
      </c>
      <c r="F73" s="231" t="str">
        <f>+'F1'!C371</f>
        <v>Modernizacion_institucional</v>
      </c>
      <c r="G73" s="231" t="str">
        <f>+'F1'!D371</f>
        <v>Desarrollar el 100% de actividades de intervención para el mejoramiento de la infraestructura física y dotación de sedes administrativas</v>
      </c>
      <c r="H73" s="231" t="str">
        <f>+'F1'!E371</f>
        <v>Proyecto 85: Modernización administrativa.
Meta 2: Implementar un 70% del plan estratégico relacionado con los sistemas de información administrativos priorizados, con el fin de optimizar los recursos y mejorar la gestión institucional, así como los lineamientos establecidos en la política de Gobierno en Línea sobre las plataformas web de Canal Capital.</v>
      </c>
      <c r="I73" s="231">
        <f>'F1'!F371</f>
        <v>100</v>
      </c>
      <c r="J73" s="233">
        <f>+'F1'!J371</f>
        <v>0</v>
      </c>
      <c r="K73" s="233">
        <f>+'F1'!O371</f>
        <v>0</v>
      </c>
      <c r="L73" s="204">
        <f>+'F1'!T371</f>
        <v>0</v>
      </c>
      <c r="R73" s="219" t="str">
        <f t="shared" si="12"/>
        <v>EJE_TRANSVERSAL_CUATRO</v>
      </c>
      <c r="S73" s="240">
        <f t="shared" si="1"/>
        <v>0</v>
      </c>
      <c r="T73" s="220">
        <f t="shared" si="13"/>
        <v>0</v>
      </c>
      <c r="U73" s="220">
        <f t="shared" si="14"/>
        <v>0</v>
      </c>
      <c r="V73" s="241">
        <f>'F1'!F669</f>
        <v>0</v>
      </c>
      <c r="W73" s="241">
        <f>'F1'!J669</f>
        <v>0</v>
      </c>
      <c r="X73" s="242" t="str">
        <f ca="1">'F1'!T669</f>
        <v/>
      </c>
    </row>
    <row r="74" spans="1:24" x14ac:dyDescent="0.25">
      <c r="A74" s="203">
        <f t="shared" si="15"/>
        <v>0</v>
      </c>
      <c r="B74" s="232">
        <f t="shared" si="4"/>
        <v>0</v>
      </c>
      <c r="C74" s="231">
        <f>'F1'!$N$3</f>
        <v>2017</v>
      </c>
      <c r="D74" s="231" t="str">
        <f>+'F1'!$T$3</f>
        <v>30 DE JUNIO</v>
      </c>
      <c r="E74" s="231" t="str">
        <f>'F1'!$C$365</f>
        <v>EJE_TRANSVERSAL_CUATRO</v>
      </c>
      <c r="F74" s="231">
        <f>+'F1'!C373</f>
        <v>0</v>
      </c>
      <c r="G74" s="231">
        <f>+'F1'!D373</f>
        <v>0</v>
      </c>
      <c r="H74" s="231">
        <f>+'F1'!E373</f>
        <v>0</v>
      </c>
      <c r="I74" s="231">
        <f>'F1'!F373</f>
        <v>0</v>
      </c>
      <c r="J74" s="233" t="str">
        <f>+'F1'!J373</f>
        <v/>
      </c>
      <c r="K74" s="233" t="str">
        <f>+'F1'!O373</f>
        <v/>
      </c>
      <c r="L74" s="204" t="str">
        <f>+'F1'!T373</f>
        <v/>
      </c>
      <c r="R74" s="219" t="str">
        <f t="shared" si="12"/>
        <v>EJE_TRANSVERSAL_CUATRO</v>
      </c>
      <c r="S74" s="240">
        <f t="shared" si="1"/>
        <v>0</v>
      </c>
      <c r="T74" s="220">
        <f t="shared" si="13"/>
        <v>0</v>
      </c>
      <c r="U74" s="220">
        <f t="shared" si="14"/>
        <v>0</v>
      </c>
      <c r="V74" s="241">
        <f>'F1'!F675</f>
        <v>0</v>
      </c>
      <c r="W74" s="241">
        <f>'F1'!J675</f>
        <v>0</v>
      </c>
      <c r="X74" s="242" t="str">
        <f ca="1">'F1'!T675</f>
        <v/>
      </c>
    </row>
    <row r="75" spans="1:24" x14ac:dyDescent="0.25">
      <c r="A75" s="203">
        <f t="shared" si="15"/>
        <v>0</v>
      </c>
      <c r="B75" s="232">
        <f t="shared" si="4"/>
        <v>0</v>
      </c>
      <c r="C75" s="231">
        <f>'F1'!$N$3</f>
        <v>2017</v>
      </c>
      <c r="D75" s="231" t="str">
        <f>+'F1'!$T$3</f>
        <v>30 DE JUNIO</v>
      </c>
      <c r="E75" s="231" t="str">
        <f>'F1'!$C$365</f>
        <v>EJE_TRANSVERSAL_CUATRO</v>
      </c>
      <c r="F75" s="231">
        <f>+'F1'!C375</f>
        <v>0</v>
      </c>
      <c r="G75" s="231">
        <f>+'F1'!D375</f>
        <v>0</v>
      </c>
      <c r="H75" s="231">
        <f>+'F1'!E375</f>
        <v>0</v>
      </c>
      <c r="I75" s="231">
        <f>'F1'!F375</f>
        <v>0</v>
      </c>
      <c r="J75" s="233" t="str">
        <f>+'F1'!J375</f>
        <v/>
      </c>
      <c r="K75" s="233" t="str">
        <f>+'F1'!O375</f>
        <v/>
      </c>
      <c r="L75" s="204" t="str">
        <f>+'F1'!T375</f>
        <v/>
      </c>
      <c r="R75" s="219" t="str">
        <f t="shared" si="12"/>
        <v>EJE_TRANSVERSAL_CUATRO</v>
      </c>
      <c r="S75" s="240">
        <f t="shared" ref="S75:S135" si="16">$A$4</f>
        <v>0</v>
      </c>
      <c r="T75" s="220">
        <f t="shared" si="13"/>
        <v>0</v>
      </c>
      <c r="U75" s="220">
        <f t="shared" si="14"/>
        <v>0</v>
      </c>
      <c r="V75" s="241">
        <f>'F1'!F681</f>
        <v>0</v>
      </c>
      <c r="W75" s="241">
        <f>'F1'!J681</f>
        <v>0</v>
      </c>
      <c r="X75" s="242" t="str">
        <f ca="1">'F1'!T681</f>
        <v/>
      </c>
    </row>
    <row r="76" spans="1:24" x14ac:dyDescent="0.25">
      <c r="A76" s="203">
        <f t="shared" si="15"/>
        <v>0</v>
      </c>
      <c r="B76" s="232">
        <f t="shared" si="4"/>
        <v>0</v>
      </c>
      <c r="C76" s="231">
        <f>'F1'!$N$3</f>
        <v>2017</v>
      </c>
      <c r="D76" s="231" t="str">
        <f>+'F1'!$T$3</f>
        <v>30 DE JUNIO</v>
      </c>
      <c r="E76" s="231" t="str">
        <f>'F1'!$C$365</f>
        <v>EJE_TRANSVERSAL_CUATRO</v>
      </c>
      <c r="F76" s="231">
        <f>+'F1'!C377</f>
        <v>0</v>
      </c>
      <c r="G76" s="231">
        <f>+'F1'!D377</f>
        <v>0</v>
      </c>
      <c r="H76" s="231">
        <f>+'F1'!E377</f>
        <v>0</v>
      </c>
      <c r="I76" s="231">
        <f>'F1'!F377</f>
        <v>0</v>
      </c>
      <c r="J76" s="233" t="str">
        <f>+'F1'!J377</f>
        <v/>
      </c>
      <c r="K76" s="233" t="str">
        <f>+'F1'!O377</f>
        <v/>
      </c>
      <c r="L76" s="204" t="str">
        <f>+'F1'!T377</f>
        <v/>
      </c>
      <c r="R76" s="219" t="str">
        <f t="shared" si="12"/>
        <v>EJE_TRANSVERSAL_CUATRO</v>
      </c>
      <c r="S76" s="240">
        <f t="shared" si="16"/>
        <v>0</v>
      </c>
      <c r="T76" s="220">
        <f t="shared" si="13"/>
        <v>0</v>
      </c>
      <c r="U76" s="220">
        <f t="shared" si="14"/>
        <v>0</v>
      </c>
      <c r="V76" s="241">
        <f>'F1'!F687</f>
        <v>0</v>
      </c>
      <c r="W76" s="241">
        <f>'F1'!J687</f>
        <v>0</v>
      </c>
      <c r="X76" s="242" t="str">
        <f ca="1">'F1'!T687</f>
        <v/>
      </c>
    </row>
    <row r="77" spans="1:24" x14ac:dyDescent="0.25">
      <c r="A77" s="203">
        <f t="shared" si="15"/>
        <v>0</v>
      </c>
      <c r="B77" s="232">
        <f t="shared" si="4"/>
        <v>0</v>
      </c>
      <c r="C77" s="231">
        <f>'F1'!$N$3</f>
        <v>2017</v>
      </c>
      <c r="D77" s="231" t="str">
        <f>+'F1'!$T$3</f>
        <v>30 DE JUNIO</v>
      </c>
      <c r="E77" s="231" t="str">
        <f>'F1'!$C$365</f>
        <v>EJE_TRANSVERSAL_CUATRO</v>
      </c>
      <c r="F77" s="231">
        <f>+'F1'!C379</f>
        <v>0</v>
      </c>
      <c r="G77" s="231">
        <f>+'F1'!D379</f>
        <v>0</v>
      </c>
      <c r="H77" s="231">
        <f>+'F1'!E379</f>
        <v>0</v>
      </c>
      <c r="I77" s="231">
        <f>'F1'!F379</f>
        <v>0</v>
      </c>
      <c r="J77" s="233" t="str">
        <f>+'F1'!J379</f>
        <v/>
      </c>
      <c r="K77" s="233" t="str">
        <f>+'F1'!O379</f>
        <v/>
      </c>
      <c r="L77" s="204" t="str">
        <f>+'F1'!T379</f>
        <v/>
      </c>
      <c r="R77" s="219" t="str">
        <f t="shared" si="12"/>
        <v>EJE_TRANSVERSAL_CUATRO</v>
      </c>
      <c r="S77" s="240">
        <f t="shared" si="16"/>
        <v>0</v>
      </c>
      <c r="T77" s="220">
        <f t="shared" si="13"/>
        <v>0</v>
      </c>
      <c r="U77" s="220">
        <f t="shared" si="14"/>
        <v>0</v>
      </c>
      <c r="V77" s="241">
        <f>'F1'!F693</f>
        <v>0</v>
      </c>
      <c r="W77" s="241">
        <f>'F1'!J693</f>
        <v>0</v>
      </c>
      <c r="X77" s="242" t="str">
        <f ca="1">'F1'!T693</f>
        <v/>
      </c>
    </row>
    <row r="78" spans="1:24" x14ac:dyDescent="0.25">
      <c r="A78" s="203">
        <f t="shared" si="15"/>
        <v>0</v>
      </c>
      <c r="B78" s="232">
        <f t="shared" si="4"/>
        <v>0</v>
      </c>
      <c r="C78" s="231">
        <f>'F1'!$N$3</f>
        <v>2017</v>
      </c>
      <c r="D78" s="231" t="str">
        <f>+'F1'!$T$3</f>
        <v>30 DE JUNIO</v>
      </c>
      <c r="E78" s="231" t="str">
        <f>'F1'!$C$365</f>
        <v>EJE_TRANSVERSAL_CUATRO</v>
      </c>
      <c r="F78" s="231">
        <f>+'F1'!C381</f>
        <v>0</v>
      </c>
      <c r="G78" s="231">
        <f>+'F1'!D381</f>
        <v>0</v>
      </c>
      <c r="H78" s="231">
        <f>+'F1'!E381</f>
        <v>0</v>
      </c>
      <c r="I78" s="231">
        <f>'F1'!F381</f>
        <v>0</v>
      </c>
      <c r="J78" s="233" t="str">
        <f>+'F1'!J381</f>
        <v/>
      </c>
      <c r="K78" s="233" t="str">
        <f>+'F1'!O381</f>
        <v/>
      </c>
      <c r="L78" s="204" t="str">
        <f>+'F1'!T381</f>
        <v/>
      </c>
      <c r="R78" s="219" t="str">
        <f t="shared" si="12"/>
        <v>EJE_TRANSVERSAL_CUATRO</v>
      </c>
      <c r="S78" s="240">
        <f t="shared" si="16"/>
        <v>0</v>
      </c>
      <c r="T78" s="220">
        <f t="shared" si="13"/>
        <v>0</v>
      </c>
      <c r="U78" s="220">
        <f t="shared" si="14"/>
        <v>0</v>
      </c>
      <c r="V78" s="241">
        <f>'F1'!F699</f>
        <v>0</v>
      </c>
      <c r="W78" s="241">
        <f>'F1'!J699</f>
        <v>0</v>
      </c>
      <c r="X78" s="242" t="str">
        <f ca="1">'F1'!T699</f>
        <v/>
      </c>
    </row>
    <row r="79" spans="1:24" x14ac:dyDescent="0.25">
      <c r="A79" s="203">
        <f t="shared" si="15"/>
        <v>0</v>
      </c>
      <c r="B79" s="232">
        <f t="shared" si="4"/>
        <v>0</v>
      </c>
      <c r="C79" s="231">
        <f>'F1'!$N$3</f>
        <v>2017</v>
      </c>
      <c r="D79" s="231" t="str">
        <f>+'F1'!$T$3</f>
        <v>30 DE JUNIO</v>
      </c>
      <c r="E79" s="231" t="str">
        <f>'F1'!$C$365</f>
        <v>EJE_TRANSVERSAL_CUATRO</v>
      </c>
      <c r="F79" s="231">
        <f>+'F1'!C383</f>
        <v>0</v>
      </c>
      <c r="G79" s="231">
        <f>+'F1'!D383</f>
        <v>0</v>
      </c>
      <c r="H79" s="231">
        <f>+'F1'!E383</f>
        <v>0</v>
      </c>
      <c r="I79" s="231">
        <f>'F1'!F383</f>
        <v>0</v>
      </c>
      <c r="J79" s="233" t="str">
        <f>+'F1'!J383</f>
        <v/>
      </c>
      <c r="K79" s="233" t="str">
        <f>+'F1'!O383</f>
        <v/>
      </c>
      <c r="L79" s="204" t="str">
        <f>+'F1'!T383</f>
        <v/>
      </c>
      <c r="R79" s="219" t="str">
        <f t="shared" si="12"/>
        <v>EJE_TRANSVERSAL_CUATRO</v>
      </c>
      <c r="S79" s="240">
        <f t="shared" si="16"/>
        <v>0</v>
      </c>
      <c r="T79" s="220">
        <f t="shared" si="13"/>
        <v>0</v>
      </c>
      <c r="U79" s="220">
        <f t="shared" si="14"/>
        <v>0</v>
      </c>
      <c r="V79" s="241">
        <f>'F1'!F705</f>
        <v>0</v>
      </c>
      <c r="W79" s="241">
        <f>'F1'!J705</f>
        <v>0</v>
      </c>
      <c r="X79" s="242" t="str">
        <f ca="1">'F1'!T705</f>
        <v/>
      </c>
    </row>
    <row r="80" spans="1:24" x14ac:dyDescent="0.25">
      <c r="A80" s="203">
        <f t="shared" si="15"/>
        <v>0</v>
      </c>
      <c r="B80" s="232">
        <f t="shared" si="4"/>
        <v>0</v>
      </c>
      <c r="C80" s="231">
        <f>'F1'!$N$3</f>
        <v>2017</v>
      </c>
      <c r="D80" s="231" t="str">
        <f>+'F1'!$T$3</f>
        <v>30 DE JUNIO</v>
      </c>
      <c r="E80" s="231" t="str">
        <f>'F1'!$C$365</f>
        <v>EJE_TRANSVERSAL_CUATRO</v>
      </c>
      <c r="F80" s="231">
        <f>+'F1'!C385</f>
        <v>0</v>
      </c>
      <c r="G80" s="231">
        <f>+'F1'!D385</f>
        <v>0</v>
      </c>
      <c r="H80" s="231">
        <f>+'F1'!E385</f>
        <v>0</v>
      </c>
      <c r="I80" s="231">
        <f>'F1'!F385</f>
        <v>0</v>
      </c>
      <c r="J80" s="233" t="str">
        <f>+'F1'!J385</f>
        <v/>
      </c>
      <c r="K80" s="233" t="str">
        <f>+'F1'!O385</f>
        <v/>
      </c>
      <c r="L80" s="204" t="str">
        <f>+'F1'!T385</f>
        <v/>
      </c>
      <c r="R80" s="219" t="str">
        <f t="shared" si="12"/>
        <v>EJE_TRANSVERSAL_CUATRO</v>
      </c>
      <c r="S80" s="240">
        <f t="shared" si="16"/>
        <v>0</v>
      </c>
      <c r="T80" s="220">
        <f t="shared" si="13"/>
        <v>0</v>
      </c>
      <c r="U80" s="220">
        <f t="shared" si="14"/>
        <v>0</v>
      </c>
      <c r="V80" s="241">
        <f>'F1'!F711</f>
        <v>0</v>
      </c>
      <c r="W80" s="241">
        <f>'F1'!J711</f>
        <v>0</v>
      </c>
      <c r="X80" s="242" t="str">
        <f ca="1">'F1'!T711</f>
        <v/>
      </c>
    </row>
    <row r="81" spans="1:24" ht="15.75" thickBot="1" x14ac:dyDescent="0.3">
      <c r="A81" s="203">
        <f t="shared" si="15"/>
        <v>0</v>
      </c>
      <c r="B81" s="232">
        <f t="shared" si="4"/>
        <v>0</v>
      </c>
      <c r="C81" s="231">
        <f>'F1'!$N$3</f>
        <v>2017</v>
      </c>
      <c r="D81" s="231" t="str">
        <f>+'F1'!$T$3</f>
        <v>30 DE JUNIO</v>
      </c>
      <c r="E81" s="231" t="str">
        <f>'F1'!$C$365</f>
        <v>EJE_TRANSVERSAL_CUATRO</v>
      </c>
      <c r="F81" s="231">
        <f>+'F1'!C387</f>
        <v>0</v>
      </c>
      <c r="G81" s="231">
        <f>+'F1'!D387</f>
        <v>0</v>
      </c>
      <c r="H81" s="231">
        <f>+'F1'!E387</f>
        <v>0</v>
      </c>
      <c r="I81" s="231">
        <f>'F1'!F387</f>
        <v>0</v>
      </c>
      <c r="J81" s="233" t="str">
        <f>+'F1'!J387</f>
        <v/>
      </c>
      <c r="K81" s="233" t="str">
        <f>+'F1'!O387</f>
        <v/>
      </c>
      <c r="L81" s="204" t="str">
        <f>+'F1'!T387</f>
        <v/>
      </c>
      <c r="R81" s="221" t="str">
        <f t="shared" si="12"/>
        <v>EJE_TRANSVERSAL_CUATRO</v>
      </c>
      <c r="S81" s="222">
        <f t="shared" si="16"/>
        <v>0</v>
      </c>
      <c r="T81" s="263">
        <f t="shared" si="13"/>
        <v>0</v>
      </c>
      <c r="U81" s="263">
        <f t="shared" si="14"/>
        <v>0</v>
      </c>
      <c r="V81" s="264">
        <f>'F1'!F717</f>
        <v>0</v>
      </c>
      <c r="W81" s="264">
        <f>'F1'!J717</f>
        <v>0</v>
      </c>
      <c r="X81" s="265" t="str">
        <f ca="1">'F1'!T717</f>
        <v/>
      </c>
    </row>
    <row r="82" spans="1:24" x14ac:dyDescent="0.25">
      <c r="A82" s="203">
        <f t="shared" si="15"/>
        <v>0</v>
      </c>
      <c r="B82" s="232">
        <f t="shared" si="4"/>
        <v>0</v>
      </c>
      <c r="C82" s="231">
        <f>'F1'!$N$3</f>
        <v>2017</v>
      </c>
      <c r="D82" s="231" t="str">
        <f>+'F1'!$T$3</f>
        <v>30 DE JUNIO</v>
      </c>
      <c r="E82" s="231" t="str">
        <f>'F1'!$C$365</f>
        <v>EJE_TRANSVERSAL_CUATRO</v>
      </c>
      <c r="F82" s="231">
        <f>+'F1'!C389</f>
        <v>0</v>
      </c>
      <c r="G82" s="231">
        <f>+'F1'!D389</f>
        <v>0</v>
      </c>
      <c r="H82" s="231">
        <f>+'F1'!E389</f>
        <v>0</v>
      </c>
      <c r="I82" s="231">
        <f>'F1'!F389</f>
        <v>0</v>
      </c>
      <c r="J82" s="233" t="str">
        <f>+'F1'!J389</f>
        <v/>
      </c>
      <c r="K82" s="233" t="str">
        <f>+'F1'!O389</f>
        <v/>
      </c>
      <c r="L82" s="204" t="str">
        <f>+'F1'!T389</f>
        <v/>
      </c>
      <c r="R82" s="174" t="str">
        <f>E134</f>
        <v>EJE_TRANSVERSAL_DOS</v>
      </c>
      <c r="S82" s="250">
        <f t="shared" si="16"/>
        <v>0</v>
      </c>
      <c r="T82" s="175">
        <f>F134</f>
        <v>0</v>
      </c>
      <c r="U82" s="175">
        <f>G134</f>
        <v>0</v>
      </c>
      <c r="V82" s="251">
        <f>'F1'!F795</f>
        <v>0</v>
      </c>
      <c r="W82" s="251">
        <f>'F1'!J795</f>
        <v>0</v>
      </c>
      <c r="X82" s="252" t="str">
        <f ca="1">'F1'!T795</f>
        <v/>
      </c>
    </row>
    <row r="83" spans="1:24" x14ac:dyDescent="0.25">
      <c r="A83" s="203">
        <f t="shared" si="15"/>
        <v>0</v>
      </c>
      <c r="B83" s="232">
        <f t="shared" si="4"/>
        <v>0</v>
      </c>
      <c r="C83" s="231">
        <f>'F1'!$N$3</f>
        <v>2017</v>
      </c>
      <c r="D83" s="231" t="str">
        <f>+'F1'!$T$3</f>
        <v>30 DE JUNIO</v>
      </c>
      <c r="E83" s="231" t="str">
        <f>'F1'!$C$365</f>
        <v>EJE_TRANSVERSAL_CUATRO</v>
      </c>
      <c r="F83" s="231">
        <f>+'F1'!C391</f>
        <v>0</v>
      </c>
      <c r="G83" s="231">
        <f>+'F1'!D391</f>
        <v>0</v>
      </c>
      <c r="H83" s="231">
        <f>+'F1'!E391</f>
        <v>0</v>
      </c>
      <c r="I83" s="231">
        <f>'F1'!F391</f>
        <v>0</v>
      </c>
      <c r="J83" s="233" t="str">
        <f>+'F1'!J391</f>
        <v/>
      </c>
      <c r="K83" s="233" t="str">
        <f>+'F1'!O391</f>
        <v/>
      </c>
      <c r="L83" s="204" t="str">
        <f>+'F1'!T391</f>
        <v/>
      </c>
      <c r="R83" s="177" t="str">
        <f t="shared" si="12"/>
        <v>EJE_TRANSVERSAL_DOS</v>
      </c>
      <c r="S83" s="236">
        <f t="shared" si="16"/>
        <v>0</v>
      </c>
      <c r="T83" s="213">
        <f>F233</f>
        <v>0</v>
      </c>
      <c r="U83" s="213">
        <f t="shared" ref="U83:U99" si="17">G135</f>
        <v>0</v>
      </c>
      <c r="V83" s="237">
        <f>'F1'!F801</f>
        <v>0</v>
      </c>
      <c r="W83" s="237">
        <f>'F1'!J801</f>
        <v>0</v>
      </c>
      <c r="X83" s="214" t="str">
        <f ca="1">'F1'!T801</f>
        <v/>
      </c>
    </row>
    <row r="84" spans="1:24" x14ac:dyDescent="0.25">
      <c r="A84" s="203">
        <f t="shared" si="15"/>
        <v>0</v>
      </c>
      <c r="B84" s="232">
        <f t="shared" si="4"/>
        <v>0</v>
      </c>
      <c r="C84" s="231">
        <f>'F1'!$N$3</f>
        <v>2017</v>
      </c>
      <c r="D84" s="231" t="str">
        <f>+'F1'!$T$3</f>
        <v>30 DE JUNIO</v>
      </c>
      <c r="E84" s="231" t="str">
        <f>'F1'!$C$365</f>
        <v>EJE_TRANSVERSAL_CUATRO</v>
      </c>
      <c r="F84" s="231">
        <f>+'F1'!C393</f>
        <v>0</v>
      </c>
      <c r="G84" s="231">
        <f>+'F1'!D393</f>
        <v>0</v>
      </c>
      <c r="H84" s="231">
        <f>+'F1'!E393</f>
        <v>0</v>
      </c>
      <c r="I84" s="231">
        <f>'F1'!F393</f>
        <v>0</v>
      </c>
      <c r="J84" s="233" t="str">
        <f>+'F1'!J393</f>
        <v/>
      </c>
      <c r="K84" s="233" t="str">
        <f>+'F1'!O393</f>
        <v/>
      </c>
      <c r="L84" s="204" t="str">
        <f>+'F1'!T393</f>
        <v/>
      </c>
      <c r="R84" s="177" t="str">
        <f t="shared" si="12"/>
        <v>EJE_TRANSVERSAL_DOS</v>
      </c>
      <c r="S84" s="236">
        <f t="shared" si="16"/>
        <v>0</v>
      </c>
      <c r="T84" s="213">
        <f t="shared" ref="T84:T99" si="18">F234</f>
        <v>0</v>
      </c>
      <c r="U84" s="213">
        <f t="shared" si="17"/>
        <v>0</v>
      </c>
      <c r="V84" s="237">
        <f>'F1'!F807</f>
        <v>0</v>
      </c>
      <c r="W84" s="237">
        <f>'F1'!J807</f>
        <v>0</v>
      </c>
      <c r="X84" s="214" t="str">
        <f ca="1">'F1'!T807</f>
        <v/>
      </c>
    </row>
    <row r="85" spans="1:24" x14ac:dyDescent="0.25">
      <c r="A85" s="203">
        <f t="shared" si="15"/>
        <v>0</v>
      </c>
      <c r="B85" s="232">
        <f t="shared" si="4"/>
        <v>0</v>
      </c>
      <c r="C85" s="231">
        <f>'F1'!$N$3</f>
        <v>2017</v>
      </c>
      <c r="D85" s="231" t="str">
        <f>+'F1'!$T$3</f>
        <v>30 DE JUNIO</v>
      </c>
      <c r="E85" s="231" t="str">
        <f>'F1'!$C$365</f>
        <v>EJE_TRANSVERSAL_CUATRO</v>
      </c>
      <c r="F85" s="231">
        <f>+'F1'!C395</f>
        <v>0</v>
      </c>
      <c r="G85" s="231">
        <f>+'F1'!D395</f>
        <v>0</v>
      </c>
      <c r="H85" s="231">
        <f>+'F1'!E395</f>
        <v>0</v>
      </c>
      <c r="I85" s="231">
        <f>'F1'!F395</f>
        <v>0</v>
      </c>
      <c r="J85" s="233" t="str">
        <f>+'F1'!J395</f>
        <v/>
      </c>
      <c r="K85" s="233" t="str">
        <f>+'F1'!O395</f>
        <v/>
      </c>
      <c r="L85" s="204" t="str">
        <f>+'F1'!T395</f>
        <v/>
      </c>
      <c r="R85" s="177" t="str">
        <f t="shared" si="12"/>
        <v>EJE_TRANSVERSAL_DOS</v>
      </c>
      <c r="S85" s="236">
        <f t="shared" si="16"/>
        <v>0</v>
      </c>
      <c r="T85" s="213">
        <f t="shared" si="18"/>
        <v>0</v>
      </c>
      <c r="U85" s="213">
        <f t="shared" si="17"/>
        <v>0</v>
      </c>
      <c r="V85" s="237">
        <f>'F1'!F813</f>
        <v>0</v>
      </c>
      <c r="W85" s="237">
        <f>'F1'!J813</f>
        <v>0</v>
      </c>
      <c r="X85" s="214" t="str">
        <f ca="1">'F1'!T813</f>
        <v/>
      </c>
    </row>
    <row r="86" spans="1:24" x14ac:dyDescent="0.25">
      <c r="A86" s="203">
        <f t="shared" si="15"/>
        <v>0</v>
      </c>
      <c r="B86" s="232">
        <f t="shared" si="4"/>
        <v>0</v>
      </c>
      <c r="C86" s="231">
        <f>'F1'!$N$3</f>
        <v>2017</v>
      </c>
      <c r="D86" s="231" t="str">
        <f>+'F1'!$T$3</f>
        <v>30 DE JUNIO</v>
      </c>
      <c r="E86" s="231" t="str">
        <f>'F1'!$C$365</f>
        <v>EJE_TRANSVERSAL_CUATRO</v>
      </c>
      <c r="F86" s="231">
        <f>+'F1'!C397</f>
        <v>0</v>
      </c>
      <c r="G86" s="231">
        <f>+'F1'!D397</f>
        <v>0</v>
      </c>
      <c r="H86" s="231">
        <f>+'F1'!E397</f>
        <v>0</v>
      </c>
      <c r="I86" s="231">
        <f>'F1'!F397</f>
        <v>0</v>
      </c>
      <c r="J86" s="233" t="str">
        <f>+'F1'!J397</f>
        <v/>
      </c>
      <c r="K86" s="233" t="str">
        <f>+'F1'!O397</f>
        <v/>
      </c>
      <c r="L86" s="204" t="str">
        <f>+'F1'!T397</f>
        <v/>
      </c>
      <c r="R86" s="177" t="str">
        <f t="shared" si="12"/>
        <v>EJE_TRANSVERSAL_DOS</v>
      </c>
      <c r="S86" s="236">
        <f t="shared" si="16"/>
        <v>0</v>
      </c>
      <c r="T86" s="213">
        <f t="shared" si="18"/>
        <v>0</v>
      </c>
      <c r="U86" s="213">
        <f t="shared" si="17"/>
        <v>0</v>
      </c>
      <c r="V86" s="237">
        <f>'F1'!F819</f>
        <v>0</v>
      </c>
      <c r="W86" s="237">
        <f>'F1'!J819</f>
        <v>0</v>
      </c>
      <c r="X86" s="214" t="str">
        <f ca="1">'F1'!T819</f>
        <v/>
      </c>
    </row>
    <row r="87" spans="1:24" x14ac:dyDescent="0.25">
      <c r="A87" s="203">
        <f t="shared" si="15"/>
        <v>0</v>
      </c>
      <c r="B87" s="232">
        <f t="shared" si="4"/>
        <v>0</v>
      </c>
      <c r="C87" s="231">
        <f>'F1'!$N$3</f>
        <v>2017</v>
      </c>
      <c r="D87" s="231" t="str">
        <f>+'F1'!$T$3</f>
        <v>30 DE JUNIO</v>
      </c>
      <c r="E87" s="231" t="str">
        <f>'F1'!$C$365</f>
        <v>EJE_TRANSVERSAL_CUATRO</v>
      </c>
      <c r="F87" s="231">
        <f>+'F1'!C399</f>
        <v>0</v>
      </c>
      <c r="G87" s="231">
        <f>+'F1'!D399</f>
        <v>0</v>
      </c>
      <c r="H87" s="231" t="str">
        <f>+'F1'!E399</f>
        <v xml:space="preserve"> </v>
      </c>
      <c r="I87" s="231">
        <f>'F1'!F399</f>
        <v>0</v>
      </c>
      <c r="J87" s="233" t="str">
        <f>+'F1'!J399</f>
        <v/>
      </c>
      <c r="K87" s="233" t="str">
        <f>+'F1'!O399</f>
        <v/>
      </c>
      <c r="L87" s="204" t="str">
        <f>+'F1'!T399</f>
        <v/>
      </c>
      <c r="R87" s="177" t="str">
        <f t="shared" si="12"/>
        <v>EJE_TRANSVERSAL_DOS</v>
      </c>
      <c r="S87" s="236">
        <f t="shared" si="16"/>
        <v>0</v>
      </c>
      <c r="T87" s="213">
        <f t="shared" si="18"/>
        <v>0</v>
      </c>
      <c r="U87" s="213">
        <f t="shared" si="17"/>
        <v>0</v>
      </c>
      <c r="V87" s="237">
        <f>'F1'!F825</f>
        <v>0</v>
      </c>
      <c r="W87" s="237">
        <f>'F1'!J825</f>
        <v>0</v>
      </c>
      <c r="X87" s="214" t="str">
        <f ca="1">'F1'!T825</f>
        <v/>
      </c>
    </row>
    <row r="88" spans="1:24" x14ac:dyDescent="0.25">
      <c r="A88" s="203">
        <f t="shared" si="15"/>
        <v>0</v>
      </c>
      <c r="B88" s="232">
        <f t="shared" si="4"/>
        <v>0</v>
      </c>
      <c r="C88" s="231">
        <f>'F1'!$N$3</f>
        <v>2017</v>
      </c>
      <c r="D88" s="231" t="str">
        <f>+'F1'!$T$3</f>
        <v>30 DE JUNIO</v>
      </c>
      <c r="E88" s="231" t="str">
        <f>'F1'!$C$365</f>
        <v>EJE_TRANSVERSAL_CUATRO</v>
      </c>
      <c r="F88" s="231">
        <f>+'F1'!C401</f>
        <v>0</v>
      </c>
      <c r="G88" s="231">
        <f>+'F1'!D401</f>
        <v>0</v>
      </c>
      <c r="H88" s="231" t="str">
        <f>+'F1'!E401</f>
        <v xml:space="preserve"> </v>
      </c>
      <c r="I88" s="231">
        <f>'F1'!F401</f>
        <v>0</v>
      </c>
      <c r="J88" s="233" t="str">
        <f>+'F1'!J401</f>
        <v/>
      </c>
      <c r="K88" s="233" t="str">
        <f>+'F1'!O401</f>
        <v/>
      </c>
      <c r="L88" s="204" t="str">
        <f>+'F1'!T401</f>
        <v/>
      </c>
      <c r="R88" s="177" t="str">
        <f t="shared" si="12"/>
        <v>EJE_TRANSVERSAL_DOS</v>
      </c>
      <c r="S88" s="236">
        <f t="shared" si="16"/>
        <v>0</v>
      </c>
      <c r="T88" s="213">
        <f t="shared" si="18"/>
        <v>0</v>
      </c>
      <c r="U88" s="213">
        <f t="shared" si="17"/>
        <v>0</v>
      </c>
      <c r="V88" s="237">
        <f>'F1'!F831</f>
        <v>0</v>
      </c>
      <c r="W88" s="237">
        <f>'F1'!J831</f>
        <v>0</v>
      </c>
      <c r="X88" s="214" t="str">
        <f ca="1">'F1'!T831</f>
        <v/>
      </c>
    </row>
    <row r="89" spans="1:24" x14ac:dyDescent="0.25">
      <c r="A89" s="203">
        <f t="shared" si="15"/>
        <v>0</v>
      </c>
      <c r="B89" s="232">
        <f t="shared" si="4"/>
        <v>0</v>
      </c>
      <c r="C89" s="231">
        <f>'F1'!$N$3</f>
        <v>2017</v>
      </c>
      <c r="D89" s="231" t="str">
        <f>+'F1'!$T$3</f>
        <v>30 DE JUNIO</v>
      </c>
      <c r="E89" s="231" t="str">
        <f>'F1'!$C$365</f>
        <v>EJE_TRANSVERSAL_CUATRO</v>
      </c>
      <c r="F89" s="231">
        <f>+'F1'!C403</f>
        <v>0</v>
      </c>
      <c r="G89" s="231">
        <f>+'F1'!D403</f>
        <v>0</v>
      </c>
      <c r="H89" s="231" t="str">
        <f>+'F1'!E403</f>
        <v xml:space="preserve"> </v>
      </c>
      <c r="I89" s="231">
        <f>'F1'!F403</f>
        <v>0</v>
      </c>
      <c r="J89" s="233" t="str">
        <f>+'F1'!J403</f>
        <v/>
      </c>
      <c r="K89" s="233" t="str">
        <f>+'F1'!O403</f>
        <v/>
      </c>
      <c r="L89" s="204" t="str">
        <f>+'F1'!T403</f>
        <v/>
      </c>
      <c r="R89" s="177" t="str">
        <f t="shared" si="12"/>
        <v>EJE_TRANSVERSAL_DOS</v>
      </c>
      <c r="S89" s="236">
        <f t="shared" si="16"/>
        <v>0</v>
      </c>
      <c r="T89" s="213">
        <f t="shared" si="18"/>
        <v>0</v>
      </c>
      <c r="U89" s="213">
        <f t="shared" si="17"/>
        <v>0</v>
      </c>
      <c r="V89" s="237">
        <f>'F1'!F837</f>
        <v>0</v>
      </c>
      <c r="W89" s="237">
        <f>'F1'!J837</f>
        <v>0</v>
      </c>
      <c r="X89" s="214" t="str">
        <f ca="1">'F1'!T837</f>
        <v/>
      </c>
    </row>
    <row r="90" spans="1:24" x14ac:dyDescent="0.25">
      <c r="A90" s="203">
        <f t="shared" si="15"/>
        <v>0</v>
      </c>
      <c r="B90" s="232">
        <f t="shared" si="4"/>
        <v>0</v>
      </c>
      <c r="C90" s="231">
        <f>'F1'!$N$3</f>
        <v>2017</v>
      </c>
      <c r="D90" s="231" t="str">
        <f>+'F1'!$T$3</f>
        <v>30 DE JUNIO</v>
      </c>
      <c r="E90" s="231" t="str">
        <f>'F1'!$C$365</f>
        <v>EJE_TRANSVERSAL_CUATRO</v>
      </c>
      <c r="F90" s="231">
        <f>+'F1'!C405</f>
        <v>0</v>
      </c>
      <c r="G90" s="231">
        <f>+'F1'!D405</f>
        <v>0</v>
      </c>
      <c r="H90" s="231" t="str">
        <f>+'F1'!E405</f>
        <v xml:space="preserve"> </v>
      </c>
      <c r="I90" s="231">
        <f>'F1'!F405</f>
        <v>0</v>
      </c>
      <c r="J90" s="233" t="str">
        <f>+'F1'!J405</f>
        <v/>
      </c>
      <c r="K90" s="233" t="str">
        <f>+'F1'!O405</f>
        <v/>
      </c>
      <c r="L90" s="204" t="str">
        <f>+'F1'!T405</f>
        <v/>
      </c>
      <c r="R90" s="177" t="str">
        <f t="shared" si="12"/>
        <v>EJE_TRANSVERSAL_DOS</v>
      </c>
      <c r="S90" s="236">
        <f t="shared" si="16"/>
        <v>0</v>
      </c>
      <c r="T90" s="213">
        <f t="shared" si="18"/>
        <v>0</v>
      </c>
      <c r="U90" s="213">
        <f t="shared" si="17"/>
        <v>0</v>
      </c>
      <c r="V90" s="237">
        <f>'F1'!F843</f>
        <v>0</v>
      </c>
      <c r="W90" s="237">
        <f>'F1'!J843</f>
        <v>0</v>
      </c>
      <c r="X90" s="214" t="str">
        <f ca="1">'F1'!T843</f>
        <v/>
      </c>
    </row>
    <row r="91" spans="1:24" x14ac:dyDescent="0.25">
      <c r="A91" s="203">
        <f t="shared" si="15"/>
        <v>0</v>
      </c>
      <c r="B91" s="232">
        <f t="shared" si="4"/>
        <v>0</v>
      </c>
      <c r="C91" s="231">
        <f>'F1'!$N$3</f>
        <v>2017</v>
      </c>
      <c r="D91" s="231" t="str">
        <f>+'F1'!$T$3</f>
        <v>30 DE JUNIO</v>
      </c>
      <c r="E91" s="231" t="str">
        <f>'F1'!$C$365</f>
        <v>EJE_TRANSVERSAL_CUATRO</v>
      </c>
      <c r="F91" s="231">
        <f>+'F1'!C407</f>
        <v>0</v>
      </c>
      <c r="G91" s="231">
        <f>+'F1'!D407</f>
        <v>0</v>
      </c>
      <c r="H91" s="231" t="str">
        <f>+'F1'!E407</f>
        <v xml:space="preserve"> </v>
      </c>
      <c r="I91" s="231">
        <f>'F1'!F407</f>
        <v>0</v>
      </c>
      <c r="J91" s="233" t="str">
        <f>+'F1'!J407</f>
        <v/>
      </c>
      <c r="K91" s="233" t="str">
        <f>+'F1'!O407</f>
        <v/>
      </c>
      <c r="L91" s="204" t="str">
        <f>+'F1'!T407</f>
        <v/>
      </c>
      <c r="R91" s="177" t="str">
        <f t="shared" si="12"/>
        <v>EJE_TRANSVERSAL_DOS</v>
      </c>
      <c r="S91" s="236">
        <f t="shared" si="16"/>
        <v>0</v>
      </c>
      <c r="T91" s="213">
        <f t="shared" si="18"/>
        <v>0</v>
      </c>
      <c r="U91" s="213">
        <f t="shared" si="17"/>
        <v>0</v>
      </c>
      <c r="V91" s="237">
        <f>'F1'!F849</f>
        <v>0</v>
      </c>
      <c r="W91" s="237">
        <f>'F1'!J849</f>
        <v>0</v>
      </c>
      <c r="X91" s="214" t="str">
        <f ca="1">'F1'!T849</f>
        <v/>
      </c>
    </row>
    <row r="92" spans="1:24" x14ac:dyDescent="0.25">
      <c r="A92" s="203">
        <f t="shared" si="15"/>
        <v>0</v>
      </c>
      <c r="B92" s="232">
        <f t="shared" si="4"/>
        <v>0</v>
      </c>
      <c r="C92" s="231">
        <f>'F1'!$N$3</f>
        <v>2017</v>
      </c>
      <c r="D92" s="231" t="str">
        <f>+'F1'!$T$3</f>
        <v>30 DE JUNIO</v>
      </c>
      <c r="E92" s="231" t="str">
        <f>'F1'!$C$365</f>
        <v>EJE_TRANSVERSAL_CUATRO</v>
      </c>
      <c r="F92" s="231">
        <f>+'F1'!C409</f>
        <v>0</v>
      </c>
      <c r="G92" s="231">
        <f>+'F1'!D409</f>
        <v>0</v>
      </c>
      <c r="H92" s="231">
        <f>+'F1'!E409</f>
        <v>0</v>
      </c>
      <c r="I92" s="231">
        <f>'F1'!F409</f>
        <v>0</v>
      </c>
      <c r="J92" s="233" t="str">
        <f>+'F1'!J409</f>
        <v/>
      </c>
      <c r="K92" s="233" t="str">
        <f>+'F1'!O409</f>
        <v/>
      </c>
      <c r="L92" s="204" t="str">
        <f>+'F1'!T409</f>
        <v/>
      </c>
      <c r="R92" s="177" t="str">
        <f t="shared" si="12"/>
        <v>EJE_TRANSVERSAL_DOS</v>
      </c>
      <c r="S92" s="236">
        <f t="shared" si="16"/>
        <v>0</v>
      </c>
      <c r="T92" s="213">
        <f t="shared" si="18"/>
        <v>0</v>
      </c>
      <c r="U92" s="213">
        <f t="shared" si="17"/>
        <v>0</v>
      </c>
      <c r="V92" s="237">
        <f>'F1'!F855</f>
        <v>0</v>
      </c>
      <c r="W92" s="237">
        <f>'F1'!J855</f>
        <v>0</v>
      </c>
      <c r="X92" s="214" t="str">
        <f ca="1">'F1'!T855</f>
        <v/>
      </c>
    </row>
    <row r="93" spans="1:24" x14ac:dyDescent="0.25">
      <c r="A93" s="203">
        <f t="shared" si="15"/>
        <v>0</v>
      </c>
      <c r="B93" s="232">
        <f t="shared" si="4"/>
        <v>0</v>
      </c>
      <c r="C93" s="231">
        <f>'F1'!$N$3</f>
        <v>2017</v>
      </c>
      <c r="D93" s="231" t="str">
        <f>+'F1'!$T$3</f>
        <v>30 DE JUNIO</v>
      </c>
      <c r="E93" s="231" t="str">
        <f>'F1'!$C$365</f>
        <v>EJE_TRANSVERSAL_CUATRO</v>
      </c>
      <c r="F93" s="231">
        <f>+'F1'!C411</f>
        <v>0</v>
      </c>
      <c r="G93" s="231">
        <f>+'F1'!D411</f>
        <v>0</v>
      </c>
      <c r="H93" s="231">
        <f>+'F1'!E411</f>
        <v>0</v>
      </c>
      <c r="I93" s="231">
        <f>'F1'!F411</f>
        <v>0</v>
      </c>
      <c r="J93" s="233" t="str">
        <f>+'F1'!J411</f>
        <v/>
      </c>
      <c r="K93" s="233" t="str">
        <f>+'F1'!O411</f>
        <v/>
      </c>
      <c r="L93" s="204" t="str">
        <f>+'F1'!T411</f>
        <v/>
      </c>
      <c r="R93" s="177" t="str">
        <f t="shared" si="12"/>
        <v>EJE_TRANSVERSAL_DOS</v>
      </c>
      <c r="S93" s="236">
        <f t="shared" si="16"/>
        <v>0</v>
      </c>
      <c r="T93" s="213">
        <f t="shared" si="18"/>
        <v>0</v>
      </c>
      <c r="U93" s="213">
        <f t="shared" si="17"/>
        <v>0</v>
      </c>
      <c r="V93" s="237">
        <f>'F1'!F861</f>
        <v>0</v>
      </c>
      <c r="W93" s="237">
        <f>'F1'!J861</f>
        <v>0</v>
      </c>
      <c r="X93" s="214" t="str">
        <f ca="1">'F1'!T861</f>
        <v/>
      </c>
    </row>
    <row r="94" spans="1:24" x14ac:dyDescent="0.25">
      <c r="A94" s="203">
        <f t="shared" si="15"/>
        <v>0</v>
      </c>
      <c r="B94" s="232">
        <f t="shared" si="4"/>
        <v>0</v>
      </c>
      <c r="C94" s="231">
        <f>'F1'!$N$3</f>
        <v>2017</v>
      </c>
      <c r="D94" s="231" t="str">
        <f>+'F1'!$T$3</f>
        <v>30 DE JUNIO</v>
      </c>
      <c r="E94" s="231" t="str">
        <f>'F1'!$C$365</f>
        <v>EJE_TRANSVERSAL_CUATRO</v>
      </c>
      <c r="F94" s="231">
        <f>+'F1'!C413</f>
        <v>0</v>
      </c>
      <c r="G94" s="231">
        <f>+'F1'!D413</f>
        <v>0</v>
      </c>
      <c r="H94" s="231" t="str">
        <f>+'F1'!E413</f>
        <v xml:space="preserve"> </v>
      </c>
      <c r="I94" s="231">
        <f>'F1'!F413</f>
        <v>0</v>
      </c>
      <c r="J94" s="233" t="str">
        <f>+'F1'!J413</f>
        <v/>
      </c>
      <c r="K94" s="233" t="str">
        <f>+'F1'!O413</f>
        <v/>
      </c>
      <c r="L94" s="204" t="str">
        <f>+'F1'!T413</f>
        <v/>
      </c>
      <c r="R94" s="177" t="str">
        <f t="shared" si="12"/>
        <v>EJE_TRANSVERSAL_DOS</v>
      </c>
      <c r="S94" s="236">
        <f t="shared" si="16"/>
        <v>0</v>
      </c>
      <c r="T94" s="213">
        <f t="shared" si="18"/>
        <v>0</v>
      </c>
      <c r="U94" s="213">
        <f t="shared" si="17"/>
        <v>0</v>
      </c>
      <c r="V94" s="237">
        <f>'F1'!F867</f>
        <v>0</v>
      </c>
      <c r="W94" s="237">
        <f>'F1'!J867</f>
        <v>0</v>
      </c>
      <c r="X94" s="214" t="str">
        <f ca="1">'F1'!T867</f>
        <v/>
      </c>
    </row>
    <row r="95" spans="1:24" x14ac:dyDescent="0.25">
      <c r="A95" s="203">
        <f t="shared" si="15"/>
        <v>0</v>
      </c>
      <c r="B95" s="232">
        <f t="shared" si="4"/>
        <v>0</v>
      </c>
      <c r="C95" s="231">
        <f>'F1'!$N$3</f>
        <v>2017</v>
      </c>
      <c r="D95" s="231" t="str">
        <f>+'F1'!$T$3</f>
        <v>30 DE JUNIO</v>
      </c>
      <c r="E95" s="231" t="str">
        <f>'F1'!$C$365</f>
        <v>EJE_TRANSVERSAL_CUATRO</v>
      </c>
      <c r="F95" s="231">
        <f>+'F1'!C415</f>
        <v>0</v>
      </c>
      <c r="G95" s="231">
        <f>+'F1'!D415</f>
        <v>0</v>
      </c>
      <c r="H95" s="231" t="str">
        <f>+'F1'!E415</f>
        <v xml:space="preserve"> </v>
      </c>
      <c r="I95" s="231">
        <f>'F1'!F415</f>
        <v>0</v>
      </c>
      <c r="J95" s="233" t="str">
        <f>+'F1'!J415</f>
        <v/>
      </c>
      <c r="K95" s="233" t="str">
        <f>+'F1'!O415</f>
        <v/>
      </c>
      <c r="L95" s="204" t="str">
        <f>+'F1'!T415</f>
        <v/>
      </c>
      <c r="R95" s="177" t="str">
        <f t="shared" si="12"/>
        <v>EJE_TRANSVERSAL_DOS</v>
      </c>
      <c r="S95" s="236">
        <f t="shared" si="16"/>
        <v>0</v>
      </c>
      <c r="T95" s="213">
        <f t="shared" si="18"/>
        <v>0</v>
      </c>
      <c r="U95" s="213">
        <f t="shared" si="17"/>
        <v>0</v>
      </c>
      <c r="V95" s="237">
        <f>'F1'!F873</f>
        <v>0</v>
      </c>
      <c r="W95" s="237">
        <f>'F1'!J873</f>
        <v>0</v>
      </c>
      <c r="X95" s="214" t="str">
        <f ca="1">'F1'!T873</f>
        <v/>
      </c>
    </row>
    <row r="96" spans="1:24" x14ac:dyDescent="0.25">
      <c r="A96" s="203">
        <f t="shared" si="15"/>
        <v>0</v>
      </c>
      <c r="B96" s="232">
        <f t="shared" si="4"/>
        <v>0</v>
      </c>
      <c r="C96" s="231">
        <f>'F1'!$N$3</f>
        <v>2017</v>
      </c>
      <c r="D96" s="231" t="str">
        <f>+'F1'!$T$3</f>
        <v>30 DE JUNIO</v>
      </c>
      <c r="E96" s="231" t="str">
        <f>'F1'!$C$365</f>
        <v>EJE_TRANSVERSAL_CUATRO</v>
      </c>
      <c r="F96" s="231">
        <f>+'F1'!C417</f>
        <v>0</v>
      </c>
      <c r="G96" s="231">
        <f>+'F1'!D417</f>
        <v>0</v>
      </c>
      <c r="H96" s="231">
        <f>+'F1'!E417</f>
        <v>0</v>
      </c>
      <c r="I96" s="231">
        <f>'F1'!F417</f>
        <v>0</v>
      </c>
      <c r="J96" s="233" t="str">
        <f>+'F1'!J417</f>
        <v/>
      </c>
      <c r="K96" s="233" t="str">
        <f>+'F1'!O417</f>
        <v/>
      </c>
      <c r="L96" s="204" t="str">
        <f>+'F1'!T417</f>
        <v/>
      </c>
      <c r="R96" s="177" t="str">
        <f t="shared" si="12"/>
        <v>EJE_TRANSVERSAL_DOS</v>
      </c>
      <c r="S96" s="236">
        <f t="shared" si="16"/>
        <v>0</v>
      </c>
      <c r="T96" s="213">
        <f t="shared" si="18"/>
        <v>0</v>
      </c>
      <c r="U96" s="213">
        <f t="shared" si="17"/>
        <v>0</v>
      </c>
      <c r="V96" s="237">
        <f>'F1'!F879</f>
        <v>0</v>
      </c>
      <c r="W96" s="237">
        <f>'F1'!J879</f>
        <v>0</v>
      </c>
      <c r="X96" s="214" t="str">
        <f ca="1">'F1'!T879</f>
        <v/>
      </c>
    </row>
    <row r="97" spans="1:24" x14ac:dyDescent="0.25">
      <c r="A97" s="203">
        <f t="shared" si="15"/>
        <v>0</v>
      </c>
      <c r="B97" s="232">
        <f t="shared" si="4"/>
        <v>0</v>
      </c>
      <c r="C97" s="231">
        <f>'F1'!$N$3</f>
        <v>2017</v>
      </c>
      <c r="D97" s="231" t="str">
        <f>+'F1'!$T$3</f>
        <v>30 DE JUNIO</v>
      </c>
      <c r="E97" s="231" t="str">
        <f>'F1'!$C$365</f>
        <v>EJE_TRANSVERSAL_CUATRO</v>
      </c>
      <c r="F97" s="231">
        <f>+'F1'!C419</f>
        <v>0</v>
      </c>
      <c r="G97" s="231">
        <f>+'F1'!D419</f>
        <v>0</v>
      </c>
      <c r="H97" s="231">
        <f>+'F1'!E419</f>
        <v>0</v>
      </c>
      <c r="I97" s="231">
        <f>'F1'!F419</f>
        <v>0</v>
      </c>
      <c r="J97" s="233" t="str">
        <f>+'F1'!J419</f>
        <v/>
      </c>
      <c r="K97" s="233" t="str">
        <f>+'F1'!O419</f>
        <v/>
      </c>
      <c r="L97" s="204" t="str">
        <f>+'F1'!T419</f>
        <v/>
      </c>
      <c r="R97" s="177" t="str">
        <f t="shared" si="12"/>
        <v>EJE_TRANSVERSAL_DOS</v>
      </c>
      <c r="S97" s="236">
        <f t="shared" si="16"/>
        <v>0</v>
      </c>
      <c r="T97" s="213">
        <f t="shared" si="18"/>
        <v>0</v>
      </c>
      <c r="U97" s="213">
        <f t="shared" si="17"/>
        <v>0</v>
      </c>
      <c r="V97" s="237">
        <f>'F1'!F885</f>
        <v>0</v>
      </c>
      <c r="W97" s="237">
        <f>'F1'!J885</f>
        <v>0</v>
      </c>
      <c r="X97" s="214" t="str">
        <f ca="1">'F1'!T885</f>
        <v/>
      </c>
    </row>
    <row r="98" spans="1:24" x14ac:dyDescent="0.25">
      <c r="A98" s="203">
        <f t="shared" si="15"/>
        <v>0</v>
      </c>
      <c r="B98" s="232">
        <f t="shared" si="4"/>
        <v>0</v>
      </c>
      <c r="C98" s="231">
        <f>'F1'!$N$3</f>
        <v>2017</v>
      </c>
      <c r="D98" s="231" t="str">
        <f>+'F1'!$T$3</f>
        <v>30 DE JUNIO</v>
      </c>
      <c r="E98" s="231" t="str">
        <f>'F1'!$C$365</f>
        <v>EJE_TRANSVERSAL_CUATRO</v>
      </c>
      <c r="F98" s="231">
        <f>+'F1'!C421</f>
        <v>0</v>
      </c>
      <c r="G98" s="231">
        <f>+'F1'!D421</f>
        <v>0</v>
      </c>
      <c r="H98" s="231" t="str">
        <f>+'F1'!E421</f>
        <v xml:space="preserve"> </v>
      </c>
      <c r="I98" s="231">
        <f>'F1'!F421</f>
        <v>0</v>
      </c>
      <c r="J98" s="233" t="str">
        <f>+'F1'!J421</f>
        <v/>
      </c>
      <c r="K98" s="233" t="str">
        <f>+'F1'!O421</f>
        <v/>
      </c>
      <c r="L98" s="204" t="str">
        <f>+'F1'!T421</f>
        <v/>
      </c>
      <c r="R98" s="177" t="str">
        <f t="shared" si="12"/>
        <v>EJE_TRANSVERSAL_DOS</v>
      </c>
      <c r="S98" s="236">
        <f t="shared" si="16"/>
        <v>0</v>
      </c>
      <c r="T98" s="213">
        <f t="shared" si="18"/>
        <v>0</v>
      </c>
      <c r="U98" s="213">
        <f t="shared" si="17"/>
        <v>0</v>
      </c>
      <c r="V98" s="237">
        <f>'F1'!F891</f>
        <v>0</v>
      </c>
      <c r="W98" s="237">
        <f>'F1'!J891</f>
        <v>0</v>
      </c>
      <c r="X98" s="214" t="str">
        <f ca="1">'F1'!T891</f>
        <v/>
      </c>
    </row>
    <row r="99" spans="1:24" ht="15.75" thickBot="1" x14ac:dyDescent="0.3">
      <c r="A99" s="203">
        <f t="shared" si="15"/>
        <v>0</v>
      </c>
      <c r="B99" s="232">
        <f t="shared" si="4"/>
        <v>0</v>
      </c>
      <c r="C99" s="231">
        <f>'F1'!$N$3</f>
        <v>2017</v>
      </c>
      <c r="D99" s="231" t="str">
        <f>+'F1'!$T$3</f>
        <v>30 DE JUNIO</v>
      </c>
      <c r="E99" s="231" t="str">
        <f>'F1'!$C$365</f>
        <v>EJE_TRANSVERSAL_CUATRO</v>
      </c>
      <c r="F99" s="231">
        <f>+'F1'!C423</f>
        <v>0</v>
      </c>
      <c r="G99" s="231">
        <f>+'F1'!D423</f>
        <v>0</v>
      </c>
      <c r="H99" s="231">
        <f>+'F1'!E423</f>
        <v>0</v>
      </c>
      <c r="I99" s="231">
        <f>'F1'!F423</f>
        <v>0</v>
      </c>
      <c r="J99" s="233" t="str">
        <f>+'F1'!J423</f>
        <v/>
      </c>
      <c r="K99" s="233" t="str">
        <f>+'F1'!O423</f>
        <v/>
      </c>
      <c r="L99" s="204" t="str">
        <f>+'F1'!T423</f>
        <v/>
      </c>
      <c r="R99" s="215" t="str">
        <f t="shared" si="12"/>
        <v>EJE_TRANSVERSAL_DOS</v>
      </c>
      <c r="S99" s="216">
        <f t="shared" si="16"/>
        <v>0</v>
      </c>
      <c r="T99" s="243">
        <f t="shared" si="18"/>
        <v>0</v>
      </c>
      <c r="U99" s="243">
        <f t="shared" si="17"/>
        <v>0</v>
      </c>
      <c r="V99" s="217">
        <f>'F1'!F897</f>
        <v>0</v>
      </c>
      <c r="W99" s="217">
        <f>'F1'!J897</f>
        <v>0</v>
      </c>
      <c r="X99" s="218" t="str">
        <f ca="1">'F1'!T897</f>
        <v/>
      </c>
    </row>
    <row r="100" spans="1:24" x14ac:dyDescent="0.25">
      <c r="A100" s="203">
        <f t="shared" si="15"/>
        <v>0</v>
      </c>
      <c r="B100" s="232">
        <f t="shared" si="4"/>
        <v>0</v>
      </c>
      <c r="C100" s="231">
        <f>'F1'!$N$3</f>
        <v>2017</v>
      </c>
      <c r="D100" s="231" t="str">
        <f>+'F1'!$T$3</f>
        <v>30 DE JUNIO</v>
      </c>
      <c r="E100" s="231" t="str">
        <f>'F1'!$C$365</f>
        <v>EJE_TRANSVERSAL_CUATRO</v>
      </c>
      <c r="F100" s="231">
        <f>+'F1'!C425</f>
        <v>0</v>
      </c>
      <c r="G100" s="231">
        <f>+'F1'!D425</f>
        <v>0</v>
      </c>
      <c r="H100" s="231" t="str">
        <f>+'F1'!E425</f>
        <v xml:space="preserve"> </v>
      </c>
      <c r="I100" s="231">
        <f>'F1'!F425</f>
        <v>0</v>
      </c>
      <c r="J100" s="233" t="str">
        <f>+'F1'!J425</f>
        <v/>
      </c>
      <c r="K100" s="233" t="str">
        <f>+'F1'!O425</f>
        <v/>
      </c>
      <c r="L100" s="204" t="str">
        <f>+'F1'!T425</f>
        <v/>
      </c>
      <c r="R100" s="253" t="str">
        <f>E165</f>
        <v>EJE_TRANSVERSAL_TRES</v>
      </c>
      <c r="S100" s="254">
        <f t="shared" si="16"/>
        <v>0</v>
      </c>
      <c r="T100" s="255">
        <f>F165</f>
        <v>0</v>
      </c>
      <c r="U100" s="255">
        <f>G165</f>
        <v>0</v>
      </c>
      <c r="V100" s="256">
        <f>'F1'!F975</f>
        <v>0</v>
      </c>
      <c r="W100" s="256">
        <f>'F1'!J975</f>
        <v>0</v>
      </c>
      <c r="X100" s="257" t="str">
        <f ca="1">'F1'!T975</f>
        <v/>
      </c>
    </row>
    <row r="101" spans="1:24" x14ac:dyDescent="0.25">
      <c r="A101" s="203">
        <f t="shared" si="15"/>
        <v>0</v>
      </c>
      <c r="B101" s="232">
        <f t="shared" si="4"/>
        <v>0</v>
      </c>
      <c r="C101" s="231">
        <f>'F1'!$N$3</f>
        <v>2017</v>
      </c>
      <c r="D101" s="231" t="str">
        <f>+'F1'!$T$3</f>
        <v>30 DE JUNIO</v>
      </c>
      <c r="E101" s="231" t="str">
        <f>'F1'!$C$365</f>
        <v>EJE_TRANSVERSAL_CUATRO</v>
      </c>
      <c r="F101" s="231">
        <f>+'F1'!C427</f>
        <v>0</v>
      </c>
      <c r="G101" s="231">
        <f>+'F1'!D427</f>
        <v>0</v>
      </c>
      <c r="H101" s="231" t="str">
        <f>+'F1'!E427</f>
        <v xml:space="preserve"> </v>
      </c>
      <c r="I101" s="231">
        <f>'F1'!F427</f>
        <v>0</v>
      </c>
      <c r="J101" s="233" t="str">
        <f>+'F1'!J427</f>
        <v/>
      </c>
      <c r="K101" s="233" t="str">
        <f>+'F1'!O427</f>
        <v/>
      </c>
      <c r="L101" s="204" t="str">
        <f>+'F1'!T427</f>
        <v/>
      </c>
      <c r="R101" s="96" t="str">
        <f t="shared" si="12"/>
        <v>EJE_TRANSVERSAL_TRES</v>
      </c>
      <c r="S101" s="238">
        <f t="shared" si="16"/>
        <v>0</v>
      </c>
      <c r="T101" s="212">
        <f t="shared" ref="T101:T117" si="19">F166</f>
        <v>0</v>
      </c>
      <c r="U101" s="212">
        <f t="shared" ref="U101:U117" si="20">G166</f>
        <v>0</v>
      </c>
      <c r="V101" s="239">
        <f>'F1'!F981</f>
        <v>0</v>
      </c>
      <c r="W101" s="239">
        <f>'F1'!J981</f>
        <v>0</v>
      </c>
      <c r="X101" s="97" t="str">
        <f ca="1">'F1'!T981</f>
        <v/>
      </c>
    </row>
    <row r="102" spans="1:24" ht="15.75" thickBot="1" x14ac:dyDescent="0.3">
      <c r="A102" s="206">
        <f t="shared" si="15"/>
        <v>0</v>
      </c>
      <c r="B102" s="207">
        <f t="shared" si="4"/>
        <v>0</v>
      </c>
      <c r="C102" s="208">
        <f>'F1'!$N$3</f>
        <v>2017</v>
      </c>
      <c r="D102" s="208" t="str">
        <f>+'F1'!$T$3</f>
        <v>30 DE JUNIO</v>
      </c>
      <c r="E102" s="208" t="str">
        <f>'F1'!$C$365</f>
        <v>EJE_TRANSVERSAL_CUATRO</v>
      </c>
      <c r="F102" s="208">
        <f>+'F1'!C429</f>
        <v>0</v>
      </c>
      <c r="G102" s="208">
        <f>+'F1'!D429</f>
        <v>0</v>
      </c>
      <c r="H102" s="208">
        <f>+'F1'!E429</f>
        <v>0</v>
      </c>
      <c r="I102" s="208">
        <f>'F1'!F429</f>
        <v>0</v>
      </c>
      <c r="J102" s="209" t="str">
        <f>+'F1'!J429</f>
        <v/>
      </c>
      <c r="K102" s="209" t="str">
        <f>+'F1'!O429</f>
        <v/>
      </c>
      <c r="L102" s="210" t="str">
        <f>+'F1'!T429</f>
        <v/>
      </c>
      <c r="R102" s="96" t="str">
        <f t="shared" si="12"/>
        <v>EJE_TRANSVERSAL_TRES</v>
      </c>
      <c r="S102" s="238">
        <f t="shared" si="16"/>
        <v>0</v>
      </c>
      <c r="T102" s="212">
        <f t="shared" si="19"/>
        <v>0</v>
      </c>
      <c r="U102" s="212">
        <f t="shared" si="20"/>
        <v>0</v>
      </c>
      <c r="V102" s="239">
        <f>'F1'!F987</f>
        <v>0</v>
      </c>
      <c r="W102" s="239">
        <f>'F1'!J987</f>
        <v>0</v>
      </c>
      <c r="X102" s="97" t="str">
        <f ca="1">'F1'!T987</f>
        <v/>
      </c>
    </row>
    <row r="103" spans="1:24" x14ac:dyDescent="0.25">
      <c r="A103" s="192">
        <f t="shared" si="15"/>
        <v>0</v>
      </c>
      <c r="B103" s="193">
        <f t="shared" si="4"/>
        <v>0</v>
      </c>
      <c r="C103" s="194">
        <f>'F1'!$N$3</f>
        <v>2017</v>
      </c>
      <c r="D103" s="194" t="str">
        <f>+'F1'!$T$3</f>
        <v>30 DE JUNIO</v>
      </c>
      <c r="E103" s="194" t="str">
        <f>'F1'!$C$545</f>
        <v>EJE_TRANSVERSAL_CUATRO</v>
      </c>
      <c r="F103" s="194" t="str">
        <f>'F1'!C549</f>
        <v>Gobierno_y_ciudadania_digital</v>
      </c>
      <c r="G103" s="194" t="str">
        <f>'F1'!D549</f>
        <v>Realizar el 100% de las acciones programadas para la construcción de un Gobierno de Tecnologías de la Información - TI y para el fortalecimiento de la arquitectura empresarial</v>
      </c>
      <c r="H103" s="194" t="str">
        <f>'F1'!E549</f>
        <v>Proyecto 79: Desarrollo de la infraestructura técnica, plataforma tecnológica OTT, digitalización y memoria digital audiovisual
Meta 1: Actualización de su infraestructura, con el fin de asegurar la calidad técnica en sus producciones, ampliar la cobertura por señal abierta, cerrada y por tecnologías multiplataforma, niveles óptimos de calidad, de señal y de imagen.</v>
      </c>
      <c r="I103" s="194">
        <f>'F1'!F549</f>
        <v>1225.9985830000001</v>
      </c>
      <c r="J103" s="197">
        <f>'F1'!J549</f>
        <v>0.75</v>
      </c>
      <c r="K103" s="197">
        <f>'F1'!O549</f>
        <v>0.12065817452906467</v>
      </c>
      <c r="L103" s="270">
        <f>'F1'!T549</f>
        <v>0.24</v>
      </c>
      <c r="N103" s="148">
        <f>'F1'!T549</f>
        <v>0.24</v>
      </c>
      <c r="O103" s="148" t="str">
        <f>'F1'!U549</f>
        <v>ALERTA</v>
      </c>
      <c r="P103" s="148">
        <f>'F1'!V549</f>
        <v>0</v>
      </c>
      <c r="Q103" s="235">
        <f>'F1'!W549</f>
        <v>0</v>
      </c>
      <c r="R103" s="96" t="str">
        <f t="shared" si="12"/>
        <v>EJE_TRANSVERSAL_TRES</v>
      </c>
      <c r="S103" s="238">
        <f t="shared" si="16"/>
        <v>0</v>
      </c>
      <c r="T103" s="212">
        <f t="shared" si="19"/>
        <v>0</v>
      </c>
      <c r="U103" s="212">
        <f t="shared" si="20"/>
        <v>0</v>
      </c>
      <c r="V103" s="239">
        <f>'F1'!F993</f>
        <v>0</v>
      </c>
      <c r="W103" s="239">
        <f>'F1'!J993</f>
        <v>0</v>
      </c>
      <c r="X103" s="97" t="str">
        <f ca="1">'F1'!T993</f>
        <v/>
      </c>
    </row>
    <row r="104" spans="1:24" x14ac:dyDescent="0.25">
      <c r="A104" s="173">
        <f t="shared" si="15"/>
        <v>0</v>
      </c>
      <c r="B104" s="229">
        <f t="shared" si="4"/>
        <v>0</v>
      </c>
      <c r="C104" s="195">
        <f>'F1'!$N$3</f>
        <v>2017</v>
      </c>
      <c r="D104" s="195" t="str">
        <f>+'F1'!$T$3</f>
        <v>30 DE JUNIO</v>
      </c>
      <c r="E104" s="195" t="str">
        <f>'F1'!$C$545</f>
        <v>EJE_TRANSVERSAL_CUATRO</v>
      </c>
      <c r="F104" s="195" t="str">
        <f>'F1'!C551</f>
        <v>Gobierno_y_ciudadania_digital</v>
      </c>
      <c r="G104" s="195" t="str">
        <f>'F1'!D551</f>
        <v>Realizar el 100% de las acciones programadas para la construcción de un Gobierno de Tecnologías de la Información - TI y para el fortalecimiento de la arquitectura empresarial</v>
      </c>
      <c r="H104" s="195" t="str">
        <f>'F1'!E551</f>
        <v>Proyecto 79: Desarrollo de la infraestructura técnica, plataforma tecnológica OTT, digitalización y memoria digital audiovisual
Meta 2: El diseño e implementación de  una plataforma digital (OTT)</v>
      </c>
      <c r="I104" s="195">
        <f>'F1'!F551</f>
        <v>50</v>
      </c>
      <c r="J104" s="230">
        <f>'F1'!J551</f>
        <v>0</v>
      </c>
      <c r="K104" s="230">
        <f>'F1'!O551</f>
        <v>0</v>
      </c>
      <c r="L104" s="234">
        <f>'F1'!T551</f>
        <v>0</v>
      </c>
      <c r="N104" s="148">
        <f>'F1'!T551</f>
        <v>0</v>
      </c>
      <c r="O104" s="148" t="str">
        <f>'F1'!U551</f>
        <v>ALERTA</v>
      </c>
      <c r="P104" s="148">
        <f>'F1'!V551</f>
        <v>0</v>
      </c>
      <c r="Q104" s="235">
        <f>'F1'!W551</f>
        <v>0</v>
      </c>
      <c r="R104" s="96" t="str">
        <f t="shared" si="12"/>
        <v>EJE_TRANSVERSAL_TRES</v>
      </c>
      <c r="S104" s="238">
        <f t="shared" si="16"/>
        <v>0</v>
      </c>
      <c r="T104" s="212">
        <f t="shared" si="19"/>
        <v>0</v>
      </c>
      <c r="U104" s="212">
        <f t="shared" si="20"/>
        <v>0</v>
      </c>
      <c r="V104" s="239">
        <f>'F1'!F999</f>
        <v>0</v>
      </c>
      <c r="W104" s="239">
        <f>'F1'!J999</f>
        <v>0</v>
      </c>
      <c r="X104" s="97" t="str">
        <f ca="1">'F1'!T999</f>
        <v/>
      </c>
    </row>
    <row r="105" spans="1:24" x14ac:dyDescent="0.25">
      <c r="A105" s="173">
        <f t="shared" si="15"/>
        <v>0</v>
      </c>
      <c r="B105" s="229">
        <f t="shared" si="4"/>
        <v>0</v>
      </c>
      <c r="C105" s="195">
        <f>'F1'!$N$3</f>
        <v>2017</v>
      </c>
      <c r="D105" s="195" t="str">
        <f>+'F1'!$T$3</f>
        <v>30 DE JUNIO</v>
      </c>
      <c r="E105" s="195" t="str">
        <f>'F1'!$C$545</f>
        <v>EJE_TRANSVERSAL_CUATRO</v>
      </c>
      <c r="F105" s="195" t="str">
        <f>'F1'!C553</f>
        <v>Gobierno_y_ciudadania_digital</v>
      </c>
      <c r="G105" s="195" t="str">
        <f>'F1'!D553</f>
        <v>Realizar el 100% de las acciones programadas para la construcción de un Gobierno de Tecnologías de la Información - TI y para el fortalecimiento de la arquitectura empresarial</v>
      </c>
      <c r="H105" s="195" t="str">
        <f>'F1'!E553</f>
        <v>Proyecto 79: Desarrollo de la infraestructura técnica, plataforma tecnológica OTT, digitalización y memoria digital audiovisual
Meta 3: El diseño y ejecución de un proyecto de Biblioteca Digital orientado a la recuperación, digitalización, almacenamiento e indexación de la memoria audiovisual de la cual dispone Canal Capital</v>
      </c>
      <c r="I105" s="195">
        <f>'F1'!F553</f>
        <v>50</v>
      </c>
      <c r="J105" s="230">
        <f>'F1'!J553</f>
        <v>0</v>
      </c>
      <c r="K105" s="230">
        <f>'F1'!O553</f>
        <v>0</v>
      </c>
      <c r="L105" s="234">
        <f>'F1'!T553</f>
        <v>0</v>
      </c>
      <c r="N105" s="148">
        <f>'F1'!T553</f>
        <v>0</v>
      </c>
      <c r="O105" s="148" t="str">
        <f>'F1'!U553</f>
        <v>ALERTA</v>
      </c>
      <c r="P105" s="148">
        <f>'F1'!V553</f>
        <v>0</v>
      </c>
      <c r="Q105" s="235">
        <f>'F1'!W553</f>
        <v>0</v>
      </c>
      <c r="R105" s="96" t="str">
        <f t="shared" si="12"/>
        <v>EJE_TRANSVERSAL_TRES</v>
      </c>
      <c r="S105" s="238">
        <f t="shared" si="16"/>
        <v>0</v>
      </c>
      <c r="T105" s="212">
        <f t="shared" si="19"/>
        <v>0</v>
      </c>
      <c r="U105" s="212">
        <f t="shared" si="20"/>
        <v>0</v>
      </c>
      <c r="V105" s="239">
        <f>'F1'!F1005</f>
        <v>0</v>
      </c>
      <c r="W105" s="239">
        <f>'F1'!J1005</f>
        <v>0</v>
      </c>
      <c r="X105" s="97" t="str">
        <f ca="1">'F1'!T1005</f>
        <v/>
      </c>
    </row>
    <row r="106" spans="1:24" x14ac:dyDescent="0.25">
      <c r="A106" s="173">
        <f t="shared" si="15"/>
        <v>0</v>
      </c>
      <c r="B106" s="229">
        <f t="shared" si="4"/>
        <v>0</v>
      </c>
      <c r="C106" s="195">
        <f>'F1'!$N$3</f>
        <v>2017</v>
      </c>
      <c r="D106" s="195" t="str">
        <f>+'F1'!$T$3</f>
        <v>30 DE JUNIO</v>
      </c>
      <c r="E106" s="195" t="str">
        <f>'F1'!$C$545</f>
        <v>EJE_TRANSVERSAL_CUATRO</v>
      </c>
      <c r="F106" s="195">
        <f>'F1'!C555</f>
        <v>0</v>
      </c>
      <c r="G106" s="195">
        <f>'F1'!D555</f>
        <v>0</v>
      </c>
      <c r="H106" s="195">
        <f>'F1'!E555</f>
        <v>0</v>
      </c>
      <c r="I106" s="195">
        <f>'F1'!F555</f>
        <v>0</v>
      </c>
      <c r="J106" s="230" t="str">
        <f>'F1'!J555</f>
        <v/>
      </c>
      <c r="K106" s="230" t="str">
        <f>'F1'!O555</f>
        <v/>
      </c>
      <c r="L106" s="234" t="str">
        <f>'F1'!T555</f>
        <v/>
      </c>
      <c r="N106" s="148" t="str">
        <f>'F1'!T555</f>
        <v/>
      </c>
      <c r="O106" s="148" t="str">
        <f>'F1'!U555</f>
        <v/>
      </c>
      <c r="P106" s="148">
        <f>'F1'!V555</f>
        <v>0</v>
      </c>
      <c r="Q106" s="235">
        <f>'F1'!W555</f>
        <v>0</v>
      </c>
      <c r="R106" s="96" t="str">
        <f t="shared" si="12"/>
        <v>EJE_TRANSVERSAL_TRES</v>
      </c>
      <c r="S106" s="238">
        <f t="shared" si="16"/>
        <v>0</v>
      </c>
      <c r="T106" s="212">
        <f t="shared" si="19"/>
        <v>0</v>
      </c>
      <c r="U106" s="212">
        <f t="shared" si="20"/>
        <v>0</v>
      </c>
      <c r="V106" s="239">
        <f>'F1'!F1011</f>
        <v>0</v>
      </c>
      <c r="W106" s="239">
        <f>'F1'!J1011</f>
        <v>0</v>
      </c>
      <c r="X106" s="97" t="str">
        <f ca="1">'F1'!T1011</f>
        <v/>
      </c>
    </row>
    <row r="107" spans="1:24" x14ac:dyDescent="0.25">
      <c r="A107" s="173">
        <f t="shared" si="15"/>
        <v>0</v>
      </c>
      <c r="B107" s="229">
        <f t="shared" si="4"/>
        <v>0</v>
      </c>
      <c r="C107" s="195">
        <f>'F1'!$N$3</f>
        <v>2017</v>
      </c>
      <c r="D107" s="195" t="str">
        <f>+'F1'!$T$3</f>
        <v>30 DE JUNIO</v>
      </c>
      <c r="E107" s="195" t="str">
        <f>'F1'!$C$545</f>
        <v>EJE_TRANSVERSAL_CUATRO</v>
      </c>
      <c r="F107" s="195">
        <f>'F1'!C557</f>
        <v>0</v>
      </c>
      <c r="G107" s="195">
        <f>'F1'!D557</f>
        <v>0</v>
      </c>
      <c r="H107" s="195">
        <f>'F1'!E557</f>
        <v>0</v>
      </c>
      <c r="I107" s="195">
        <f>'F1'!F557</f>
        <v>0</v>
      </c>
      <c r="J107" s="230" t="str">
        <f>'F1'!J557</f>
        <v/>
      </c>
      <c r="K107" s="230" t="str">
        <f>'F1'!O557</f>
        <v/>
      </c>
      <c r="L107" s="234" t="str">
        <f>'F1'!T557</f>
        <v/>
      </c>
      <c r="N107" s="148" t="str">
        <f>'F1'!T557</f>
        <v/>
      </c>
      <c r="O107" s="148" t="str">
        <f>'F1'!U557</f>
        <v/>
      </c>
      <c r="P107" s="148">
        <f>'F1'!V557</f>
        <v>0</v>
      </c>
      <c r="Q107" s="235">
        <f>'F1'!W557</f>
        <v>0</v>
      </c>
      <c r="R107" s="96" t="str">
        <f t="shared" si="12"/>
        <v>EJE_TRANSVERSAL_TRES</v>
      </c>
      <c r="S107" s="238">
        <f t="shared" si="16"/>
        <v>0</v>
      </c>
      <c r="T107" s="212">
        <f t="shared" si="19"/>
        <v>0</v>
      </c>
      <c r="U107" s="212">
        <f t="shared" si="20"/>
        <v>0</v>
      </c>
      <c r="V107" s="239">
        <f>'F1'!F1017</f>
        <v>0</v>
      </c>
      <c r="W107" s="239">
        <f>'F1'!J1017</f>
        <v>0</v>
      </c>
      <c r="X107" s="97" t="str">
        <f ca="1">'F1'!T1017</f>
        <v/>
      </c>
    </row>
    <row r="108" spans="1:24" x14ac:dyDescent="0.25">
      <c r="A108" s="173">
        <f t="shared" si="15"/>
        <v>0</v>
      </c>
      <c r="B108" s="229">
        <f t="shared" si="4"/>
        <v>0</v>
      </c>
      <c r="C108" s="195">
        <f>'F1'!$N$3</f>
        <v>2017</v>
      </c>
      <c r="D108" s="195" t="str">
        <f>+'F1'!$T$3</f>
        <v>30 DE JUNIO</v>
      </c>
      <c r="E108" s="195" t="str">
        <f>'F1'!$C$545</f>
        <v>EJE_TRANSVERSAL_CUATRO</v>
      </c>
      <c r="F108" s="195">
        <f>'F1'!C559</f>
        <v>0</v>
      </c>
      <c r="G108" s="195">
        <f>'F1'!D559</f>
        <v>0</v>
      </c>
      <c r="H108" s="195">
        <f>'F1'!E559</f>
        <v>0</v>
      </c>
      <c r="I108" s="195">
        <f>'F1'!F559</f>
        <v>0</v>
      </c>
      <c r="J108" s="230" t="str">
        <f>'F1'!J559</f>
        <v/>
      </c>
      <c r="K108" s="230" t="str">
        <f>'F1'!O559</f>
        <v/>
      </c>
      <c r="L108" s="234" t="str">
        <f>'F1'!T559</f>
        <v/>
      </c>
      <c r="N108" s="148" t="str">
        <f>'F1'!T559</f>
        <v/>
      </c>
      <c r="O108" s="148" t="str">
        <f>'F1'!U559</f>
        <v/>
      </c>
      <c r="P108" s="148">
        <f>'F1'!V559</f>
        <v>0</v>
      </c>
      <c r="Q108" s="235">
        <f>'F1'!W559</f>
        <v>0</v>
      </c>
      <c r="R108" s="96" t="str">
        <f t="shared" si="12"/>
        <v>EJE_TRANSVERSAL_TRES</v>
      </c>
      <c r="S108" s="238">
        <f t="shared" si="16"/>
        <v>0</v>
      </c>
      <c r="T108" s="212">
        <f t="shared" si="19"/>
        <v>0</v>
      </c>
      <c r="U108" s="212">
        <f t="shared" si="20"/>
        <v>0</v>
      </c>
      <c r="V108" s="239">
        <f>'F1'!F1023</f>
        <v>0</v>
      </c>
      <c r="W108" s="239">
        <f>'F1'!J1023</f>
        <v>0</v>
      </c>
      <c r="X108" s="97" t="str">
        <f ca="1">'F1'!T1023</f>
        <v/>
      </c>
    </row>
    <row r="109" spans="1:24" x14ac:dyDescent="0.25">
      <c r="A109" s="173">
        <f t="shared" si="15"/>
        <v>0</v>
      </c>
      <c r="B109" s="229">
        <f t="shared" si="4"/>
        <v>0</v>
      </c>
      <c r="C109" s="195">
        <f>'F1'!$N$3</f>
        <v>2017</v>
      </c>
      <c r="D109" s="195" t="str">
        <f>+'F1'!$T$3</f>
        <v>30 DE JUNIO</v>
      </c>
      <c r="E109" s="195" t="str">
        <f>'F1'!$C$545</f>
        <v>EJE_TRANSVERSAL_CUATRO</v>
      </c>
      <c r="F109" s="195">
        <f>'F1'!C561</f>
        <v>0</v>
      </c>
      <c r="G109" s="195">
        <f>'F1'!D561</f>
        <v>0</v>
      </c>
      <c r="H109" s="195">
        <f>'F1'!E561</f>
        <v>0</v>
      </c>
      <c r="I109" s="195">
        <f>'F1'!F561</f>
        <v>0</v>
      </c>
      <c r="J109" s="230" t="str">
        <f>'F1'!J561</f>
        <v/>
      </c>
      <c r="K109" s="230" t="str">
        <f>'F1'!O561</f>
        <v/>
      </c>
      <c r="L109" s="234" t="str">
        <f>'F1'!T561</f>
        <v/>
      </c>
      <c r="N109" s="148" t="str">
        <f>'F1'!T561</f>
        <v/>
      </c>
      <c r="O109" s="148" t="str">
        <f>'F1'!U561</f>
        <v/>
      </c>
      <c r="P109" s="148">
        <f>'F1'!V561</f>
        <v>0</v>
      </c>
      <c r="Q109" s="235">
        <f>'F1'!W561</f>
        <v>0</v>
      </c>
      <c r="R109" s="96" t="str">
        <f t="shared" si="12"/>
        <v>EJE_TRANSVERSAL_TRES</v>
      </c>
      <c r="S109" s="238">
        <f t="shared" si="16"/>
        <v>0</v>
      </c>
      <c r="T109" s="212">
        <f t="shared" si="19"/>
        <v>0</v>
      </c>
      <c r="U109" s="212">
        <f t="shared" si="20"/>
        <v>0</v>
      </c>
      <c r="V109" s="239">
        <f>'F1'!F1029</f>
        <v>0</v>
      </c>
      <c r="W109" s="239">
        <f>'F1'!J1029</f>
        <v>0</v>
      </c>
      <c r="X109" s="97" t="str">
        <f ca="1">'F1'!T1029</f>
        <v/>
      </c>
    </row>
    <row r="110" spans="1:24" x14ac:dyDescent="0.25">
      <c r="A110" s="173">
        <f t="shared" si="15"/>
        <v>0</v>
      </c>
      <c r="B110" s="229">
        <f t="shared" si="4"/>
        <v>0</v>
      </c>
      <c r="C110" s="195">
        <f>'F1'!$N$3</f>
        <v>2017</v>
      </c>
      <c r="D110" s="195" t="str">
        <f>+'F1'!$T$3</f>
        <v>30 DE JUNIO</v>
      </c>
      <c r="E110" s="195" t="str">
        <f>'F1'!$C$545</f>
        <v>EJE_TRANSVERSAL_CUATRO</v>
      </c>
      <c r="F110" s="195">
        <f>'F1'!C563</f>
        <v>0</v>
      </c>
      <c r="G110" s="195">
        <f>'F1'!D563</f>
        <v>0</v>
      </c>
      <c r="H110" s="195">
        <f>'F1'!E563</f>
        <v>0</v>
      </c>
      <c r="I110" s="195">
        <f>'F1'!F563</f>
        <v>0</v>
      </c>
      <c r="J110" s="230" t="str">
        <f>'F1'!J563</f>
        <v/>
      </c>
      <c r="K110" s="230" t="str">
        <f>'F1'!O563</f>
        <v/>
      </c>
      <c r="L110" s="234" t="str">
        <f>'F1'!T563</f>
        <v/>
      </c>
      <c r="N110" s="148" t="str">
        <f>'F1'!T563</f>
        <v/>
      </c>
      <c r="O110" s="148" t="str">
        <f>'F1'!U563</f>
        <v/>
      </c>
      <c r="P110" s="148">
        <f>'F1'!V563</f>
        <v>0</v>
      </c>
      <c r="Q110" s="235">
        <f>'F1'!W563</f>
        <v>0</v>
      </c>
      <c r="R110" s="96" t="str">
        <f t="shared" si="12"/>
        <v>EJE_TRANSVERSAL_TRES</v>
      </c>
      <c r="S110" s="238">
        <f t="shared" si="16"/>
        <v>0</v>
      </c>
      <c r="T110" s="212">
        <f t="shared" si="19"/>
        <v>0</v>
      </c>
      <c r="U110" s="212">
        <f t="shared" si="20"/>
        <v>0</v>
      </c>
      <c r="V110" s="239">
        <f>'F1'!F1035</f>
        <v>0</v>
      </c>
      <c r="W110" s="239">
        <f>'F1'!J1035</f>
        <v>0</v>
      </c>
      <c r="X110" s="97" t="str">
        <f ca="1">'F1'!T1035</f>
        <v/>
      </c>
    </row>
    <row r="111" spans="1:24" x14ac:dyDescent="0.25">
      <c r="A111" s="173">
        <f t="shared" si="15"/>
        <v>0</v>
      </c>
      <c r="B111" s="229">
        <f t="shared" si="4"/>
        <v>0</v>
      </c>
      <c r="C111" s="195">
        <f>'F1'!$N$3</f>
        <v>2017</v>
      </c>
      <c r="D111" s="195" t="str">
        <f>+'F1'!$T$3</f>
        <v>30 DE JUNIO</v>
      </c>
      <c r="E111" s="195" t="str">
        <f>'F1'!$C$545</f>
        <v>EJE_TRANSVERSAL_CUATRO</v>
      </c>
      <c r="F111" s="195">
        <f>'F1'!C565</f>
        <v>0</v>
      </c>
      <c r="G111" s="195">
        <f>'F1'!D565</f>
        <v>0</v>
      </c>
      <c r="H111" s="195">
        <f>'F1'!E565</f>
        <v>0</v>
      </c>
      <c r="I111" s="195">
        <f>'F1'!F565</f>
        <v>0</v>
      </c>
      <c r="J111" s="230" t="str">
        <f>'F1'!J565</f>
        <v/>
      </c>
      <c r="K111" s="230" t="str">
        <f>'F1'!O565</f>
        <v/>
      </c>
      <c r="L111" s="234" t="str">
        <f>'F1'!T565</f>
        <v/>
      </c>
      <c r="N111" s="148" t="str">
        <f>'F1'!T565</f>
        <v/>
      </c>
      <c r="O111" s="148" t="str">
        <f>'F1'!U565</f>
        <v/>
      </c>
      <c r="P111" s="148">
        <f>'F1'!V565</f>
        <v>0</v>
      </c>
      <c r="Q111" s="235">
        <f>'F1'!W565</f>
        <v>0</v>
      </c>
      <c r="R111" s="96" t="str">
        <f t="shared" ref="R111:R117" si="21">+R110</f>
        <v>EJE_TRANSVERSAL_TRES</v>
      </c>
      <c r="S111" s="238">
        <f t="shared" si="16"/>
        <v>0</v>
      </c>
      <c r="T111" s="212">
        <f t="shared" si="19"/>
        <v>0</v>
      </c>
      <c r="U111" s="212">
        <f t="shared" si="20"/>
        <v>0</v>
      </c>
      <c r="V111" s="239">
        <f>'F1'!F1041</f>
        <v>0</v>
      </c>
      <c r="W111" s="239">
        <f>'F1'!J1041</f>
        <v>0</v>
      </c>
      <c r="X111" s="97" t="str">
        <f ca="1">'F1'!T1041</f>
        <v/>
      </c>
    </row>
    <row r="112" spans="1:24" x14ac:dyDescent="0.25">
      <c r="A112" s="173">
        <f t="shared" si="15"/>
        <v>0</v>
      </c>
      <c r="B112" s="229">
        <f t="shared" si="4"/>
        <v>0</v>
      </c>
      <c r="C112" s="195">
        <f>'F1'!$N$3</f>
        <v>2017</v>
      </c>
      <c r="D112" s="195" t="str">
        <f>+'F1'!$T$3</f>
        <v>30 DE JUNIO</v>
      </c>
      <c r="E112" s="195" t="str">
        <f>'F1'!$C$545</f>
        <v>EJE_TRANSVERSAL_CUATRO</v>
      </c>
      <c r="F112" s="195">
        <f>'F1'!C567</f>
        <v>0</v>
      </c>
      <c r="G112" s="195">
        <f>'F1'!D567</f>
        <v>0</v>
      </c>
      <c r="H112" s="195">
        <f>'F1'!E567</f>
        <v>0</v>
      </c>
      <c r="I112" s="195">
        <f>'F1'!F567</f>
        <v>0</v>
      </c>
      <c r="J112" s="230" t="str">
        <f>'F1'!J567</f>
        <v/>
      </c>
      <c r="K112" s="230" t="str">
        <f>'F1'!O567</f>
        <v/>
      </c>
      <c r="L112" s="234" t="str">
        <f>'F1'!T567</f>
        <v/>
      </c>
      <c r="N112" s="148" t="str">
        <f>'F1'!T567</f>
        <v/>
      </c>
      <c r="O112" s="148" t="str">
        <f>'F1'!U567</f>
        <v/>
      </c>
      <c r="P112" s="148">
        <f>'F1'!V567</f>
        <v>0</v>
      </c>
      <c r="Q112" s="235">
        <f>'F1'!W567</f>
        <v>0</v>
      </c>
      <c r="R112" s="96" t="str">
        <f t="shared" si="21"/>
        <v>EJE_TRANSVERSAL_TRES</v>
      </c>
      <c r="S112" s="238">
        <f t="shared" si="16"/>
        <v>0</v>
      </c>
      <c r="T112" s="212">
        <f t="shared" si="19"/>
        <v>0</v>
      </c>
      <c r="U112" s="212">
        <f t="shared" si="20"/>
        <v>0</v>
      </c>
      <c r="V112" s="239">
        <f>'F1'!F1047</f>
        <v>0</v>
      </c>
      <c r="W112" s="239">
        <f>'F1'!J1047</f>
        <v>0</v>
      </c>
      <c r="X112" s="97" t="str">
        <f ca="1">'F1'!T1047</f>
        <v/>
      </c>
    </row>
    <row r="113" spans="1:24" x14ac:dyDescent="0.25">
      <c r="A113" s="173">
        <f t="shared" si="15"/>
        <v>0</v>
      </c>
      <c r="B113" s="229">
        <f t="shared" si="4"/>
        <v>0</v>
      </c>
      <c r="C113" s="195">
        <f>'F1'!$N$3</f>
        <v>2017</v>
      </c>
      <c r="D113" s="195" t="str">
        <f>+'F1'!$T$3</f>
        <v>30 DE JUNIO</v>
      </c>
      <c r="E113" s="195" t="str">
        <f>'F1'!$C$545</f>
        <v>EJE_TRANSVERSAL_CUATRO</v>
      </c>
      <c r="F113" s="195">
        <f>'F1'!C569</f>
        <v>0</v>
      </c>
      <c r="G113" s="195">
        <f>'F1'!D569</f>
        <v>0</v>
      </c>
      <c r="H113" s="195">
        <f>'F1'!E569</f>
        <v>0</v>
      </c>
      <c r="I113" s="195">
        <f>'F1'!F569</f>
        <v>0</v>
      </c>
      <c r="J113" s="230" t="str">
        <f>'F1'!J569</f>
        <v/>
      </c>
      <c r="K113" s="230" t="str">
        <f>'F1'!O569</f>
        <v/>
      </c>
      <c r="L113" s="234" t="str">
        <f>'F1'!T569</f>
        <v/>
      </c>
      <c r="N113" s="148" t="str">
        <f>'F1'!T569</f>
        <v/>
      </c>
      <c r="O113" s="148" t="str">
        <f>'F1'!U569</f>
        <v/>
      </c>
      <c r="P113" s="148">
        <f>'F1'!V569</f>
        <v>0</v>
      </c>
      <c r="Q113" s="235">
        <f>'F1'!W569</f>
        <v>0</v>
      </c>
      <c r="R113" s="96" t="str">
        <f t="shared" si="21"/>
        <v>EJE_TRANSVERSAL_TRES</v>
      </c>
      <c r="S113" s="238">
        <f t="shared" si="16"/>
        <v>0</v>
      </c>
      <c r="T113" s="212">
        <f t="shared" si="19"/>
        <v>0</v>
      </c>
      <c r="U113" s="212">
        <f t="shared" si="20"/>
        <v>0</v>
      </c>
      <c r="V113" s="239">
        <f>'F1'!F1053</f>
        <v>0</v>
      </c>
      <c r="W113" s="239">
        <f>'F1'!J1053</f>
        <v>0</v>
      </c>
      <c r="X113" s="97" t="str">
        <f ca="1">'F1'!T1053</f>
        <v/>
      </c>
    </row>
    <row r="114" spans="1:24" x14ac:dyDescent="0.25">
      <c r="A114" s="173">
        <f t="shared" si="15"/>
        <v>0</v>
      </c>
      <c r="B114" s="229">
        <f t="shared" si="4"/>
        <v>0</v>
      </c>
      <c r="C114" s="195">
        <f>'F1'!$N$3</f>
        <v>2017</v>
      </c>
      <c r="D114" s="195" t="str">
        <f>+'F1'!$T$3</f>
        <v>30 DE JUNIO</v>
      </c>
      <c r="E114" s="195" t="str">
        <f>'F1'!$C$545</f>
        <v>EJE_TRANSVERSAL_CUATRO</v>
      </c>
      <c r="F114" s="195">
        <f>'F1'!C571</f>
        <v>0</v>
      </c>
      <c r="G114" s="195">
        <f>'F1'!D571</f>
        <v>0</v>
      </c>
      <c r="H114" s="195">
        <f>'F1'!E571</f>
        <v>0</v>
      </c>
      <c r="I114" s="195">
        <f>'F1'!F571</f>
        <v>0</v>
      </c>
      <c r="J114" s="230" t="str">
        <f>'F1'!J571</f>
        <v/>
      </c>
      <c r="K114" s="230" t="str">
        <f>'F1'!O571</f>
        <v/>
      </c>
      <c r="L114" s="234" t="str">
        <f>'F1'!T571</f>
        <v/>
      </c>
      <c r="N114" s="148" t="str">
        <f>'F1'!T571</f>
        <v/>
      </c>
      <c r="O114" s="148" t="str">
        <f>'F1'!U571</f>
        <v/>
      </c>
      <c r="P114" s="148">
        <f>'F1'!V571</f>
        <v>0</v>
      </c>
      <c r="Q114" s="235">
        <f>'F1'!W571</f>
        <v>0</v>
      </c>
      <c r="R114" s="96" t="str">
        <f t="shared" si="21"/>
        <v>EJE_TRANSVERSAL_TRES</v>
      </c>
      <c r="S114" s="238">
        <f t="shared" si="16"/>
        <v>0</v>
      </c>
      <c r="T114" s="212">
        <f t="shared" si="19"/>
        <v>0</v>
      </c>
      <c r="U114" s="212">
        <f t="shared" si="20"/>
        <v>0</v>
      </c>
      <c r="V114" s="239">
        <f>'F1'!F1059</f>
        <v>0</v>
      </c>
      <c r="W114" s="239">
        <f>'F1'!J1059</f>
        <v>0</v>
      </c>
      <c r="X114" s="97" t="str">
        <f ca="1">'F1'!T1059</f>
        <v/>
      </c>
    </row>
    <row r="115" spans="1:24" x14ac:dyDescent="0.25">
      <c r="A115" s="173">
        <f t="shared" si="15"/>
        <v>0</v>
      </c>
      <c r="B115" s="229">
        <f t="shared" si="4"/>
        <v>0</v>
      </c>
      <c r="C115" s="195">
        <f>'F1'!$N$3</f>
        <v>2017</v>
      </c>
      <c r="D115" s="195" t="str">
        <f>+'F1'!$T$3</f>
        <v>30 DE JUNIO</v>
      </c>
      <c r="E115" s="195" t="str">
        <f>'F1'!$C$545</f>
        <v>EJE_TRANSVERSAL_CUATRO</v>
      </c>
      <c r="F115" s="195">
        <f>'F1'!C573</f>
        <v>0</v>
      </c>
      <c r="G115" s="195">
        <f>'F1'!D573</f>
        <v>0</v>
      </c>
      <c r="H115" s="195">
        <f>'F1'!E573</f>
        <v>0</v>
      </c>
      <c r="I115" s="195">
        <f>'F1'!F573</f>
        <v>0</v>
      </c>
      <c r="J115" s="230" t="str">
        <f>'F1'!J573</f>
        <v/>
      </c>
      <c r="K115" s="230" t="str">
        <f>'F1'!O573</f>
        <v/>
      </c>
      <c r="L115" s="234" t="str">
        <f>'F1'!T573</f>
        <v/>
      </c>
      <c r="N115" s="148" t="str">
        <f>'F1'!T573</f>
        <v/>
      </c>
      <c r="O115" s="148" t="str">
        <f>'F1'!U573</f>
        <v/>
      </c>
      <c r="P115" s="148">
        <f>'F1'!V573</f>
        <v>0</v>
      </c>
      <c r="Q115" s="235">
        <f>'F1'!W573</f>
        <v>0</v>
      </c>
      <c r="R115" s="96" t="str">
        <f t="shared" si="21"/>
        <v>EJE_TRANSVERSAL_TRES</v>
      </c>
      <c r="S115" s="238">
        <f t="shared" si="16"/>
        <v>0</v>
      </c>
      <c r="T115" s="212">
        <f t="shared" si="19"/>
        <v>0</v>
      </c>
      <c r="U115" s="212">
        <f t="shared" si="20"/>
        <v>0</v>
      </c>
      <c r="V115" s="239">
        <f>'F1'!F1065</f>
        <v>0</v>
      </c>
      <c r="W115" s="239">
        <f>'F1'!J1065</f>
        <v>0</v>
      </c>
      <c r="X115" s="97" t="str">
        <f ca="1">'F1'!T1065</f>
        <v/>
      </c>
    </row>
    <row r="116" spans="1:24" x14ac:dyDescent="0.25">
      <c r="A116" s="173">
        <f t="shared" si="15"/>
        <v>0</v>
      </c>
      <c r="B116" s="229">
        <f t="shared" si="4"/>
        <v>0</v>
      </c>
      <c r="C116" s="195">
        <f>'F1'!$N$3</f>
        <v>2017</v>
      </c>
      <c r="D116" s="195" t="str">
        <f>+'F1'!$T$3</f>
        <v>30 DE JUNIO</v>
      </c>
      <c r="E116" s="195" t="str">
        <f>'F1'!$C$545</f>
        <v>EJE_TRANSVERSAL_CUATRO</v>
      </c>
      <c r="F116" s="195">
        <f>'F1'!C575</f>
        <v>0</v>
      </c>
      <c r="G116" s="195">
        <f>'F1'!D575</f>
        <v>0</v>
      </c>
      <c r="H116" s="195">
        <f>'F1'!E575</f>
        <v>0</v>
      </c>
      <c r="I116" s="195">
        <f>'F1'!F575</f>
        <v>0</v>
      </c>
      <c r="J116" s="230" t="str">
        <f>'F1'!J575</f>
        <v/>
      </c>
      <c r="K116" s="230" t="str">
        <f>'F1'!O575</f>
        <v/>
      </c>
      <c r="L116" s="234" t="str">
        <f>'F1'!T575</f>
        <v/>
      </c>
      <c r="N116" s="148" t="str">
        <f>'F1'!T575</f>
        <v/>
      </c>
      <c r="O116" s="148" t="str">
        <f>'F1'!U575</f>
        <v/>
      </c>
      <c r="P116" s="148">
        <f>'F1'!V575</f>
        <v>0</v>
      </c>
      <c r="Q116" s="235">
        <f>'F1'!W575</f>
        <v>0</v>
      </c>
      <c r="R116" s="96" t="str">
        <f t="shared" si="21"/>
        <v>EJE_TRANSVERSAL_TRES</v>
      </c>
      <c r="S116" s="238">
        <f t="shared" si="16"/>
        <v>0</v>
      </c>
      <c r="T116" s="212">
        <f t="shared" si="19"/>
        <v>0</v>
      </c>
      <c r="U116" s="212">
        <f t="shared" si="20"/>
        <v>0</v>
      </c>
      <c r="V116" s="239">
        <f>'F1'!F1071</f>
        <v>0</v>
      </c>
      <c r="W116" s="239">
        <f>'F1'!J1071</f>
        <v>0</v>
      </c>
      <c r="X116" s="97" t="str">
        <f ca="1">'F1'!T1071</f>
        <v/>
      </c>
    </row>
    <row r="117" spans="1:24" ht="15.75" thickBot="1" x14ac:dyDescent="0.3">
      <c r="A117" s="173">
        <f t="shared" si="15"/>
        <v>0</v>
      </c>
      <c r="B117" s="229">
        <f t="shared" si="4"/>
        <v>0</v>
      </c>
      <c r="C117" s="195">
        <f>'F1'!$N$3</f>
        <v>2017</v>
      </c>
      <c r="D117" s="195" t="str">
        <f>+'F1'!$T$3</f>
        <v>30 DE JUNIO</v>
      </c>
      <c r="E117" s="195" t="str">
        <f>'F1'!$C$545</f>
        <v>EJE_TRANSVERSAL_CUATRO</v>
      </c>
      <c r="F117" s="195">
        <f>'F1'!C577</f>
        <v>0</v>
      </c>
      <c r="G117" s="195">
        <f>'F1'!D577</f>
        <v>0</v>
      </c>
      <c r="H117" s="195" t="str">
        <f>'F1'!E577</f>
        <v xml:space="preserve"> </v>
      </c>
      <c r="I117" s="195">
        <f>'F1'!F577</f>
        <v>0</v>
      </c>
      <c r="J117" s="230" t="str">
        <f>'F1'!J577</f>
        <v/>
      </c>
      <c r="K117" s="230" t="str">
        <f>'F1'!O577</f>
        <v/>
      </c>
      <c r="L117" s="234" t="str">
        <f>'F1'!T577</f>
        <v/>
      </c>
      <c r="N117" s="148" t="str">
        <f>'F1'!T577</f>
        <v/>
      </c>
      <c r="O117" s="148" t="str">
        <f>'F1'!U577</f>
        <v/>
      </c>
      <c r="P117" s="148">
        <f>'F1'!V577</f>
        <v>0</v>
      </c>
      <c r="Q117" s="235">
        <f>'F1'!W577</f>
        <v>0</v>
      </c>
      <c r="R117" s="98" t="str">
        <f t="shared" si="21"/>
        <v>EJE_TRANSVERSAL_TRES</v>
      </c>
      <c r="S117" s="100">
        <f t="shared" si="16"/>
        <v>0</v>
      </c>
      <c r="T117" s="99">
        <f t="shared" si="19"/>
        <v>0</v>
      </c>
      <c r="U117" s="99">
        <f t="shared" si="20"/>
        <v>0</v>
      </c>
      <c r="V117" s="101">
        <f>'F1'!F1077</f>
        <v>0</v>
      </c>
      <c r="W117" s="101">
        <f>'F1'!J1077</f>
        <v>0</v>
      </c>
      <c r="X117" s="102" t="str">
        <f ca="1">'F1'!T1077</f>
        <v/>
      </c>
    </row>
    <row r="118" spans="1:24" x14ac:dyDescent="0.25">
      <c r="A118" s="173">
        <f t="shared" si="15"/>
        <v>0</v>
      </c>
      <c r="B118" s="229">
        <f t="shared" si="4"/>
        <v>0</v>
      </c>
      <c r="C118" s="195">
        <f>'F1'!$N$3</f>
        <v>2017</v>
      </c>
      <c r="D118" s="195" t="str">
        <f>+'F1'!$T$3</f>
        <v>30 DE JUNIO</v>
      </c>
      <c r="E118" s="195" t="str">
        <f>'F1'!$C$545</f>
        <v>EJE_TRANSVERSAL_CUATRO</v>
      </c>
      <c r="F118" s="195">
        <f>'F1'!C579</f>
        <v>0</v>
      </c>
      <c r="G118" s="195">
        <f>'F1'!D579</f>
        <v>0</v>
      </c>
      <c r="H118" s="195" t="str">
        <f>'F1'!E579</f>
        <v xml:space="preserve"> </v>
      </c>
      <c r="I118" s="195">
        <f>'F1'!F579</f>
        <v>0</v>
      </c>
      <c r="J118" s="230" t="str">
        <f>'F1'!J579</f>
        <v/>
      </c>
      <c r="K118" s="230" t="str">
        <f>'F1'!O579</f>
        <v/>
      </c>
      <c r="L118" s="234" t="str">
        <f>'F1'!T579</f>
        <v/>
      </c>
      <c r="N118" s="148" t="str">
        <f>'F1'!T579</f>
        <v/>
      </c>
      <c r="O118" s="148" t="str">
        <f>'F1'!U579</f>
        <v/>
      </c>
      <c r="P118" s="148">
        <f>'F1'!V579</f>
        <v>0</v>
      </c>
      <c r="Q118" s="235">
        <f>'F1'!W579</f>
        <v>0</v>
      </c>
      <c r="R118" s="244" t="str">
        <f>E196</f>
        <v>EJE_TRANSVERSAL_CUATRO</v>
      </c>
      <c r="S118" s="245">
        <f t="shared" si="16"/>
        <v>0</v>
      </c>
      <c r="T118" s="176">
        <f>F196</f>
        <v>0</v>
      </c>
      <c r="U118" s="176">
        <f>G196</f>
        <v>0</v>
      </c>
      <c r="V118" s="246">
        <f>'F1'!F1153</f>
        <v>0</v>
      </c>
      <c r="W118" s="246">
        <f>'F1'!J1153</f>
        <v>0</v>
      </c>
      <c r="X118" s="247" t="str">
        <f ca="1">'F1'!T1153</f>
        <v/>
      </c>
    </row>
    <row r="119" spans="1:24" x14ac:dyDescent="0.25">
      <c r="A119" s="173">
        <f t="shared" si="15"/>
        <v>0</v>
      </c>
      <c r="B119" s="229">
        <f t="shared" si="4"/>
        <v>0</v>
      </c>
      <c r="C119" s="195">
        <f>'F1'!$N$3</f>
        <v>2017</v>
      </c>
      <c r="D119" s="195" t="str">
        <f>+'F1'!$T$3</f>
        <v>30 DE JUNIO</v>
      </c>
      <c r="E119" s="195" t="str">
        <f>'F1'!$C$545</f>
        <v>EJE_TRANSVERSAL_CUATRO</v>
      </c>
      <c r="F119" s="195">
        <f>'F1'!C581</f>
        <v>0</v>
      </c>
      <c r="G119" s="195">
        <f>'F1'!D581</f>
        <v>0</v>
      </c>
      <c r="H119" s="195" t="str">
        <f>'F1'!E581</f>
        <v xml:space="preserve"> </v>
      </c>
      <c r="I119" s="195">
        <f>'F1'!F581</f>
        <v>0</v>
      </c>
      <c r="J119" s="230" t="str">
        <f>'F1'!J581</f>
        <v/>
      </c>
      <c r="K119" s="230" t="str">
        <f>'F1'!O581</f>
        <v/>
      </c>
      <c r="L119" s="234" t="str">
        <f>'F1'!T581</f>
        <v/>
      </c>
      <c r="N119" s="148" t="str">
        <f>'F1'!T581</f>
        <v/>
      </c>
      <c r="O119" s="148" t="str">
        <f>'F1'!U581</f>
        <v/>
      </c>
      <c r="P119" s="148">
        <f>'F1'!V581</f>
        <v>0</v>
      </c>
      <c r="Q119" s="235">
        <f>'F1'!W581</f>
        <v>0</v>
      </c>
      <c r="R119" s="177" t="str">
        <f t="shared" ref="R119:R135" si="22">+R118</f>
        <v>EJE_TRANSVERSAL_CUATRO</v>
      </c>
      <c r="S119" s="236">
        <f t="shared" si="16"/>
        <v>0</v>
      </c>
      <c r="T119" s="213">
        <f t="shared" ref="T119:T135" si="23">F197</f>
        <v>0</v>
      </c>
      <c r="U119" s="213">
        <f t="shared" ref="U119:U135" si="24">G197</f>
        <v>0</v>
      </c>
      <c r="V119" s="237">
        <f>'F1'!F1159</f>
        <v>0</v>
      </c>
      <c r="W119" s="237">
        <f>'F1'!J1159</f>
        <v>0</v>
      </c>
      <c r="X119" s="214" t="str">
        <f ca="1">'F1'!T1159</f>
        <v/>
      </c>
    </row>
    <row r="120" spans="1:24" x14ac:dyDescent="0.25">
      <c r="A120" s="173">
        <f t="shared" si="15"/>
        <v>0</v>
      </c>
      <c r="B120" s="229">
        <f t="shared" si="4"/>
        <v>0</v>
      </c>
      <c r="C120" s="195">
        <f>'F1'!$N$3</f>
        <v>2017</v>
      </c>
      <c r="D120" s="195" t="str">
        <f>+'F1'!$T$3</f>
        <v>30 DE JUNIO</v>
      </c>
      <c r="E120" s="195" t="str">
        <f>'F1'!$C$545</f>
        <v>EJE_TRANSVERSAL_CUATRO</v>
      </c>
      <c r="F120" s="195">
        <f>'F1'!C583</f>
        <v>0</v>
      </c>
      <c r="G120" s="195">
        <f>'F1'!D583</f>
        <v>0</v>
      </c>
      <c r="H120" s="195" t="str">
        <f>'F1'!E583</f>
        <v xml:space="preserve"> </v>
      </c>
      <c r="I120" s="195">
        <f>'F1'!F583</f>
        <v>0</v>
      </c>
      <c r="J120" s="230" t="str">
        <f>'F1'!J583</f>
        <v/>
      </c>
      <c r="K120" s="230" t="str">
        <f>'F1'!O583</f>
        <v/>
      </c>
      <c r="L120" s="234" t="str">
        <f>'F1'!T583</f>
        <v/>
      </c>
      <c r="N120" s="148" t="str">
        <f>'F1'!T583</f>
        <v/>
      </c>
      <c r="O120" s="148" t="str">
        <f>'F1'!U583</f>
        <v/>
      </c>
      <c r="P120" s="148">
        <f>'F1'!V583</f>
        <v>0</v>
      </c>
      <c r="Q120" s="235">
        <f>'F1'!W583</f>
        <v>0</v>
      </c>
      <c r="R120" s="177" t="str">
        <f t="shared" si="22"/>
        <v>EJE_TRANSVERSAL_CUATRO</v>
      </c>
      <c r="S120" s="236">
        <f t="shared" si="16"/>
        <v>0</v>
      </c>
      <c r="T120" s="213">
        <f t="shared" si="23"/>
        <v>0</v>
      </c>
      <c r="U120" s="213">
        <f t="shared" si="24"/>
        <v>0</v>
      </c>
      <c r="V120" s="237">
        <f>'F1'!F1165</f>
        <v>0</v>
      </c>
      <c r="W120" s="237">
        <f>'F1'!J1165</f>
        <v>0</v>
      </c>
      <c r="X120" s="214" t="str">
        <f ca="1">'F1'!T1165</f>
        <v/>
      </c>
    </row>
    <row r="121" spans="1:24" x14ac:dyDescent="0.25">
      <c r="A121" s="173">
        <f t="shared" si="15"/>
        <v>0</v>
      </c>
      <c r="B121" s="229">
        <f t="shared" si="4"/>
        <v>0</v>
      </c>
      <c r="C121" s="195">
        <f>'F1'!$N$3</f>
        <v>2017</v>
      </c>
      <c r="D121" s="195" t="str">
        <f>+'F1'!$T$3</f>
        <v>30 DE JUNIO</v>
      </c>
      <c r="E121" s="195" t="str">
        <f>'F1'!$C$545</f>
        <v>EJE_TRANSVERSAL_CUATRO</v>
      </c>
      <c r="F121" s="195">
        <f>'F1'!C585</f>
        <v>0</v>
      </c>
      <c r="G121" s="195">
        <f>'F1'!D585</f>
        <v>0</v>
      </c>
      <c r="H121" s="195" t="str">
        <f>'F1'!E585</f>
        <v xml:space="preserve"> </v>
      </c>
      <c r="I121" s="195">
        <f>'F1'!F585</f>
        <v>0</v>
      </c>
      <c r="J121" s="230" t="str">
        <f>'F1'!J585</f>
        <v/>
      </c>
      <c r="K121" s="230" t="str">
        <f>'F1'!O585</f>
        <v/>
      </c>
      <c r="L121" s="234" t="str">
        <f>'F1'!T585</f>
        <v/>
      </c>
      <c r="N121" s="148" t="str">
        <f>'F1'!T585</f>
        <v/>
      </c>
      <c r="O121" s="148" t="str">
        <f>'F1'!U585</f>
        <v/>
      </c>
      <c r="P121" s="148">
        <f>'F1'!V585</f>
        <v>0</v>
      </c>
      <c r="Q121" s="235">
        <f>'F1'!W585</f>
        <v>0</v>
      </c>
      <c r="R121" s="177" t="str">
        <f t="shared" si="22"/>
        <v>EJE_TRANSVERSAL_CUATRO</v>
      </c>
      <c r="S121" s="236">
        <f t="shared" si="16"/>
        <v>0</v>
      </c>
      <c r="T121" s="213">
        <f t="shared" si="23"/>
        <v>0</v>
      </c>
      <c r="U121" s="213">
        <f t="shared" si="24"/>
        <v>0</v>
      </c>
      <c r="V121" s="237">
        <f>'F1'!F1171</f>
        <v>0</v>
      </c>
      <c r="W121" s="237">
        <f>'F1'!J1171</f>
        <v>0</v>
      </c>
      <c r="X121" s="214" t="str">
        <f ca="1">'F1'!T1171</f>
        <v/>
      </c>
    </row>
    <row r="122" spans="1:24" x14ac:dyDescent="0.25">
      <c r="A122" s="173">
        <f t="shared" si="15"/>
        <v>0</v>
      </c>
      <c r="B122" s="229">
        <f t="shared" si="4"/>
        <v>0</v>
      </c>
      <c r="C122" s="195">
        <f>'F1'!$N$3</f>
        <v>2017</v>
      </c>
      <c r="D122" s="195" t="str">
        <f>+'F1'!$T$3</f>
        <v>30 DE JUNIO</v>
      </c>
      <c r="E122" s="195" t="str">
        <f>'F1'!$C$545</f>
        <v>EJE_TRANSVERSAL_CUATRO</v>
      </c>
      <c r="F122" s="195">
        <f>'F1'!C587</f>
        <v>0</v>
      </c>
      <c r="G122" s="195">
        <f>'F1'!D587</f>
        <v>0</v>
      </c>
      <c r="H122" s="195" t="str">
        <f>'F1'!E587</f>
        <v xml:space="preserve"> </v>
      </c>
      <c r="I122" s="195">
        <f>'F1'!F587</f>
        <v>0</v>
      </c>
      <c r="J122" s="230" t="str">
        <f>'F1'!J587</f>
        <v/>
      </c>
      <c r="K122" s="230" t="str">
        <f>'F1'!O587</f>
        <v/>
      </c>
      <c r="L122" s="234" t="str">
        <f>'F1'!T587</f>
        <v/>
      </c>
      <c r="N122" s="148" t="str">
        <f>'F1'!T587</f>
        <v/>
      </c>
      <c r="O122" s="148" t="str">
        <f>'F1'!U587</f>
        <v/>
      </c>
      <c r="P122" s="148">
        <f>'F1'!V587</f>
        <v>0</v>
      </c>
      <c r="Q122" s="235">
        <f>'F1'!W587</f>
        <v>0</v>
      </c>
      <c r="R122" s="177" t="str">
        <f t="shared" si="22"/>
        <v>EJE_TRANSVERSAL_CUATRO</v>
      </c>
      <c r="S122" s="236">
        <f t="shared" si="16"/>
        <v>0</v>
      </c>
      <c r="T122" s="213">
        <f t="shared" si="23"/>
        <v>0</v>
      </c>
      <c r="U122" s="213">
        <f t="shared" si="24"/>
        <v>0</v>
      </c>
      <c r="V122" s="237">
        <f>'F1'!F1177</f>
        <v>0</v>
      </c>
      <c r="W122" s="237">
        <f>'F1'!J1177</f>
        <v>0</v>
      </c>
      <c r="X122" s="214" t="str">
        <f ca="1">'F1'!T1177</f>
        <v/>
      </c>
    </row>
    <row r="123" spans="1:24" x14ac:dyDescent="0.25">
      <c r="A123" s="173">
        <f t="shared" si="15"/>
        <v>0</v>
      </c>
      <c r="B123" s="229">
        <f t="shared" si="4"/>
        <v>0</v>
      </c>
      <c r="C123" s="195">
        <f>'F1'!$N$3</f>
        <v>2017</v>
      </c>
      <c r="D123" s="195" t="str">
        <f>+'F1'!$T$3</f>
        <v>30 DE JUNIO</v>
      </c>
      <c r="E123" s="195" t="str">
        <f>'F1'!$C$545</f>
        <v>EJE_TRANSVERSAL_CUATRO</v>
      </c>
      <c r="F123" s="195">
        <f>'F1'!C589</f>
        <v>0</v>
      </c>
      <c r="G123" s="195">
        <f>'F1'!D589</f>
        <v>0</v>
      </c>
      <c r="H123" s="195">
        <f>'F1'!E589</f>
        <v>0</v>
      </c>
      <c r="I123" s="195">
        <f>'F1'!F589</f>
        <v>0</v>
      </c>
      <c r="J123" s="230" t="str">
        <f>'F1'!J589</f>
        <v/>
      </c>
      <c r="K123" s="230" t="str">
        <f>'F1'!O589</f>
        <v/>
      </c>
      <c r="L123" s="234" t="str">
        <f>'F1'!T589</f>
        <v/>
      </c>
      <c r="N123" s="148" t="str">
        <f>'F1'!T589</f>
        <v/>
      </c>
      <c r="O123" s="148" t="str">
        <f>'F1'!U589</f>
        <v/>
      </c>
      <c r="P123" s="148">
        <f>'F1'!V589</f>
        <v>0</v>
      </c>
      <c r="Q123" s="235">
        <f>'F1'!W589</f>
        <v>0</v>
      </c>
      <c r="R123" s="177" t="str">
        <f t="shared" si="22"/>
        <v>EJE_TRANSVERSAL_CUATRO</v>
      </c>
      <c r="S123" s="236">
        <f t="shared" si="16"/>
        <v>0</v>
      </c>
      <c r="T123" s="213">
        <f t="shared" si="23"/>
        <v>0</v>
      </c>
      <c r="U123" s="213">
        <f t="shared" si="24"/>
        <v>0</v>
      </c>
      <c r="V123" s="237">
        <f>'F1'!F1183</f>
        <v>0</v>
      </c>
      <c r="W123" s="237">
        <f>'F1'!J1183</f>
        <v>0</v>
      </c>
      <c r="X123" s="214" t="str">
        <f ca="1">'F1'!T1183</f>
        <v/>
      </c>
    </row>
    <row r="124" spans="1:24" x14ac:dyDescent="0.25">
      <c r="A124" s="173">
        <f t="shared" si="15"/>
        <v>0</v>
      </c>
      <c r="B124" s="229">
        <f t="shared" si="4"/>
        <v>0</v>
      </c>
      <c r="C124" s="195">
        <f>'F1'!$N$3</f>
        <v>2017</v>
      </c>
      <c r="D124" s="195" t="str">
        <f>+'F1'!$T$3</f>
        <v>30 DE JUNIO</v>
      </c>
      <c r="E124" s="195" t="str">
        <f>'F1'!$C$545</f>
        <v>EJE_TRANSVERSAL_CUATRO</v>
      </c>
      <c r="F124" s="195">
        <f>'F1'!C591</f>
        <v>0</v>
      </c>
      <c r="G124" s="195">
        <f>'F1'!D591</f>
        <v>0</v>
      </c>
      <c r="H124" s="195">
        <f>'F1'!E591</f>
        <v>0</v>
      </c>
      <c r="I124" s="195">
        <f>'F1'!F591</f>
        <v>0</v>
      </c>
      <c r="J124" s="230" t="str">
        <f>'F1'!J591</f>
        <v/>
      </c>
      <c r="K124" s="230" t="str">
        <f>'F1'!O591</f>
        <v/>
      </c>
      <c r="L124" s="234" t="str">
        <f>'F1'!T591</f>
        <v/>
      </c>
      <c r="N124" s="148" t="str">
        <f>'F1'!T591</f>
        <v/>
      </c>
      <c r="O124" s="148" t="str">
        <f>'F1'!U591</f>
        <v/>
      </c>
      <c r="P124" s="148">
        <f>'F1'!V591</f>
        <v>0</v>
      </c>
      <c r="Q124" s="235">
        <f>'F1'!W591</f>
        <v>0</v>
      </c>
      <c r="R124" s="177" t="str">
        <f t="shared" si="22"/>
        <v>EJE_TRANSVERSAL_CUATRO</v>
      </c>
      <c r="S124" s="236">
        <f t="shared" si="16"/>
        <v>0</v>
      </c>
      <c r="T124" s="213">
        <f t="shared" si="23"/>
        <v>0</v>
      </c>
      <c r="U124" s="213">
        <f t="shared" si="24"/>
        <v>0</v>
      </c>
      <c r="V124" s="237">
        <f>'F1'!F1189</f>
        <v>0</v>
      </c>
      <c r="W124" s="237">
        <f>'F1'!J1189</f>
        <v>0</v>
      </c>
      <c r="X124" s="214" t="str">
        <f ca="1">'F1'!T1189</f>
        <v/>
      </c>
    </row>
    <row r="125" spans="1:24" x14ac:dyDescent="0.25">
      <c r="A125" s="173">
        <f t="shared" si="15"/>
        <v>0</v>
      </c>
      <c r="B125" s="229">
        <f t="shared" si="4"/>
        <v>0</v>
      </c>
      <c r="C125" s="195">
        <f>'F1'!$N$3</f>
        <v>2017</v>
      </c>
      <c r="D125" s="195" t="str">
        <f>+'F1'!$T$3</f>
        <v>30 DE JUNIO</v>
      </c>
      <c r="E125" s="195" t="str">
        <f>'F1'!$C$545</f>
        <v>EJE_TRANSVERSAL_CUATRO</v>
      </c>
      <c r="F125" s="195">
        <f>'F1'!C593</f>
        <v>0</v>
      </c>
      <c r="G125" s="195">
        <f>'F1'!D593</f>
        <v>0</v>
      </c>
      <c r="H125" s="195" t="str">
        <f>'F1'!E593</f>
        <v xml:space="preserve"> </v>
      </c>
      <c r="I125" s="195">
        <f>'F1'!F593</f>
        <v>0</v>
      </c>
      <c r="J125" s="230" t="str">
        <f>'F1'!J593</f>
        <v/>
      </c>
      <c r="K125" s="230" t="str">
        <f>'F1'!O593</f>
        <v/>
      </c>
      <c r="L125" s="234" t="str">
        <f>'F1'!T593</f>
        <v/>
      </c>
      <c r="N125" s="148" t="str">
        <f>'F1'!T593</f>
        <v/>
      </c>
      <c r="O125" s="148" t="str">
        <f>'F1'!U593</f>
        <v/>
      </c>
      <c r="P125" s="148">
        <f>'F1'!V593</f>
        <v>0</v>
      </c>
      <c r="Q125" s="235">
        <f>'F1'!W593</f>
        <v>0</v>
      </c>
      <c r="R125" s="177" t="str">
        <f t="shared" si="22"/>
        <v>EJE_TRANSVERSAL_CUATRO</v>
      </c>
      <c r="S125" s="236">
        <f t="shared" si="16"/>
        <v>0</v>
      </c>
      <c r="T125" s="213">
        <f t="shared" si="23"/>
        <v>0</v>
      </c>
      <c r="U125" s="213">
        <f t="shared" si="24"/>
        <v>0</v>
      </c>
      <c r="V125" s="237">
        <f>'F1'!F1195</f>
        <v>0</v>
      </c>
      <c r="W125" s="237">
        <f>'F1'!J1195</f>
        <v>0</v>
      </c>
      <c r="X125" s="214" t="str">
        <f ca="1">'F1'!T1195</f>
        <v/>
      </c>
    </row>
    <row r="126" spans="1:24" x14ac:dyDescent="0.25">
      <c r="A126" s="173">
        <f t="shared" si="15"/>
        <v>0</v>
      </c>
      <c r="B126" s="229">
        <f t="shared" si="4"/>
        <v>0</v>
      </c>
      <c r="C126" s="195">
        <f>'F1'!$N$3</f>
        <v>2017</v>
      </c>
      <c r="D126" s="195" t="str">
        <f>+'F1'!$T$3</f>
        <v>30 DE JUNIO</v>
      </c>
      <c r="E126" s="195" t="str">
        <f>'F1'!$C$545</f>
        <v>EJE_TRANSVERSAL_CUATRO</v>
      </c>
      <c r="F126" s="195">
        <f>'F1'!C595</f>
        <v>0</v>
      </c>
      <c r="G126" s="195">
        <f>'F1'!D595</f>
        <v>0</v>
      </c>
      <c r="H126" s="195" t="str">
        <f>'F1'!E595</f>
        <v xml:space="preserve"> </v>
      </c>
      <c r="I126" s="195">
        <f>'F1'!F595</f>
        <v>0</v>
      </c>
      <c r="J126" s="230" t="str">
        <f>'F1'!J595</f>
        <v/>
      </c>
      <c r="K126" s="230" t="str">
        <f>'F1'!O595</f>
        <v/>
      </c>
      <c r="L126" s="234" t="str">
        <f>'F1'!T595</f>
        <v/>
      </c>
      <c r="N126" s="148" t="str">
        <f>'F1'!T595</f>
        <v/>
      </c>
      <c r="O126" s="148" t="str">
        <f>'F1'!U595</f>
        <v/>
      </c>
      <c r="P126" s="148">
        <f>'F1'!V595</f>
        <v>0</v>
      </c>
      <c r="Q126" s="235">
        <f>'F1'!W595</f>
        <v>0</v>
      </c>
      <c r="R126" s="177" t="str">
        <f t="shared" si="22"/>
        <v>EJE_TRANSVERSAL_CUATRO</v>
      </c>
      <c r="S126" s="236">
        <f t="shared" si="16"/>
        <v>0</v>
      </c>
      <c r="T126" s="213">
        <f t="shared" si="23"/>
        <v>0</v>
      </c>
      <c r="U126" s="213">
        <f t="shared" si="24"/>
        <v>0</v>
      </c>
      <c r="V126" s="237">
        <f>'F1'!F1201</f>
        <v>0</v>
      </c>
      <c r="W126" s="237">
        <f>'F1'!J1201</f>
        <v>0</v>
      </c>
      <c r="X126" s="214" t="str">
        <f ca="1">'F1'!T1201</f>
        <v/>
      </c>
    </row>
    <row r="127" spans="1:24" x14ac:dyDescent="0.25">
      <c r="A127" s="173">
        <f t="shared" si="15"/>
        <v>0</v>
      </c>
      <c r="B127" s="229">
        <f t="shared" si="4"/>
        <v>0</v>
      </c>
      <c r="C127" s="195">
        <f>'F1'!$N$3</f>
        <v>2017</v>
      </c>
      <c r="D127" s="195" t="str">
        <f>+'F1'!$T$3</f>
        <v>30 DE JUNIO</v>
      </c>
      <c r="E127" s="195" t="str">
        <f>'F1'!$C$545</f>
        <v>EJE_TRANSVERSAL_CUATRO</v>
      </c>
      <c r="F127" s="195">
        <f>'F1'!C597</f>
        <v>0</v>
      </c>
      <c r="G127" s="195">
        <f>'F1'!D597</f>
        <v>0</v>
      </c>
      <c r="H127" s="195">
        <f>'F1'!E597</f>
        <v>0</v>
      </c>
      <c r="I127" s="195">
        <f>'F1'!F597</f>
        <v>0</v>
      </c>
      <c r="J127" s="230" t="str">
        <f>'F1'!J597</f>
        <v/>
      </c>
      <c r="K127" s="230" t="str">
        <f>'F1'!O597</f>
        <v/>
      </c>
      <c r="L127" s="234" t="str">
        <f>'F1'!T597</f>
        <v/>
      </c>
      <c r="N127" s="148" t="str">
        <f>'F1'!T597</f>
        <v/>
      </c>
      <c r="O127" s="148" t="str">
        <f>'F1'!U597</f>
        <v/>
      </c>
      <c r="P127" s="148">
        <f>'F1'!V597</f>
        <v>0</v>
      </c>
      <c r="Q127" s="235">
        <f>'F1'!W597</f>
        <v>0</v>
      </c>
      <c r="R127" s="177" t="str">
        <f t="shared" si="22"/>
        <v>EJE_TRANSVERSAL_CUATRO</v>
      </c>
      <c r="S127" s="236">
        <f t="shared" si="16"/>
        <v>0</v>
      </c>
      <c r="T127" s="213">
        <f t="shared" si="23"/>
        <v>0</v>
      </c>
      <c r="U127" s="213">
        <f t="shared" si="24"/>
        <v>0</v>
      </c>
      <c r="V127" s="237">
        <f>'F1'!F1207</f>
        <v>0</v>
      </c>
      <c r="W127" s="237">
        <f>'F1'!J1207</f>
        <v>0</v>
      </c>
      <c r="X127" s="214" t="str">
        <f ca="1">'F1'!T1207</f>
        <v/>
      </c>
    </row>
    <row r="128" spans="1:24" x14ac:dyDescent="0.25">
      <c r="A128" s="173">
        <f t="shared" si="15"/>
        <v>0</v>
      </c>
      <c r="B128" s="229">
        <f t="shared" si="4"/>
        <v>0</v>
      </c>
      <c r="C128" s="195">
        <f>'F1'!$N$3</f>
        <v>2017</v>
      </c>
      <c r="D128" s="195" t="str">
        <f>+'F1'!$T$3</f>
        <v>30 DE JUNIO</v>
      </c>
      <c r="E128" s="195" t="str">
        <f>'F1'!$C$545</f>
        <v>EJE_TRANSVERSAL_CUATRO</v>
      </c>
      <c r="F128" s="195">
        <f>'F1'!C599</f>
        <v>0</v>
      </c>
      <c r="G128" s="195">
        <f>'F1'!D599</f>
        <v>0</v>
      </c>
      <c r="H128" s="195">
        <f>'F1'!E599</f>
        <v>0</v>
      </c>
      <c r="I128" s="195">
        <f>'F1'!F599</f>
        <v>0</v>
      </c>
      <c r="J128" s="230" t="str">
        <f>'F1'!J599</f>
        <v/>
      </c>
      <c r="K128" s="230" t="str">
        <f>'F1'!O599</f>
        <v/>
      </c>
      <c r="L128" s="234" t="str">
        <f>'F1'!T599</f>
        <v/>
      </c>
      <c r="N128" s="148" t="str">
        <f>'F1'!T599</f>
        <v/>
      </c>
      <c r="O128" s="148" t="str">
        <f>'F1'!U599</f>
        <v/>
      </c>
      <c r="P128" s="148">
        <f>'F1'!V599</f>
        <v>0</v>
      </c>
      <c r="Q128" s="235">
        <f>'F1'!W599</f>
        <v>0</v>
      </c>
      <c r="R128" s="177" t="str">
        <f t="shared" si="22"/>
        <v>EJE_TRANSVERSAL_CUATRO</v>
      </c>
      <c r="S128" s="236">
        <f t="shared" si="16"/>
        <v>0</v>
      </c>
      <c r="T128" s="213">
        <f t="shared" si="23"/>
        <v>0</v>
      </c>
      <c r="U128" s="213">
        <f t="shared" si="24"/>
        <v>0</v>
      </c>
      <c r="V128" s="237">
        <f>'F1'!F1213</f>
        <v>0</v>
      </c>
      <c r="W128" s="237">
        <f>'F1'!J1213</f>
        <v>0</v>
      </c>
      <c r="X128" s="214" t="str">
        <f ca="1">'F1'!T1213</f>
        <v/>
      </c>
    </row>
    <row r="129" spans="1:24" x14ac:dyDescent="0.25">
      <c r="A129" s="173">
        <f t="shared" si="15"/>
        <v>0</v>
      </c>
      <c r="B129" s="229">
        <f t="shared" si="4"/>
        <v>0</v>
      </c>
      <c r="C129" s="195">
        <f>'F1'!$N$3</f>
        <v>2017</v>
      </c>
      <c r="D129" s="195" t="str">
        <f>+'F1'!$T$3</f>
        <v>30 DE JUNIO</v>
      </c>
      <c r="E129" s="195" t="str">
        <f>'F1'!$C$545</f>
        <v>EJE_TRANSVERSAL_CUATRO</v>
      </c>
      <c r="F129" s="195">
        <f>'F1'!C601</f>
        <v>0</v>
      </c>
      <c r="G129" s="195">
        <f>'F1'!D601</f>
        <v>0</v>
      </c>
      <c r="H129" s="195" t="str">
        <f>'F1'!E601</f>
        <v xml:space="preserve"> </v>
      </c>
      <c r="I129" s="195">
        <f>'F1'!F601</f>
        <v>0</v>
      </c>
      <c r="J129" s="230" t="str">
        <f>'F1'!J601</f>
        <v/>
      </c>
      <c r="K129" s="230" t="str">
        <f>'F1'!O601</f>
        <v/>
      </c>
      <c r="L129" s="234" t="str">
        <f>'F1'!T601</f>
        <v/>
      </c>
      <c r="N129" s="148" t="str">
        <f>'F1'!T601</f>
        <v/>
      </c>
      <c r="O129" s="148" t="str">
        <f>'F1'!U601</f>
        <v/>
      </c>
      <c r="P129" s="148">
        <f>'F1'!V601</f>
        <v>0</v>
      </c>
      <c r="Q129" s="235">
        <f>'F1'!W601</f>
        <v>0</v>
      </c>
      <c r="R129" s="177" t="str">
        <f t="shared" si="22"/>
        <v>EJE_TRANSVERSAL_CUATRO</v>
      </c>
      <c r="S129" s="236">
        <f t="shared" si="16"/>
        <v>0</v>
      </c>
      <c r="T129" s="213">
        <f t="shared" si="23"/>
        <v>0</v>
      </c>
      <c r="U129" s="213">
        <f t="shared" si="24"/>
        <v>0</v>
      </c>
      <c r="V129" s="237">
        <f>'F1'!F1219</f>
        <v>0</v>
      </c>
      <c r="W129" s="237">
        <f>'F1'!J1219</f>
        <v>0</v>
      </c>
      <c r="X129" s="214" t="str">
        <f ca="1">'F1'!T1219</f>
        <v/>
      </c>
    </row>
    <row r="130" spans="1:24" x14ac:dyDescent="0.25">
      <c r="A130" s="173">
        <f t="shared" si="15"/>
        <v>0</v>
      </c>
      <c r="B130" s="229">
        <f t="shared" si="4"/>
        <v>0</v>
      </c>
      <c r="C130" s="195">
        <f>'F1'!$N$3</f>
        <v>2017</v>
      </c>
      <c r="D130" s="195" t="str">
        <f>+'F1'!$T$3</f>
        <v>30 DE JUNIO</v>
      </c>
      <c r="E130" s="195" t="str">
        <f>'F1'!$C$545</f>
        <v>EJE_TRANSVERSAL_CUATRO</v>
      </c>
      <c r="F130" s="195">
        <f>'F1'!C603</f>
        <v>0</v>
      </c>
      <c r="G130" s="195">
        <f>'F1'!D603</f>
        <v>0</v>
      </c>
      <c r="H130" s="195">
        <f>'F1'!E603</f>
        <v>0</v>
      </c>
      <c r="I130" s="195">
        <f>'F1'!F603</f>
        <v>0</v>
      </c>
      <c r="J130" s="230" t="str">
        <f>'F1'!J603</f>
        <v/>
      </c>
      <c r="K130" s="230" t="str">
        <f>'F1'!O603</f>
        <v/>
      </c>
      <c r="L130" s="234" t="str">
        <f>'F1'!T603</f>
        <v/>
      </c>
      <c r="N130" s="148" t="str">
        <f>'F1'!T603</f>
        <v/>
      </c>
      <c r="O130" s="148" t="str">
        <f>'F1'!U603</f>
        <v/>
      </c>
      <c r="P130" s="148">
        <f>'F1'!V603</f>
        <v>0</v>
      </c>
      <c r="Q130" s="235">
        <f>'F1'!W603</f>
        <v>0</v>
      </c>
      <c r="R130" s="177" t="str">
        <f t="shared" si="22"/>
        <v>EJE_TRANSVERSAL_CUATRO</v>
      </c>
      <c r="S130" s="236">
        <f t="shared" si="16"/>
        <v>0</v>
      </c>
      <c r="T130" s="213">
        <f t="shared" si="23"/>
        <v>0</v>
      </c>
      <c r="U130" s="213">
        <f t="shared" si="24"/>
        <v>0</v>
      </c>
      <c r="V130" s="237">
        <f>'F1'!F1225</f>
        <v>0</v>
      </c>
      <c r="W130" s="237">
        <f>'F1'!J1225</f>
        <v>0</v>
      </c>
      <c r="X130" s="214" t="str">
        <f ca="1">'F1'!T1225</f>
        <v/>
      </c>
    </row>
    <row r="131" spans="1:24" x14ac:dyDescent="0.25">
      <c r="A131" s="173">
        <f t="shared" si="15"/>
        <v>0</v>
      </c>
      <c r="B131" s="229">
        <f t="shared" si="4"/>
        <v>0</v>
      </c>
      <c r="C131" s="195">
        <f>'F1'!$N$3</f>
        <v>2017</v>
      </c>
      <c r="D131" s="195" t="str">
        <f>+'F1'!$T$3</f>
        <v>30 DE JUNIO</v>
      </c>
      <c r="E131" s="195" t="str">
        <f>'F1'!$C$545</f>
        <v>EJE_TRANSVERSAL_CUATRO</v>
      </c>
      <c r="F131" s="195">
        <f>'F1'!C605</f>
        <v>0</v>
      </c>
      <c r="G131" s="195">
        <f>'F1'!D605</f>
        <v>0</v>
      </c>
      <c r="H131" s="195" t="str">
        <f>'F1'!E605</f>
        <v xml:space="preserve"> </v>
      </c>
      <c r="I131" s="195">
        <f>'F1'!F605</f>
        <v>0</v>
      </c>
      <c r="J131" s="230" t="str">
        <f>'F1'!J605</f>
        <v/>
      </c>
      <c r="K131" s="230" t="str">
        <f>'F1'!O605</f>
        <v/>
      </c>
      <c r="L131" s="234" t="str">
        <f>'F1'!T605</f>
        <v/>
      </c>
      <c r="N131" s="148" t="str">
        <f>'F1'!T605</f>
        <v/>
      </c>
      <c r="O131" s="148" t="str">
        <f>'F1'!U605</f>
        <v/>
      </c>
      <c r="P131" s="148">
        <f>'F1'!V605</f>
        <v>0</v>
      </c>
      <c r="Q131" s="235">
        <f>'F1'!W605</f>
        <v>0</v>
      </c>
      <c r="R131" s="177" t="str">
        <f t="shared" si="22"/>
        <v>EJE_TRANSVERSAL_CUATRO</v>
      </c>
      <c r="S131" s="236">
        <f t="shared" si="16"/>
        <v>0</v>
      </c>
      <c r="T131" s="213">
        <f t="shared" si="23"/>
        <v>0</v>
      </c>
      <c r="U131" s="213">
        <f t="shared" si="24"/>
        <v>0</v>
      </c>
      <c r="V131" s="237">
        <f>'F1'!F1231</f>
        <v>0</v>
      </c>
      <c r="W131" s="237">
        <f>'F1'!J1231</f>
        <v>0</v>
      </c>
      <c r="X131" s="214" t="str">
        <f ca="1">'F1'!T1231</f>
        <v/>
      </c>
    </row>
    <row r="132" spans="1:24" x14ac:dyDescent="0.25">
      <c r="A132" s="173">
        <f t="shared" si="15"/>
        <v>0</v>
      </c>
      <c r="B132" s="229">
        <f t="shared" si="4"/>
        <v>0</v>
      </c>
      <c r="C132" s="195">
        <f>'F1'!$N$3</f>
        <v>2017</v>
      </c>
      <c r="D132" s="195" t="str">
        <f>+'F1'!$T$3</f>
        <v>30 DE JUNIO</v>
      </c>
      <c r="E132" s="195" t="str">
        <f>'F1'!$C$545</f>
        <v>EJE_TRANSVERSAL_CUATRO</v>
      </c>
      <c r="F132" s="195">
        <f>'F1'!C607</f>
        <v>0</v>
      </c>
      <c r="G132" s="195">
        <f>'F1'!D607</f>
        <v>0</v>
      </c>
      <c r="H132" s="195" t="str">
        <f>'F1'!E607</f>
        <v xml:space="preserve"> </v>
      </c>
      <c r="I132" s="195">
        <f>'F1'!F607</f>
        <v>0</v>
      </c>
      <c r="J132" s="230" t="str">
        <f>'F1'!J607</f>
        <v/>
      </c>
      <c r="K132" s="230" t="str">
        <f>'F1'!O607</f>
        <v/>
      </c>
      <c r="L132" s="234" t="str">
        <f>'F1'!T607</f>
        <v/>
      </c>
      <c r="N132" s="148" t="str">
        <f>'F1'!T607</f>
        <v/>
      </c>
      <c r="O132" s="148" t="str">
        <f>'F1'!U607</f>
        <v/>
      </c>
      <c r="P132" s="148">
        <f>'F1'!V607</f>
        <v>0</v>
      </c>
      <c r="Q132" s="235">
        <f>'F1'!W607</f>
        <v>0</v>
      </c>
      <c r="R132" s="177" t="str">
        <f t="shared" si="22"/>
        <v>EJE_TRANSVERSAL_CUATRO</v>
      </c>
      <c r="S132" s="236">
        <f t="shared" si="16"/>
        <v>0</v>
      </c>
      <c r="T132" s="213">
        <f t="shared" si="23"/>
        <v>0</v>
      </c>
      <c r="U132" s="213">
        <f t="shared" si="24"/>
        <v>0</v>
      </c>
      <c r="V132" s="237">
        <f>'F1'!F1237</f>
        <v>0</v>
      </c>
      <c r="W132" s="237">
        <f>'F1'!J1237</f>
        <v>0</v>
      </c>
      <c r="X132" s="214" t="str">
        <f ca="1">'F1'!T1237</f>
        <v/>
      </c>
    </row>
    <row r="133" spans="1:24" ht="15.75" thickBot="1" x14ac:dyDescent="0.3">
      <c r="A133" s="271">
        <f t="shared" si="15"/>
        <v>0</v>
      </c>
      <c r="B133" s="272">
        <f t="shared" si="4"/>
        <v>0</v>
      </c>
      <c r="C133" s="196">
        <f>'F1'!$N$3</f>
        <v>2017</v>
      </c>
      <c r="D133" s="196" t="str">
        <f>+'F1'!$T$3</f>
        <v>30 DE JUNIO</v>
      </c>
      <c r="E133" s="196" t="str">
        <f>'F1'!$C$545</f>
        <v>EJE_TRANSVERSAL_CUATRO</v>
      </c>
      <c r="F133" s="196">
        <f>'F1'!C609</f>
        <v>0</v>
      </c>
      <c r="G133" s="196">
        <f>'F1'!D609</f>
        <v>0</v>
      </c>
      <c r="H133" s="196">
        <f>'F1'!E609</f>
        <v>0</v>
      </c>
      <c r="I133" s="196">
        <f>'F1'!F609</f>
        <v>0</v>
      </c>
      <c r="J133" s="273" t="str">
        <f>'F1'!J609</f>
        <v/>
      </c>
      <c r="K133" s="273" t="str">
        <f>'F1'!O609</f>
        <v/>
      </c>
      <c r="L133" s="274" t="str">
        <f>'F1'!T609</f>
        <v/>
      </c>
      <c r="N133" s="148" t="str">
        <f>'F1'!T609</f>
        <v/>
      </c>
      <c r="O133" s="148" t="str">
        <f>'F1'!U609</f>
        <v/>
      </c>
      <c r="P133" s="148">
        <f>'F1'!V609</f>
        <v>0</v>
      </c>
      <c r="Q133" s="235">
        <f>'F1'!W609</f>
        <v>0</v>
      </c>
      <c r="R133" s="177" t="str">
        <f t="shared" si="22"/>
        <v>EJE_TRANSVERSAL_CUATRO</v>
      </c>
      <c r="S133" s="236">
        <f t="shared" si="16"/>
        <v>0</v>
      </c>
      <c r="T133" s="213">
        <f t="shared" si="23"/>
        <v>0</v>
      </c>
      <c r="U133" s="213">
        <f t="shared" si="24"/>
        <v>0</v>
      </c>
      <c r="V133" s="237">
        <f>'F1'!F1243</f>
        <v>0</v>
      </c>
      <c r="W133" s="237">
        <f>'F1'!J1243</f>
        <v>0</v>
      </c>
      <c r="X133" s="214" t="str">
        <f ca="1">'F1'!T1243</f>
        <v/>
      </c>
    </row>
    <row r="134" spans="1:24" x14ac:dyDescent="0.25">
      <c r="A134" s="198">
        <f t="shared" si="15"/>
        <v>0</v>
      </c>
      <c r="B134" s="199">
        <f t="shared" si="4"/>
        <v>0</v>
      </c>
      <c r="C134" s="200">
        <f>'F1'!$N$3</f>
        <v>2017</v>
      </c>
      <c r="D134" s="200" t="str">
        <f>+'F1'!$T$3</f>
        <v>30 DE JUNIO</v>
      </c>
      <c r="E134" s="200" t="str">
        <f>'F1'!$C$725</f>
        <v>EJE_TRANSVERSAL_DOS</v>
      </c>
      <c r="F134" s="200">
        <f>'F1'!C729</f>
        <v>0</v>
      </c>
      <c r="G134" s="200">
        <f>'F1'!D729</f>
        <v>0</v>
      </c>
      <c r="H134" s="200">
        <f>'F1'!E729</f>
        <v>0</v>
      </c>
      <c r="I134" s="200">
        <f>'F1'!F729</f>
        <v>0</v>
      </c>
      <c r="J134" s="201" t="str">
        <f>'F1'!J729</f>
        <v/>
      </c>
      <c r="K134" s="201" t="str">
        <f>'F1'!O729</f>
        <v/>
      </c>
      <c r="L134" s="202" t="str">
        <f>'F1'!T729</f>
        <v/>
      </c>
      <c r="N134" s="148"/>
      <c r="O134" s="148"/>
      <c r="P134" s="148"/>
      <c r="Q134" s="235"/>
      <c r="R134" s="177" t="str">
        <f t="shared" si="22"/>
        <v>EJE_TRANSVERSAL_CUATRO</v>
      </c>
      <c r="S134" s="236">
        <f t="shared" si="16"/>
        <v>0</v>
      </c>
      <c r="T134" s="213">
        <f t="shared" si="23"/>
        <v>0</v>
      </c>
      <c r="U134" s="213">
        <f t="shared" si="24"/>
        <v>0</v>
      </c>
      <c r="V134" s="237">
        <f>'F1'!F1249</f>
        <v>0</v>
      </c>
      <c r="W134" s="237">
        <f>'F1'!J1249</f>
        <v>0</v>
      </c>
      <c r="X134" s="214" t="str">
        <f ca="1">'F1'!T1249</f>
        <v/>
      </c>
    </row>
    <row r="135" spans="1:24" ht="15.75" thickBot="1" x14ac:dyDescent="0.3">
      <c r="A135" s="203">
        <f t="shared" si="15"/>
        <v>0</v>
      </c>
      <c r="B135" s="232">
        <f t="shared" si="4"/>
        <v>0</v>
      </c>
      <c r="C135" s="231">
        <f>'F1'!$N$3</f>
        <v>2017</v>
      </c>
      <c r="D135" s="231" t="str">
        <f>+'F1'!$T$3</f>
        <v>30 DE JUNIO</v>
      </c>
      <c r="E135" s="231" t="str">
        <f>'F1'!$C$725</f>
        <v>EJE_TRANSVERSAL_DOS</v>
      </c>
      <c r="F135" s="231">
        <f>'F1'!C731</f>
        <v>0</v>
      </c>
      <c r="G135" s="231">
        <f>'F1'!D731</f>
        <v>0</v>
      </c>
      <c r="H135" s="231">
        <f>'F1'!E731</f>
        <v>0</v>
      </c>
      <c r="I135" s="231">
        <f>'F1'!F731</f>
        <v>0</v>
      </c>
      <c r="J135" s="233" t="str">
        <f>'F1'!J731</f>
        <v/>
      </c>
      <c r="K135" s="233" t="str">
        <f>'F1'!O731</f>
        <v/>
      </c>
      <c r="L135" s="204" t="str">
        <f>'F1'!T731</f>
        <v/>
      </c>
      <c r="N135" s="148"/>
      <c r="O135" s="148"/>
      <c r="P135" s="148"/>
      <c r="Q135" s="235"/>
      <c r="R135" s="215" t="str">
        <f t="shared" si="22"/>
        <v>EJE_TRANSVERSAL_CUATRO</v>
      </c>
      <c r="S135" s="216">
        <f t="shared" si="16"/>
        <v>0</v>
      </c>
      <c r="T135" s="243">
        <f t="shared" si="23"/>
        <v>0</v>
      </c>
      <c r="U135" s="243">
        <f t="shared" si="24"/>
        <v>0</v>
      </c>
      <c r="V135" s="217">
        <f>+'F1'!F1255</f>
        <v>0</v>
      </c>
      <c r="W135" s="217">
        <f>+'F1'!J1255</f>
        <v>0</v>
      </c>
      <c r="X135" s="218" t="str">
        <f ca="1">+'F1'!T1255</f>
        <v/>
      </c>
    </row>
    <row r="136" spans="1:24" x14ac:dyDescent="0.25">
      <c r="A136" s="203">
        <f t="shared" si="15"/>
        <v>0</v>
      </c>
      <c r="B136" s="232">
        <f t="shared" si="4"/>
        <v>0</v>
      </c>
      <c r="C136" s="231">
        <f>'F1'!$N$3</f>
        <v>2017</v>
      </c>
      <c r="D136" s="231" t="str">
        <f>+'F1'!$T$3</f>
        <v>30 DE JUNIO</v>
      </c>
      <c r="E136" s="231" t="str">
        <f>'F1'!$C$725</f>
        <v>EJE_TRANSVERSAL_DOS</v>
      </c>
      <c r="F136" s="231">
        <f>'F1'!C733</f>
        <v>0</v>
      </c>
      <c r="G136" s="231">
        <f>'F1'!D733</f>
        <v>0</v>
      </c>
      <c r="H136" s="231">
        <f>'F1'!E733</f>
        <v>0</v>
      </c>
      <c r="I136" s="231">
        <f>'F1'!F733</f>
        <v>0</v>
      </c>
      <c r="J136" s="233" t="str">
        <f>'F1'!J733</f>
        <v/>
      </c>
      <c r="K136" s="233" t="str">
        <f>'F1'!O733</f>
        <v/>
      </c>
      <c r="L136" s="204" t="str">
        <f>'F1'!T733</f>
        <v/>
      </c>
      <c r="N136" s="148"/>
      <c r="O136" s="148"/>
      <c r="P136" s="148"/>
      <c r="Q136" s="148"/>
      <c r="R136" s="55"/>
      <c r="S136" s="56"/>
      <c r="V136" s="57"/>
      <c r="W136" s="57"/>
      <c r="X136" s="57"/>
    </row>
    <row r="137" spans="1:24" x14ac:dyDescent="0.25">
      <c r="A137" s="203">
        <f t="shared" si="15"/>
        <v>0</v>
      </c>
      <c r="B137" s="232">
        <f t="shared" si="4"/>
        <v>0</v>
      </c>
      <c r="C137" s="231">
        <f>'F1'!$N$3</f>
        <v>2017</v>
      </c>
      <c r="D137" s="231" t="str">
        <f>+'F1'!$T$3</f>
        <v>30 DE JUNIO</v>
      </c>
      <c r="E137" s="231" t="str">
        <f>'F1'!$C$725</f>
        <v>EJE_TRANSVERSAL_DOS</v>
      </c>
      <c r="F137" s="231">
        <f>'F1'!C735</f>
        <v>0</v>
      </c>
      <c r="G137" s="231">
        <f>'F1'!D735</f>
        <v>0</v>
      </c>
      <c r="H137" s="231">
        <f>'F1'!E735</f>
        <v>0</v>
      </c>
      <c r="I137" s="231">
        <f>'F1'!F735</f>
        <v>0</v>
      </c>
      <c r="J137" s="233" t="str">
        <f>'F1'!J735</f>
        <v/>
      </c>
      <c r="K137" s="233" t="str">
        <f>'F1'!O735</f>
        <v/>
      </c>
      <c r="L137" s="204" t="str">
        <f>'F1'!T735</f>
        <v/>
      </c>
      <c r="N137" s="148"/>
      <c r="O137" s="148"/>
      <c r="P137" s="148"/>
      <c r="Q137" s="148"/>
      <c r="R137" s="55"/>
      <c r="S137" s="56"/>
      <c r="V137" s="57"/>
      <c r="W137" s="57"/>
      <c r="X137" s="57"/>
    </row>
    <row r="138" spans="1:24" x14ac:dyDescent="0.25">
      <c r="A138" s="203">
        <f t="shared" si="15"/>
        <v>0</v>
      </c>
      <c r="B138" s="232">
        <f t="shared" si="4"/>
        <v>0</v>
      </c>
      <c r="C138" s="231">
        <f>'F1'!$N$3</f>
        <v>2017</v>
      </c>
      <c r="D138" s="231" t="str">
        <f>+'F1'!$T$3</f>
        <v>30 DE JUNIO</v>
      </c>
      <c r="E138" s="231" t="str">
        <f>'F1'!$C$725</f>
        <v>EJE_TRANSVERSAL_DOS</v>
      </c>
      <c r="F138" s="231">
        <f>'F1'!C737</f>
        <v>0</v>
      </c>
      <c r="G138" s="231">
        <f>'F1'!D737</f>
        <v>0</v>
      </c>
      <c r="H138" s="231">
        <f>'F1'!E737</f>
        <v>0</v>
      </c>
      <c r="I138" s="231">
        <f>'F1'!F737</f>
        <v>0</v>
      </c>
      <c r="J138" s="233" t="str">
        <f>'F1'!J737</f>
        <v/>
      </c>
      <c r="K138" s="233" t="str">
        <f>'F1'!O737</f>
        <v/>
      </c>
      <c r="L138" s="204" t="str">
        <f>'F1'!T737</f>
        <v/>
      </c>
      <c r="N138" s="148"/>
      <c r="O138" s="148"/>
      <c r="P138" s="148"/>
      <c r="Q138" s="148"/>
      <c r="R138" s="55"/>
      <c r="S138" s="56"/>
      <c r="V138" s="57"/>
      <c r="W138" s="57"/>
      <c r="X138" s="57"/>
    </row>
    <row r="139" spans="1:24" x14ac:dyDescent="0.25">
      <c r="A139" s="203">
        <f t="shared" si="15"/>
        <v>0</v>
      </c>
      <c r="B139" s="232">
        <f t="shared" si="4"/>
        <v>0</v>
      </c>
      <c r="C139" s="231">
        <f>'F1'!$N$3</f>
        <v>2017</v>
      </c>
      <c r="D139" s="231" t="str">
        <f>+'F1'!$T$3</f>
        <v>30 DE JUNIO</v>
      </c>
      <c r="E139" s="231" t="str">
        <f>'F1'!$C$725</f>
        <v>EJE_TRANSVERSAL_DOS</v>
      </c>
      <c r="F139" s="231">
        <f>'F1'!C739</f>
        <v>0</v>
      </c>
      <c r="G139" s="231">
        <f>'F1'!D739</f>
        <v>0</v>
      </c>
      <c r="H139" s="231">
        <f>'F1'!E739</f>
        <v>0</v>
      </c>
      <c r="I139" s="231">
        <f>'F1'!F739</f>
        <v>0</v>
      </c>
      <c r="J139" s="233" t="str">
        <f>'F1'!J739</f>
        <v/>
      </c>
      <c r="K139" s="233" t="str">
        <f>'F1'!O739</f>
        <v/>
      </c>
      <c r="L139" s="204" t="str">
        <f>'F1'!T739</f>
        <v/>
      </c>
      <c r="N139" s="148"/>
      <c r="O139" s="148"/>
      <c r="P139" s="148"/>
      <c r="Q139" s="148"/>
      <c r="R139" s="55"/>
      <c r="S139" s="56"/>
      <c r="V139" s="57"/>
      <c r="W139" s="57"/>
      <c r="X139" s="57"/>
    </row>
    <row r="140" spans="1:24" x14ac:dyDescent="0.25">
      <c r="A140" s="203">
        <f t="shared" si="15"/>
        <v>0</v>
      </c>
      <c r="B140" s="232">
        <f t="shared" si="4"/>
        <v>0</v>
      </c>
      <c r="C140" s="231">
        <f>'F1'!$N$3</f>
        <v>2017</v>
      </c>
      <c r="D140" s="231" t="str">
        <f>+'F1'!$T$3</f>
        <v>30 DE JUNIO</v>
      </c>
      <c r="E140" s="231" t="str">
        <f>'F1'!$C$725</f>
        <v>EJE_TRANSVERSAL_DOS</v>
      </c>
      <c r="F140" s="231">
        <f>'F1'!C741</f>
        <v>0</v>
      </c>
      <c r="G140" s="231">
        <f>'F1'!D741</f>
        <v>0</v>
      </c>
      <c r="H140" s="231">
        <f>'F1'!E741</f>
        <v>0</v>
      </c>
      <c r="I140" s="231">
        <f>'F1'!F741</f>
        <v>0</v>
      </c>
      <c r="J140" s="233" t="str">
        <f>'F1'!J741</f>
        <v/>
      </c>
      <c r="K140" s="233" t="str">
        <f>'F1'!O741</f>
        <v/>
      </c>
      <c r="L140" s="204" t="str">
        <f>'F1'!T741</f>
        <v/>
      </c>
      <c r="N140" s="148"/>
      <c r="O140" s="148"/>
      <c r="P140" s="148"/>
      <c r="Q140" s="148"/>
      <c r="R140" s="55"/>
      <c r="S140" s="56"/>
      <c r="V140" s="57"/>
      <c r="W140" s="57"/>
      <c r="X140" s="57"/>
    </row>
    <row r="141" spans="1:24" x14ac:dyDescent="0.25">
      <c r="A141" s="203">
        <f t="shared" si="15"/>
        <v>0</v>
      </c>
      <c r="B141" s="232">
        <f t="shared" si="4"/>
        <v>0</v>
      </c>
      <c r="C141" s="231">
        <f>'F1'!$N$3</f>
        <v>2017</v>
      </c>
      <c r="D141" s="231" t="str">
        <f>+'F1'!$T$3</f>
        <v>30 DE JUNIO</v>
      </c>
      <c r="E141" s="231" t="str">
        <f>'F1'!$C$725</f>
        <v>EJE_TRANSVERSAL_DOS</v>
      </c>
      <c r="F141" s="231">
        <f>'F1'!C743</f>
        <v>0</v>
      </c>
      <c r="G141" s="231">
        <f>'F1'!D743</f>
        <v>0</v>
      </c>
      <c r="H141" s="231">
        <f>'F1'!E743</f>
        <v>0</v>
      </c>
      <c r="I141" s="231">
        <f>'F1'!F743</f>
        <v>0</v>
      </c>
      <c r="J141" s="233" t="str">
        <f>'F1'!J743</f>
        <v/>
      </c>
      <c r="K141" s="233" t="str">
        <f>'F1'!O743</f>
        <v/>
      </c>
      <c r="L141" s="204" t="str">
        <f>'F1'!T743</f>
        <v/>
      </c>
      <c r="N141" s="148"/>
      <c r="O141" s="148"/>
      <c r="P141" s="148"/>
      <c r="Q141" s="148"/>
      <c r="R141" s="55"/>
      <c r="S141" s="56"/>
      <c r="V141" s="57"/>
      <c r="W141" s="57"/>
      <c r="X141" s="57"/>
    </row>
    <row r="142" spans="1:24" x14ac:dyDescent="0.25">
      <c r="A142" s="203">
        <f t="shared" si="15"/>
        <v>0</v>
      </c>
      <c r="B142" s="232">
        <f t="shared" si="4"/>
        <v>0</v>
      </c>
      <c r="C142" s="231">
        <f>'F1'!$N$3</f>
        <v>2017</v>
      </c>
      <c r="D142" s="231" t="str">
        <f>+'F1'!$T$3</f>
        <v>30 DE JUNIO</v>
      </c>
      <c r="E142" s="231" t="str">
        <f>'F1'!$C$725</f>
        <v>EJE_TRANSVERSAL_DOS</v>
      </c>
      <c r="F142" s="231">
        <f>'F1'!C745</f>
        <v>0</v>
      </c>
      <c r="G142" s="231">
        <f>'F1'!D745</f>
        <v>0</v>
      </c>
      <c r="H142" s="231">
        <f>'F1'!E745</f>
        <v>0</v>
      </c>
      <c r="I142" s="231">
        <f>'F1'!F745</f>
        <v>0</v>
      </c>
      <c r="J142" s="233" t="str">
        <f>'F1'!J745</f>
        <v/>
      </c>
      <c r="K142" s="233" t="str">
        <f>'F1'!O745</f>
        <v/>
      </c>
      <c r="L142" s="204" t="str">
        <f>'F1'!T745</f>
        <v/>
      </c>
      <c r="N142" s="148"/>
      <c r="O142" s="148"/>
      <c r="P142" s="148"/>
      <c r="Q142" s="148"/>
      <c r="R142" s="55"/>
      <c r="S142" s="56"/>
      <c r="V142" s="57"/>
      <c r="W142" s="57"/>
      <c r="X142" s="57"/>
    </row>
    <row r="143" spans="1:24" x14ac:dyDescent="0.25">
      <c r="A143" s="203">
        <f t="shared" si="15"/>
        <v>0</v>
      </c>
      <c r="B143" s="232">
        <f t="shared" si="4"/>
        <v>0</v>
      </c>
      <c r="C143" s="231">
        <f>'F1'!$N$3</f>
        <v>2017</v>
      </c>
      <c r="D143" s="231" t="str">
        <f>+'F1'!$T$3</f>
        <v>30 DE JUNIO</v>
      </c>
      <c r="E143" s="231" t="str">
        <f>'F1'!$C$725</f>
        <v>EJE_TRANSVERSAL_DOS</v>
      </c>
      <c r="F143" s="231">
        <f>'F1'!C747</f>
        <v>0</v>
      </c>
      <c r="G143" s="231">
        <f>'F1'!D747</f>
        <v>0</v>
      </c>
      <c r="H143" s="231">
        <f>'F1'!E747</f>
        <v>0</v>
      </c>
      <c r="I143" s="231">
        <f>'F1'!F747</f>
        <v>0</v>
      </c>
      <c r="J143" s="233" t="str">
        <f>'F1'!J747</f>
        <v/>
      </c>
      <c r="K143" s="233" t="str">
        <f>'F1'!O747</f>
        <v/>
      </c>
      <c r="L143" s="204" t="str">
        <f>'F1'!T747</f>
        <v/>
      </c>
      <c r="N143" s="148"/>
      <c r="O143" s="148"/>
      <c r="P143" s="148"/>
      <c r="Q143" s="148"/>
      <c r="R143" s="55"/>
      <c r="S143" s="56"/>
      <c r="V143" s="57"/>
      <c r="W143" s="57"/>
      <c r="X143" s="57"/>
    </row>
    <row r="144" spans="1:24" x14ac:dyDescent="0.25">
      <c r="A144" s="203">
        <f t="shared" si="15"/>
        <v>0</v>
      </c>
      <c r="B144" s="232">
        <f t="shared" si="4"/>
        <v>0</v>
      </c>
      <c r="C144" s="231">
        <f>'F1'!$N$3</f>
        <v>2017</v>
      </c>
      <c r="D144" s="231" t="str">
        <f>+'F1'!$T$3</f>
        <v>30 DE JUNIO</v>
      </c>
      <c r="E144" s="231" t="str">
        <f>'F1'!$C$725</f>
        <v>EJE_TRANSVERSAL_DOS</v>
      </c>
      <c r="F144" s="231">
        <f>'F1'!C749</f>
        <v>0</v>
      </c>
      <c r="G144" s="231">
        <f>'F1'!D749</f>
        <v>0</v>
      </c>
      <c r="H144" s="231">
        <f>'F1'!E749</f>
        <v>0</v>
      </c>
      <c r="I144" s="231">
        <f>'F1'!F749</f>
        <v>0</v>
      </c>
      <c r="J144" s="233" t="str">
        <f>'F1'!J749</f>
        <v/>
      </c>
      <c r="K144" s="233" t="str">
        <f>'F1'!O749</f>
        <v/>
      </c>
      <c r="L144" s="204" t="str">
        <f>'F1'!T749</f>
        <v/>
      </c>
      <c r="N144" s="148"/>
      <c r="O144" s="148"/>
      <c r="P144" s="148"/>
      <c r="Q144" s="148"/>
      <c r="R144" s="55"/>
      <c r="S144" s="56"/>
      <c r="V144" s="57"/>
      <c r="W144" s="57"/>
      <c r="X144" s="57"/>
    </row>
    <row r="145" spans="1:24" x14ac:dyDescent="0.25">
      <c r="A145" s="203">
        <f t="shared" si="15"/>
        <v>0</v>
      </c>
      <c r="B145" s="232">
        <f t="shared" si="4"/>
        <v>0</v>
      </c>
      <c r="C145" s="231">
        <f>'F1'!$N$3</f>
        <v>2017</v>
      </c>
      <c r="D145" s="231" t="str">
        <f>+'F1'!$T$3</f>
        <v>30 DE JUNIO</v>
      </c>
      <c r="E145" s="231" t="str">
        <f>'F1'!$C$725</f>
        <v>EJE_TRANSVERSAL_DOS</v>
      </c>
      <c r="F145" s="231">
        <f>'F1'!C751</f>
        <v>0</v>
      </c>
      <c r="G145" s="231">
        <f>'F1'!D751</f>
        <v>0</v>
      </c>
      <c r="H145" s="231">
        <f>'F1'!E751</f>
        <v>0</v>
      </c>
      <c r="I145" s="231">
        <f>'F1'!F751</f>
        <v>0</v>
      </c>
      <c r="J145" s="233" t="str">
        <f>'F1'!J751</f>
        <v/>
      </c>
      <c r="K145" s="233" t="str">
        <f>'F1'!O751</f>
        <v/>
      </c>
      <c r="L145" s="204" t="str">
        <f>'F1'!T751</f>
        <v/>
      </c>
      <c r="N145" s="148"/>
      <c r="O145" s="148"/>
      <c r="P145" s="148"/>
      <c r="Q145" s="148"/>
      <c r="R145" s="55"/>
      <c r="S145" s="56"/>
      <c r="V145" s="57"/>
      <c r="W145" s="57"/>
      <c r="X145" s="57"/>
    </row>
    <row r="146" spans="1:24" x14ac:dyDescent="0.25">
      <c r="A146" s="203">
        <f t="shared" si="15"/>
        <v>0</v>
      </c>
      <c r="B146" s="232">
        <f t="shared" si="4"/>
        <v>0</v>
      </c>
      <c r="C146" s="231">
        <f>'F1'!$N$3</f>
        <v>2017</v>
      </c>
      <c r="D146" s="231" t="str">
        <f>+'F1'!$T$3</f>
        <v>30 DE JUNIO</v>
      </c>
      <c r="E146" s="231" t="str">
        <f>'F1'!$C$725</f>
        <v>EJE_TRANSVERSAL_DOS</v>
      </c>
      <c r="F146" s="231">
        <f>'F1'!C753</f>
        <v>0</v>
      </c>
      <c r="G146" s="231">
        <f>'F1'!D753</f>
        <v>0</v>
      </c>
      <c r="H146" s="231">
        <f>'F1'!E753</f>
        <v>0</v>
      </c>
      <c r="I146" s="231">
        <f>'F1'!F753</f>
        <v>0</v>
      </c>
      <c r="J146" s="233" t="str">
        <f>'F1'!J753</f>
        <v/>
      </c>
      <c r="K146" s="233" t="str">
        <f>'F1'!O753</f>
        <v/>
      </c>
      <c r="L146" s="204" t="str">
        <f>'F1'!T753</f>
        <v/>
      </c>
      <c r="N146" s="148"/>
      <c r="O146" s="148"/>
      <c r="P146" s="148"/>
      <c r="Q146" s="148"/>
      <c r="R146" s="55"/>
      <c r="S146" s="56"/>
      <c r="V146" s="57"/>
      <c r="W146" s="57"/>
      <c r="X146" s="57"/>
    </row>
    <row r="147" spans="1:24" x14ac:dyDescent="0.25">
      <c r="A147" s="203">
        <f t="shared" si="15"/>
        <v>0</v>
      </c>
      <c r="B147" s="232">
        <f t="shared" si="4"/>
        <v>0</v>
      </c>
      <c r="C147" s="231">
        <f>'F1'!$N$3</f>
        <v>2017</v>
      </c>
      <c r="D147" s="231" t="str">
        <f>+'F1'!$T$3</f>
        <v>30 DE JUNIO</v>
      </c>
      <c r="E147" s="231" t="str">
        <f>'F1'!$C$725</f>
        <v>EJE_TRANSVERSAL_DOS</v>
      </c>
      <c r="F147" s="231">
        <f>'F1'!C755</f>
        <v>0</v>
      </c>
      <c r="G147" s="231">
        <f>'F1'!D755</f>
        <v>0</v>
      </c>
      <c r="H147" s="231">
        <f>'F1'!E755</f>
        <v>0</v>
      </c>
      <c r="I147" s="231">
        <f>'F1'!F755</f>
        <v>0</v>
      </c>
      <c r="J147" s="233" t="str">
        <f>'F1'!J755</f>
        <v/>
      </c>
      <c r="K147" s="233" t="str">
        <f>'F1'!O755</f>
        <v/>
      </c>
      <c r="L147" s="204" t="str">
        <f>'F1'!T755</f>
        <v/>
      </c>
      <c r="N147" s="148"/>
      <c r="O147" s="148"/>
      <c r="P147" s="148"/>
      <c r="Q147" s="148"/>
      <c r="R147" s="55"/>
      <c r="S147" s="56"/>
      <c r="V147" s="57"/>
      <c r="W147" s="57"/>
      <c r="X147" s="57"/>
    </row>
    <row r="148" spans="1:24" x14ac:dyDescent="0.25">
      <c r="A148" s="203">
        <f t="shared" si="15"/>
        <v>0</v>
      </c>
      <c r="B148" s="232">
        <f t="shared" si="4"/>
        <v>0</v>
      </c>
      <c r="C148" s="231">
        <f>'F1'!$N$3</f>
        <v>2017</v>
      </c>
      <c r="D148" s="231" t="str">
        <f>+'F1'!$T$3</f>
        <v>30 DE JUNIO</v>
      </c>
      <c r="E148" s="231" t="str">
        <f>'F1'!$C$725</f>
        <v>EJE_TRANSVERSAL_DOS</v>
      </c>
      <c r="F148" s="231">
        <f>'F1'!C757</f>
        <v>0</v>
      </c>
      <c r="G148" s="231">
        <f>'F1'!D757</f>
        <v>0</v>
      </c>
      <c r="H148" s="231" t="str">
        <f>'F1'!E757</f>
        <v xml:space="preserve"> </v>
      </c>
      <c r="I148" s="231">
        <f>'F1'!F757</f>
        <v>0</v>
      </c>
      <c r="J148" s="233" t="str">
        <f>'F1'!J757</f>
        <v/>
      </c>
      <c r="K148" s="233" t="str">
        <f>'F1'!O757</f>
        <v/>
      </c>
      <c r="L148" s="204" t="str">
        <f>'F1'!T757</f>
        <v/>
      </c>
      <c r="N148" s="148"/>
      <c r="O148" s="148"/>
      <c r="P148" s="148"/>
      <c r="Q148" s="148"/>
      <c r="R148" s="55"/>
      <c r="S148" s="56"/>
      <c r="V148" s="57"/>
      <c r="W148" s="57"/>
      <c r="X148" s="57"/>
    </row>
    <row r="149" spans="1:24" x14ac:dyDescent="0.25">
      <c r="A149" s="203">
        <f t="shared" si="15"/>
        <v>0</v>
      </c>
      <c r="B149" s="232">
        <f t="shared" si="4"/>
        <v>0</v>
      </c>
      <c r="C149" s="231">
        <f>'F1'!$N$3</f>
        <v>2017</v>
      </c>
      <c r="D149" s="231" t="str">
        <f>+'F1'!$T$3</f>
        <v>30 DE JUNIO</v>
      </c>
      <c r="E149" s="231" t="str">
        <f>'F1'!$C$725</f>
        <v>EJE_TRANSVERSAL_DOS</v>
      </c>
      <c r="F149" s="231">
        <f>'F1'!C759</f>
        <v>0</v>
      </c>
      <c r="G149" s="231">
        <f>'F1'!D759</f>
        <v>0</v>
      </c>
      <c r="H149" s="231" t="str">
        <f>'F1'!E759</f>
        <v xml:space="preserve"> </v>
      </c>
      <c r="I149" s="231">
        <f>'F1'!F759</f>
        <v>0</v>
      </c>
      <c r="J149" s="233" t="str">
        <f>'F1'!J759</f>
        <v/>
      </c>
      <c r="K149" s="233" t="str">
        <f>'F1'!O759</f>
        <v/>
      </c>
      <c r="L149" s="204" t="str">
        <f>'F1'!T759</f>
        <v/>
      </c>
      <c r="N149" s="148"/>
      <c r="O149" s="148"/>
      <c r="P149" s="148"/>
      <c r="Q149" s="148"/>
      <c r="R149" s="55"/>
      <c r="S149" s="56"/>
      <c r="V149" s="57"/>
      <c r="W149" s="57"/>
      <c r="X149" s="57"/>
    </row>
    <row r="150" spans="1:24" x14ac:dyDescent="0.25">
      <c r="A150" s="203">
        <f t="shared" si="15"/>
        <v>0</v>
      </c>
      <c r="B150" s="232">
        <f t="shared" si="4"/>
        <v>0</v>
      </c>
      <c r="C150" s="231">
        <f>'F1'!$N$3</f>
        <v>2017</v>
      </c>
      <c r="D150" s="231" t="str">
        <f>+'F1'!$T$3</f>
        <v>30 DE JUNIO</v>
      </c>
      <c r="E150" s="231" t="str">
        <f>'F1'!$C$725</f>
        <v>EJE_TRANSVERSAL_DOS</v>
      </c>
      <c r="F150" s="231">
        <f>'F1'!C761</f>
        <v>0</v>
      </c>
      <c r="G150" s="231">
        <f>'F1'!D761</f>
        <v>0</v>
      </c>
      <c r="H150" s="231" t="str">
        <f>'F1'!E761</f>
        <v xml:space="preserve"> </v>
      </c>
      <c r="I150" s="231">
        <f>'F1'!F761</f>
        <v>0</v>
      </c>
      <c r="J150" s="233" t="str">
        <f>'F1'!J761</f>
        <v/>
      </c>
      <c r="K150" s="233" t="str">
        <f>'F1'!O761</f>
        <v/>
      </c>
      <c r="L150" s="204" t="str">
        <f>'F1'!T761</f>
        <v/>
      </c>
      <c r="N150" s="148"/>
      <c r="O150" s="148"/>
      <c r="P150" s="148"/>
      <c r="Q150" s="148"/>
      <c r="R150" s="55"/>
      <c r="S150" s="56"/>
      <c r="V150" s="57"/>
      <c r="W150" s="57"/>
      <c r="X150" s="57"/>
    </row>
    <row r="151" spans="1:24" x14ac:dyDescent="0.25">
      <c r="A151" s="203">
        <f t="shared" si="15"/>
        <v>0</v>
      </c>
      <c r="B151" s="232">
        <f t="shared" si="4"/>
        <v>0</v>
      </c>
      <c r="C151" s="231">
        <f>'F1'!$N$3</f>
        <v>2017</v>
      </c>
      <c r="D151" s="231" t="str">
        <f>+'F1'!$T$3</f>
        <v>30 DE JUNIO</v>
      </c>
      <c r="E151" s="231" t="str">
        <f>'F1'!$C$725</f>
        <v>EJE_TRANSVERSAL_DOS</v>
      </c>
      <c r="F151" s="231">
        <f>'F1'!C763</f>
        <v>0</v>
      </c>
      <c r="G151" s="231">
        <f>'F1'!D763</f>
        <v>0</v>
      </c>
      <c r="H151" s="231" t="str">
        <f>'F1'!E763</f>
        <v xml:space="preserve"> </v>
      </c>
      <c r="I151" s="231">
        <f>'F1'!F763</f>
        <v>0</v>
      </c>
      <c r="J151" s="233" t="str">
        <f>'F1'!J763</f>
        <v/>
      </c>
      <c r="K151" s="233" t="str">
        <f>'F1'!O763</f>
        <v/>
      </c>
      <c r="L151" s="204" t="str">
        <f>'F1'!T763</f>
        <v/>
      </c>
      <c r="N151" s="148"/>
      <c r="O151" s="148"/>
      <c r="P151" s="148"/>
      <c r="Q151" s="148"/>
      <c r="R151" s="55"/>
      <c r="S151" s="56"/>
      <c r="V151" s="57"/>
      <c r="W151" s="57"/>
      <c r="X151" s="57"/>
    </row>
    <row r="152" spans="1:24" x14ac:dyDescent="0.25">
      <c r="A152" s="203">
        <f t="shared" si="15"/>
        <v>0</v>
      </c>
      <c r="B152" s="232">
        <f t="shared" si="4"/>
        <v>0</v>
      </c>
      <c r="C152" s="231">
        <f>'F1'!$N$3</f>
        <v>2017</v>
      </c>
      <c r="D152" s="231" t="str">
        <f>+'F1'!$T$3</f>
        <v>30 DE JUNIO</v>
      </c>
      <c r="E152" s="231" t="str">
        <f>'F1'!$C$725</f>
        <v>EJE_TRANSVERSAL_DOS</v>
      </c>
      <c r="F152" s="231">
        <f>'F1'!C765</f>
        <v>0</v>
      </c>
      <c r="G152" s="231">
        <f>'F1'!D765</f>
        <v>0</v>
      </c>
      <c r="H152" s="231" t="str">
        <f>'F1'!E765</f>
        <v xml:space="preserve"> </v>
      </c>
      <c r="I152" s="231">
        <f>'F1'!F765</f>
        <v>0</v>
      </c>
      <c r="J152" s="233" t="str">
        <f>'F1'!J765</f>
        <v/>
      </c>
      <c r="K152" s="233" t="str">
        <f>'F1'!O765</f>
        <v/>
      </c>
      <c r="L152" s="204" t="str">
        <f>'F1'!T765</f>
        <v/>
      </c>
      <c r="N152" s="148"/>
      <c r="O152" s="148"/>
      <c r="P152" s="148"/>
      <c r="Q152" s="148"/>
      <c r="R152" s="55"/>
      <c r="S152" s="56"/>
      <c r="V152" s="57"/>
      <c r="W152" s="57"/>
      <c r="X152" s="57"/>
    </row>
    <row r="153" spans="1:24" x14ac:dyDescent="0.25">
      <c r="A153" s="203">
        <f t="shared" si="15"/>
        <v>0</v>
      </c>
      <c r="B153" s="232">
        <f t="shared" si="4"/>
        <v>0</v>
      </c>
      <c r="C153" s="231">
        <f>'F1'!$N$3</f>
        <v>2017</v>
      </c>
      <c r="D153" s="231" t="str">
        <f>+'F1'!$T$3</f>
        <v>30 DE JUNIO</v>
      </c>
      <c r="E153" s="231" t="str">
        <f>'F1'!$C$725</f>
        <v>EJE_TRANSVERSAL_DOS</v>
      </c>
      <c r="F153" s="231">
        <f>'F1'!C767</f>
        <v>0</v>
      </c>
      <c r="G153" s="231">
        <f>'F1'!D767</f>
        <v>0</v>
      </c>
      <c r="H153" s="231" t="str">
        <f>'F1'!E767</f>
        <v xml:space="preserve"> </v>
      </c>
      <c r="I153" s="231">
        <f>'F1'!F767</f>
        <v>0</v>
      </c>
      <c r="J153" s="233" t="str">
        <f>'F1'!J767</f>
        <v/>
      </c>
      <c r="K153" s="233" t="str">
        <f>'F1'!O767</f>
        <v/>
      </c>
      <c r="L153" s="204" t="str">
        <f>'F1'!T767</f>
        <v/>
      </c>
      <c r="N153" s="148"/>
      <c r="O153" s="148"/>
      <c r="P153" s="148"/>
      <c r="Q153" s="148"/>
      <c r="R153" s="55"/>
      <c r="S153" s="54"/>
      <c r="V153" s="47"/>
      <c r="W153" s="47"/>
      <c r="X153" s="47"/>
    </row>
    <row r="154" spans="1:24" x14ac:dyDescent="0.25">
      <c r="A154" s="203">
        <f t="shared" si="15"/>
        <v>0</v>
      </c>
      <c r="B154" s="232">
        <f t="shared" si="4"/>
        <v>0</v>
      </c>
      <c r="C154" s="231">
        <f>'F1'!$N$3</f>
        <v>2017</v>
      </c>
      <c r="D154" s="231" t="str">
        <f>+'F1'!$T$3</f>
        <v>30 DE JUNIO</v>
      </c>
      <c r="E154" s="231" t="str">
        <f>'F1'!$C$725</f>
        <v>EJE_TRANSVERSAL_DOS</v>
      </c>
      <c r="F154" s="231">
        <f>'F1'!C769</f>
        <v>0</v>
      </c>
      <c r="G154" s="231">
        <f>'F1'!D769</f>
        <v>0</v>
      </c>
      <c r="H154" s="231">
        <f>'F1'!E769</f>
        <v>0</v>
      </c>
      <c r="I154" s="231">
        <f>'F1'!F769</f>
        <v>0</v>
      </c>
      <c r="J154" s="233" t="str">
        <f>'F1'!J769</f>
        <v/>
      </c>
      <c r="K154" s="233" t="str">
        <f>'F1'!O769</f>
        <v/>
      </c>
      <c r="L154" s="204" t="str">
        <f>'F1'!T769</f>
        <v/>
      </c>
      <c r="N154" s="148"/>
      <c r="O154" s="148"/>
      <c r="P154" s="148"/>
      <c r="Q154" s="148"/>
      <c r="R154" s="55"/>
      <c r="S154" s="56"/>
      <c r="V154" s="57"/>
      <c r="W154" s="57"/>
      <c r="X154" s="57"/>
    </row>
    <row r="155" spans="1:24" x14ac:dyDescent="0.25">
      <c r="A155" s="203">
        <f t="shared" si="15"/>
        <v>0</v>
      </c>
      <c r="B155" s="232">
        <f t="shared" si="4"/>
        <v>0</v>
      </c>
      <c r="C155" s="231">
        <f>'F1'!$N$3</f>
        <v>2017</v>
      </c>
      <c r="D155" s="231" t="str">
        <f>+'F1'!$T$3</f>
        <v>30 DE JUNIO</v>
      </c>
      <c r="E155" s="231" t="str">
        <f>'F1'!$C$725</f>
        <v>EJE_TRANSVERSAL_DOS</v>
      </c>
      <c r="F155" s="231">
        <f>'F1'!C771</f>
        <v>0</v>
      </c>
      <c r="G155" s="231">
        <f>'F1'!D771</f>
        <v>0</v>
      </c>
      <c r="H155" s="231">
        <f>'F1'!E771</f>
        <v>0</v>
      </c>
      <c r="I155" s="231">
        <f>'F1'!F771</f>
        <v>0</v>
      </c>
      <c r="J155" s="233" t="str">
        <f>'F1'!J771</f>
        <v/>
      </c>
      <c r="K155" s="233" t="str">
        <f>'F1'!O771</f>
        <v/>
      </c>
      <c r="L155" s="204" t="str">
        <f>'F1'!T771</f>
        <v/>
      </c>
      <c r="N155" s="148"/>
      <c r="O155" s="148"/>
      <c r="P155" s="148"/>
      <c r="Q155" s="148"/>
      <c r="R155" s="55"/>
      <c r="S155" s="56"/>
      <c r="V155" s="57"/>
      <c r="W155" s="57"/>
      <c r="X155" s="57"/>
    </row>
    <row r="156" spans="1:24" x14ac:dyDescent="0.25">
      <c r="A156" s="203">
        <f t="shared" si="15"/>
        <v>0</v>
      </c>
      <c r="B156" s="232">
        <f t="shared" si="4"/>
        <v>0</v>
      </c>
      <c r="C156" s="231">
        <f>'F1'!$N$3</f>
        <v>2017</v>
      </c>
      <c r="D156" s="231" t="str">
        <f>+'F1'!$T$3</f>
        <v>30 DE JUNIO</v>
      </c>
      <c r="E156" s="231" t="str">
        <f>'F1'!$C$725</f>
        <v>EJE_TRANSVERSAL_DOS</v>
      </c>
      <c r="F156" s="231">
        <f>'F1'!C773</f>
        <v>0</v>
      </c>
      <c r="G156" s="231">
        <f>'F1'!D773</f>
        <v>0</v>
      </c>
      <c r="H156" s="231" t="str">
        <f>'F1'!E773</f>
        <v xml:space="preserve"> </v>
      </c>
      <c r="I156" s="231">
        <f>'F1'!F773</f>
        <v>0</v>
      </c>
      <c r="J156" s="233" t="str">
        <f>'F1'!J773</f>
        <v/>
      </c>
      <c r="K156" s="233" t="str">
        <f>'F1'!O773</f>
        <v/>
      </c>
      <c r="L156" s="204" t="str">
        <f>'F1'!T773</f>
        <v/>
      </c>
      <c r="N156" s="148"/>
      <c r="O156" s="148"/>
      <c r="P156" s="148"/>
      <c r="Q156" s="148"/>
      <c r="R156" s="55"/>
      <c r="S156" s="56"/>
      <c r="V156" s="57"/>
      <c r="W156" s="57"/>
      <c r="X156" s="57"/>
    </row>
    <row r="157" spans="1:24" x14ac:dyDescent="0.25">
      <c r="A157" s="203">
        <f t="shared" si="15"/>
        <v>0</v>
      </c>
      <c r="B157" s="232">
        <f t="shared" si="4"/>
        <v>0</v>
      </c>
      <c r="C157" s="231">
        <f>'F1'!$N$3</f>
        <v>2017</v>
      </c>
      <c r="D157" s="231" t="str">
        <f>+'F1'!$T$3</f>
        <v>30 DE JUNIO</v>
      </c>
      <c r="E157" s="231" t="str">
        <f>'F1'!$C$725</f>
        <v>EJE_TRANSVERSAL_DOS</v>
      </c>
      <c r="F157" s="231">
        <f>'F1'!C775</f>
        <v>0</v>
      </c>
      <c r="G157" s="231">
        <f>'F1'!D775</f>
        <v>0</v>
      </c>
      <c r="H157" s="231" t="str">
        <f>'F1'!E775</f>
        <v xml:space="preserve"> </v>
      </c>
      <c r="I157" s="231">
        <f>'F1'!F775</f>
        <v>0</v>
      </c>
      <c r="J157" s="233" t="str">
        <f>'F1'!J775</f>
        <v/>
      </c>
      <c r="K157" s="233" t="str">
        <f>'F1'!O775</f>
        <v/>
      </c>
      <c r="L157" s="204" t="str">
        <f>'F1'!T775</f>
        <v/>
      </c>
      <c r="N157" s="148"/>
      <c r="O157" s="148"/>
      <c r="P157" s="148"/>
      <c r="Q157" s="148"/>
      <c r="R157" s="55"/>
      <c r="S157" s="56"/>
      <c r="V157" s="57"/>
      <c r="W157" s="57"/>
      <c r="X157" s="57"/>
    </row>
    <row r="158" spans="1:24" x14ac:dyDescent="0.25">
      <c r="A158" s="203">
        <f t="shared" si="15"/>
        <v>0</v>
      </c>
      <c r="B158" s="232">
        <f t="shared" si="4"/>
        <v>0</v>
      </c>
      <c r="C158" s="231">
        <f>'F1'!$N$3</f>
        <v>2017</v>
      </c>
      <c r="D158" s="231" t="str">
        <f>+'F1'!$T$3</f>
        <v>30 DE JUNIO</v>
      </c>
      <c r="E158" s="231" t="str">
        <f>'F1'!$C$725</f>
        <v>EJE_TRANSVERSAL_DOS</v>
      </c>
      <c r="F158" s="231">
        <f>'F1'!C777</f>
        <v>0</v>
      </c>
      <c r="G158" s="231">
        <f>'F1'!D777</f>
        <v>0</v>
      </c>
      <c r="H158" s="231">
        <f>'F1'!E777</f>
        <v>0</v>
      </c>
      <c r="I158" s="231">
        <f>'F1'!F777</f>
        <v>0</v>
      </c>
      <c r="J158" s="233" t="str">
        <f>'F1'!J777</f>
        <v/>
      </c>
      <c r="K158" s="233" t="str">
        <f>'F1'!O777</f>
        <v/>
      </c>
      <c r="L158" s="204" t="str">
        <f>'F1'!T777</f>
        <v/>
      </c>
      <c r="N158" s="148"/>
      <c r="O158" s="148"/>
      <c r="P158" s="148"/>
      <c r="Q158" s="148"/>
      <c r="R158" s="55"/>
      <c r="S158" s="56"/>
      <c r="V158" s="57"/>
      <c r="W158" s="57"/>
      <c r="X158" s="57"/>
    </row>
    <row r="159" spans="1:24" x14ac:dyDescent="0.25">
      <c r="A159" s="203">
        <f t="shared" si="15"/>
        <v>0</v>
      </c>
      <c r="B159" s="232">
        <f t="shared" si="4"/>
        <v>0</v>
      </c>
      <c r="C159" s="231">
        <f>'F1'!$N$3</f>
        <v>2017</v>
      </c>
      <c r="D159" s="231" t="str">
        <f>+'F1'!$T$3</f>
        <v>30 DE JUNIO</v>
      </c>
      <c r="E159" s="231" t="str">
        <f>'F1'!$C$725</f>
        <v>EJE_TRANSVERSAL_DOS</v>
      </c>
      <c r="F159" s="231">
        <f>'F1'!C779</f>
        <v>0</v>
      </c>
      <c r="G159" s="231">
        <f>'F1'!D779</f>
        <v>0</v>
      </c>
      <c r="H159" s="231">
        <f>'F1'!E779</f>
        <v>0</v>
      </c>
      <c r="I159" s="231">
        <f>'F1'!F779</f>
        <v>0</v>
      </c>
      <c r="J159" s="233" t="str">
        <f>'F1'!J779</f>
        <v/>
      </c>
      <c r="K159" s="233" t="str">
        <f>'F1'!O779</f>
        <v/>
      </c>
      <c r="L159" s="204" t="str">
        <f>'F1'!T779</f>
        <v/>
      </c>
      <c r="N159" s="148"/>
      <c r="O159" s="148"/>
      <c r="P159" s="148"/>
      <c r="Q159" s="148"/>
      <c r="R159" s="55"/>
      <c r="S159" s="56"/>
      <c r="V159" s="57"/>
      <c r="W159" s="57"/>
      <c r="X159" s="57"/>
    </row>
    <row r="160" spans="1:24" x14ac:dyDescent="0.25">
      <c r="A160" s="203">
        <f t="shared" si="15"/>
        <v>0</v>
      </c>
      <c r="B160" s="232">
        <f t="shared" si="4"/>
        <v>0</v>
      </c>
      <c r="C160" s="231">
        <f>'F1'!$N$3</f>
        <v>2017</v>
      </c>
      <c r="D160" s="231" t="str">
        <f>+'F1'!$T$3</f>
        <v>30 DE JUNIO</v>
      </c>
      <c r="E160" s="231" t="str">
        <f>'F1'!$C$725</f>
        <v>EJE_TRANSVERSAL_DOS</v>
      </c>
      <c r="F160" s="231">
        <f>'F1'!C781</f>
        <v>0</v>
      </c>
      <c r="G160" s="231">
        <f>'F1'!D781</f>
        <v>0</v>
      </c>
      <c r="H160" s="231" t="str">
        <f>'F1'!E781</f>
        <v xml:space="preserve"> </v>
      </c>
      <c r="I160" s="231">
        <f>'F1'!F781</f>
        <v>0</v>
      </c>
      <c r="J160" s="233" t="str">
        <f>'F1'!J781</f>
        <v/>
      </c>
      <c r="K160" s="233" t="str">
        <f>'F1'!O781</f>
        <v/>
      </c>
      <c r="L160" s="204" t="str">
        <f>'F1'!T781</f>
        <v/>
      </c>
      <c r="N160" s="148"/>
      <c r="O160" s="148"/>
      <c r="P160" s="148"/>
      <c r="Q160" s="148"/>
      <c r="R160" s="55"/>
      <c r="S160" s="56"/>
      <c r="V160" s="57"/>
      <c r="W160" s="57"/>
      <c r="X160" s="57"/>
    </row>
    <row r="161" spans="1:24" x14ac:dyDescent="0.25">
      <c r="A161" s="203">
        <f t="shared" si="15"/>
        <v>0</v>
      </c>
      <c r="B161" s="232">
        <f t="shared" si="4"/>
        <v>0</v>
      </c>
      <c r="C161" s="231">
        <f>'F1'!$N$3</f>
        <v>2017</v>
      </c>
      <c r="D161" s="231" t="str">
        <f>+'F1'!$T$3</f>
        <v>30 DE JUNIO</v>
      </c>
      <c r="E161" s="231" t="str">
        <f>'F1'!$C$725</f>
        <v>EJE_TRANSVERSAL_DOS</v>
      </c>
      <c r="F161" s="231">
        <f>'F1'!C783</f>
        <v>0</v>
      </c>
      <c r="G161" s="231">
        <f>'F1'!D783</f>
        <v>0</v>
      </c>
      <c r="H161" s="231">
        <f>'F1'!E783</f>
        <v>0</v>
      </c>
      <c r="I161" s="231">
        <f>'F1'!F783</f>
        <v>0</v>
      </c>
      <c r="J161" s="233" t="str">
        <f>'F1'!J783</f>
        <v/>
      </c>
      <c r="K161" s="233" t="str">
        <f>'F1'!O783</f>
        <v/>
      </c>
      <c r="L161" s="204" t="str">
        <f>'F1'!T783</f>
        <v/>
      </c>
      <c r="N161" s="148"/>
      <c r="O161" s="148"/>
      <c r="P161" s="148"/>
      <c r="Q161" s="148"/>
      <c r="R161" s="55"/>
      <c r="S161" s="56"/>
      <c r="V161" s="57"/>
      <c r="W161" s="57"/>
      <c r="X161" s="57"/>
    </row>
    <row r="162" spans="1:24" x14ac:dyDescent="0.25">
      <c r="A162" s="203">
        <f t="shared" si="15"/>
        <v>0</v>
      </c>
      <c r="B162" s="232">
        <f t="shared" si="4"/>
        <v>0</v>
      </c>
      <c r="C162" s="231">
        <f>'F1'!$N$3</f>
        <v>2017</v>
      </c>
      <c r="D162" s="231" t="str">
        <f>+'F1'!$T$3</f>
        <v>30 DE JUNIO</v>
      </c>
      <c r="E162" s="231" t="str">
        <f>'F1'!$C$725</f>
        <v>EJE_TRANSVERSAL_DOS</v>
      </c>
      <c r="F162" s="231">
        <f>'F1'!C785</f>
        <v>0</v>
      </c>
      <c r="G162" s="231">
        <f>'F1'!D785</f>
        <v>0</v>
      </c>
      <c r="H162" s="231" t="str">
        <f>'F1'!E785</f>
        <v xml:space="preserve"> </v>
      </c>
      <c r="I162" s="231">
        <f>'F1'!F785</f>
        <v>0</v>
      </c>
      <c r="J162" s="233" t="str">
        <f>'F1'!J785</f>
        <v/>
      </c>
      <c r="K162" s="233" t="str">
        <f>'F1'!O785</f>
        <v/>
      </c>
      <c r="L162" s="204" t="str">
        <f>'F1'!T785</f>
        <v/>
      </c>
      <c r="N162" s="148"/>
      <c r="O162" s="148"/>
      <c r="P162" s="148"/>
      <c r="Q162" s="148"/>
      <c r="R162" s="55"/>
      <c r="S162" s="56"/>
      <c r="V162" s="57"/>
      <c r="W162" s="57"/>
      <c r="X162" s="57"/>
    </row>
    <row r="163" spans="1:24" x14ac:dyDescent="0.25">
      <c r="A163" s="203">
        <f t="shared" si="15"/>
        <v>0</v>
      </c>
      <c r="B163" s="232">
        <f t="shared" si="4"/>
        <v>0</v>
      </c>
      <c r="C163" s="231">
        <f>'F1'!$N$3</f>
        <v>2017</v>
      </c>
      <c r="D163" s="231" t="str">
        <f>+'F1'!$T$3</f>
        <v>30 DE JUNIO</v>
      </c>
      <c r="E163" s="231" t="str">
        <f>'F1'!$C$725</f>
        <v>EJE_TRANSVERSAL_DOS</v>
      </c>
      <c r="F163" s="231">
        <f>'F1'!C787</f>
        <v>0</v>
      </c>
      <c r="G163" s="231">
        <f>'F1'!D787</f>
        <v>0</v>
      </c>
      <c r="H163" s="231" t="str">
        <f>'F1'!E787</f>
        <v xml:space="preserve"> </v>
      </c>
      <c r="I163" s="231">
        <f>'F1'!F787</f>
        <v>0</v>
      </c>
      <c r="J163" s="233" t="str">
        <f>'F1'!J787</f>
        <v/>
      </c>
      <c r="K163" s="233" t="str">
        <f>'F1'!O787</f>
        <v/>
      </c>
      <c r="L163" s="204" t="str">
        <f>'F1'!T787</f>
        <v/>
      </c>
      <c r="N163" s="148"/>
      <c r="O163" s="148"/>
      <c r="P163" s="148"/>
      <c r="Q163" s="148"/>
      <c r="R163" s="55"/>
      <c r="S163" s="56"/>
      <c r="V163" s="57"/>
      <c r="W163" s="57"/>
      <c r="X163" s="57"/>
    </row>
    <row r="164" spans="1:24" ht="15.75" thickBot="1" x14ac:dyDescent="0.3">
      <c r="A164" s="206">
        <f t="shared" si="15"/>
        <v>0</v>
      </c>
      <c r="B164" s="207">
        <f t="shared" si="4"/>
        <v>0</v>
      </c>
      <c r="C164" s="208">
        <f>'F1'!$N$3</f>
        <v>2017</v>
      </c>
      <c r="D164" s="208" t="str">
        <f>+'F1'!$T$3</f>
        <v>30 DE JUNIO</v>
      </c>
      <c r="E164" s="208" t="str">
        <f>'F1'!$C$725</f>
        <v>EJE_TRANSVERSAL_DOS</v>
      </c>
      <c r="F164" s="208">
        <f>'F1'!C789</f>
        <v>0</v>
      </c>
      <c r="G164" s="208">
        <f>'F1'!D789</f>
        <v>0</v>
      </c>
      <c r="H164" s="208">
        <f>'F1'!E789</f>
        <v>0</v>
      </c>
      <c r="I164" s="208">
        <f>'F1'!F789</f>
        <v>0</v>
      </c>
      <c r="J164" s="209" t="str">
        <f>'F1'!J789</f>
        <v/>
      </c>
      <c r="K164" s="209" t="str">
        <f>'F1'!O789</f>
        <v/>
      </c>
      <c r="L164" s="210" t="str">
        <f>'F1'!T789</f>
        <v/>
      </c>
      <c r="N164" s="148"/>
      <c r="O164" s="148"/>
      <c r="P164" s="148"/>
      <c r="Q164" s="148"/>
      <c r="R164" s="55"/>
      <c r="S164" s="56"/>
      <c r="V164" s="57"/>
      <c r="W164" s="57"/>
      <c r="X164" s="57"/>
    </row>
    <row r="165" spans="1:24" x14ac:dyDescent="0.25">
      <c r="A165" s="192">
        <f t="shared" si="15"/>
        <v>0</v>
      </c>
      <c r="B165" s="193">
        <f t="shared" si="4"/>
        <v>0</v>
      </c>
      <c r="C165" s="194">
        <f>'F1'!$N$3</f>
        <v>2017</v>
      </c>
      <c r="D165" s="194" t="str">
        <f>+'F1'!$T$3</f>
        <v>30 DE JUNIO</v>
      </c>
      <c r="E165" s="194" t="str">
        <f>'F1'!$C$905</f>
        <v>EJE_TRANSVERSAL_TRES</v>
      </c>
      <c r="F165" s="194">
        <f>'F1'!C909</f>
        <v>0</v>
      </c>
      <c r="G165" s="194">
        <f>'F1'!D909</f>
        <v>0</v>
      </c>
      <c r="H165" s="194">
        <f>'F1'!E909</f>
        <v>0</v>
      </c>
      <c r="I165" s="194">
        <f>'F1'!F909</f>
        <v>0</v>
      </c>
      <c r="J165" s="197" t="str">
        <f>'F1'!J909</f>
        <v/>
      </c>
      <c r="K165" s="197" t="str">
        <f>'F1'!O909</f>
        <v/>
      </c>
      <c r="L165" s="270" t="str">
        <f>'F1'!T909</f>
        <v/>
      </c>
      <c r="R165" s="55"/>
      <c r="S165" s="56"/>
      <c r="T165" s="55"/>
      <c r="U165" s="55"/>
      <c r="V165" s="57"/>
      <c r="W165" s="57"/>
      <c r="X165" s="57"/>
    </row>
    <row r="166" spans="1:24" x14ac:dyDescent="0.25">
      <c r="A166" s="173">
        <f t="shared" si="15"/>
        <v>0</v>
      </c>
      <c r="B166" s="229">
        <f t="shared" si="4"/>
        <v>0</v>
      </c>
      <c r="C166" s="195">
        <f>'F1'!$N$3</f>
        <v>2017</v>
      </c>
      <c r="D166" s="195" t="str">
        <f>+'F1'!$T$3</f>
        <v>30 DE JUNIO</v>
      </c>
      <c r="E166" s="195" t="str">
        <f>'F1'!$C$905</f>
        <v>EJE_TRANSVERSAL_TRES</v>
      </c>
      <c r="F166" s="195">
        <f>'F1'!C911</f>
        <v>0</v>
      </c>
      <c r="G166" s="195">
        <f>'F1'!D911</f>
        <v>0</v>
      </c>
      <c r="H166" s="195">
        <f>'F1'!E911</f>
        <v>0</v>
      </c>
      <c r="I166" s="195">
        <f>'F1'!F911</f>
        <v>0</v>
      </c>
      <c r="J166" s="230" t="str">
        <f>'F1'!J911</f>
        <v/>
      </c>
      <c r="K166" s="230" t="str">
        <f>'F1'!O911</f>
        <v/>
      </c>
      <c r="L166" s="234" t="str">
        <f>'F1'!T911</f>
        <v/>
      </c>
      <c r="R166" s="55"/>
      <c r="S166" s="56"/>
      <c r="T166" s="55"/>
      <c r="U166" s="55"/>
      <c r="V166" s="57"/>
      <c r="W166" s="57"/>
      <c r="X166" s="57"/>
    </row>
    <row r="167" spans="1:24" x14ac:dyDescent="0.25">
      <c r="A167" s="173">
        <f t="shared" si="15"/>
        <v>0</v>
      </c>
      <c r="B167" s="229">
        <f t="shared" si="4"/>
        <v>0</v>
      </c>
      <c r="C167" s="195">
        <f>'F1'!$N$3</f>
        <v>2017</v>
      </c>
      <c r="D167" s="195" t="str">
        <f>+'F1'!$T$3</f>
        <v>30 DE JUNIO</v>
      </c>
      <c r="E167" s="195" t="str">
        <f>'F1'!$C$905</f>
        <v>EJE_TRANSVERSAL_TRES</v>
      </c>
      <c r="F167" s="195">
        <f>'F1'!C913</f>
        <v>0</v>
      </c>
      <c r="G167" s="195">
        <f>'F1'!D913</f>
        <v>0</v>
      </c>
      <c r="H167" s="195">
        <f>'F1'!E913</f>
        <v>0</v>
      </c>
      <c r="I167" s="195">
        <f>'F1'!F913</f>
        <v>0</v>
      </c>
      <c r="J167" s="230" t="str">
        <f>'F1'!J913</f>
        <v/>
      </c>
      <c r="K167" s="230" t="str">
        <f>'F1'!O913</f>
        <v/>
      </c>
      <c r="L167" s="234" t="str">
        <f>'F1'!T913</f>
        <v/>
      </c>
      <c r="R167" s="55"/>
      <c r="S167" s="56"/>
      <c r="T167" s="55"/>
      <c r="U167" s="55"/>
      <c r="V167" s="57"/>
      <c r="W167" s="57"/>
      <c r="X167" s="57"/>
    </row>
    <row r="168" spans="1:24" x14ac:dyDescent="0.25">
      <c r="A168" s="173">
        <f t="shared" si="15"/>
        <v>0</v>
      </c>
      <c r="B168" s="229">
        <f t="shared" si="4"/>
        <v>0</v>
      </c>
      <c r="C168" s="195">
        <f>'F1'!$N$3</f>
        <v>2017</v>
      </c>
      <c r="D168" s="195" t="str">
        <f>+'F1'!$T$3</f>
        <v>30 DE JUNIO</v>
      </c>
      <c r="E168" s="195" t="str">
        <f>'F1'!$C$905</f>
        <v>EJE_TRANSVERSAL_TRES</v>
      </c>
      <c r="F168" s="195">
        <f>'F1'!C915</f>
        <v>0</v>
      </c>
      <c r="G168" s="195">
        <f>'F1'!D915</f>
        <v>0</v>
      </c>
      <c r="H168" s="195">
        <f>'F1'!E915</f>
        <v>0</v>
      </c>
      <c r="I168" s="195">
        <f>'F1'!F915</f>
        <v>0</v>
      </c>
      <c r="J168" s="230" t="str">
        <f>'F1'!J915</f>
        <v/>
      </c>
      <c r="K168" s="230" t="str">
        <f>'F1'!O915</f>
        <v/>
      </c>
      <c r="L168" s="234" t="str">
        <f>'F1'!T915</f>
        <v/>
      </c>
    </row>
    <row r="169" spans="1:24" x14ac:dyDescent="0.25">
      <c r="A169" s="173">
        <f t="shared" si="15"/>
        <v>0</v>
      </c>
      <c r="B169" s="229">
        <f t="shared" si="4"/>
        <v>0</v>
      </c>
      <c r="C169" s="195">
        <f>'F1'!$N$3</f>
        <v>2017</v>
      </c>
      <c r="D169" s="195" t="str">
        <f>+'F1'!$T$3</f>
        <v>30 DE JUNIO</v>
      </c>
      <c r="E169" s="195" t="str">
        <f>'F1'!$C$905</f>
        <v>EJE_TRANSVERSAL_TRES</v>
      </c>
      <c r="F169" s="195">
        <f>'F1'!C917</f>
        <v>0</v>
      </c>
      <c r="G169" s="195">
        <f>'F1'!D917</f>
        <v>0</v>
      </c>
      <c r="H169" s="195">
        <f>'F1'!E917</f>
        <v>0</v>
      </c>
      <c r="I169" s="195">
        <f>'F1'!F917</f>
        <v>0</v>
      </c>
      <c r="J169" s="230" t="str">
        <f>'F1'!J917</f>
        <v/>
      </c>
      <c r="K169" s="230" t="str">
        <f>'F1'!O917</f>
        <v/>
      </c>
      <c r="L169" s="234" t="str">
        <f>'F1'!T917</f>
        <v/>
      </c>
    </row>
    <row r="170" spans="1:24" x14ac:dyDescent="0.25">
      <c r="A170" s="173">
        <f t="shared" si="15"/>
        <v>0</v>
      </c>
      <c r="B170" s="229">
        <f t="shared" si="4"/>
        <v>0</v>
      </c>
      <c r="C170" s="195">
        <f>'F1'!$N$3</f>
        <v>2017</v>
      </c>
      <c r="D170" s="195" t="str">
        <f>+'F1'!$T$3</f>
        <v>30 DE JUNIO</v>
      </c>
      <c r="E170" s="195" t="str">
        <f>'F1'!$C$905</f>
        <v>EJE_TRANSVERSAL_TRES</v>
      </c>
      <c r="F170" s="195">
        <f>'F1'!C919</f>
        <v>0</v>
      </c>
      <c r="G170" s="195">
        <f>'F1'!D919</f>
        <v>0</v>
      </c>
      <c r="H170" s="195">
        <f>'F1'!E919</f>
        <v>0</v>
      </c>
      <c r="I170" s="195">
        <f>'F1'!F919</f>
        <v>0</v>
      </c>
      <c r="J170" s="230" t="str">
        <f>'F1'!J919</f>
        <v/>
      </c>
      <c r="K170" s="230" t="str">
        <f>'F1'!O919</f>
        <v/>
      </c>
      <c r="L170" s="234" t="str">
        <f>'F1'!T919</f>
        <v/>
      </c>
    </row>
    <row r="171" spans="1:24" x14ac:dyDescent="0.25">
      <c r="A171" s="173">
        <f t="shared" si="15"/>
        <v>0</v>
      </c>
      <c r="B171" s="229">
        <f t="shared" si="4"/>
        <v>0</v>
      </c>
      <c r="C171" s="195">
        <f>'F1'!$N$3</f>
        <v>2017</v>
      </c>
      <c r="D171" s="195" t="str">
        <f>+'F1'!$T$3</f>
        <v>30 DE JUNIO</v>
      </c>
      <c r="E171" s="195" t="str">
        <f>'F1'!$C$905</f>
        <v>EJE_TRANSVERSAL_TRES</v>
      </c>
      <c r="F171" s="195">
        <f>'F1'!C921</f>
        <v>0</v>
      </c>
      <c r="G171" s="195">
        <f>'F1'!D921</f>
        <v>0</v>
      </c>
      <c r="H171" s="195">
        <f>'F1'!E921</f>
        <v>0</v>
      </c>
      <c r="I171" s="195">
        <f>'F1'!F921</f>
        <v>0</v>
      </c>
      <c r="J171" s="230" t="str">
        <f>'F1'!J921</f>
        <v/>
      </c>
      <c r="K171" s="230" t="str">
        <f>'F1'!O921</f>
        <v/>
      </c>
      <c r="L171" s="234" t="str">
        <f>'F1'!T921</f>
        <v/>
      </c>
    </row>
    <row r="172" spans="1:24" x14ac:dyDescent="0.25">
      <c r="A172" s="173">
        <f t="shared" si="15"/>
        <v>0</v>
      </c>
      <c r="B172" s="229">
        <f t="shared" si="4"/>
        <v>0</v>
      </c>
      <c r="C172" s="195">
        <f>'F1'!$N$3</f>
        <v>2017</v>
      </c>
      <c r="D172" s="195" t="str">
        <f>+'F1'!$T$3</f>
        <v>30 DE JUNIO</v>
      </c>
      <c r="E172" s="195" t="str">
        <f>'F1'!$C$905</f>
        <v>EJE_TRANSVERSAL_TRES</v>
      </c>
      <c r="F172" s="195">
        <f>'F1'!C923</f>
        <v>0</v>
      </c>
      <c r="G172" s="195">
        <f>'F1'!D923</f>
        <v>0</v>
      </c>
      <c r="H172" s="195">
        <f>'F1'!E923</f>
        <v>0</v>
      </c>
      <c r="I172" s="195">
        <f>'F1'!F923</f>
        <v>0</v>
      </c>
      <c r="J172" s="230" t="str">
        <f>'F1'!J923</f>
        <v/>
      </c>
      <c r="K172" s="230" t="str">
        <f>'F1'!O923</f>
        <v/>
      </c>
      <c r="L172" s="234" t="str">
        <f>'F1'!T923</f>
        <v/>
      </c>
    </row>
    <row r="173" spans="1:24" x14ac:dyDescent="0.25">
      <c r="A173" s="173">
        <f t="shared" si="15"/>
        <v>0</v>
      </c>
      <c r="B173" s="229">
        <f t="shared" si="4"/>
        <v>0</v>
      </c>
      <c r="C173" s="195">
        <f>'F1'!$N$3</f>
        <v>2017</v>
      </c>
      <c r="D173" s="195" t="str">
        <f>+'F1'!$T$3</f>
        <v>30 DE JUNIO</v>
      </c>
      <c r="E173" s="195" t="str">
        <f>'F1'!$C$905</f>
        <v>EJE_TRANSVERSAL_TRES</v>
      </c>
      <c r="F173" s="195">
        <f>'F1'!C925</f>
        <v>0</v>
      </c>
      <c r="G173" s="195">
        <f>'F1'!D925</f>
        <v>0</v>
      </c>
      <c r="H173" s="195">
        <f>'F1'!E925</f>
        <v>0</v>
      </c>
      <c r="I173" s="195">
        <f>'F1'!F925</f>
        <v>0</v>
      </c>
      <c r="J173" s="230" t="str">
        <f>'F1'!J925</f>
        <v/>
      </c>
      <c r="K173" s="230" t="str">
        <f>'F1'!O925</f>
        <v/>
      </c>
      <c r="L173" s="234" t="str">
        <f>'F1'!T925</f>
        <v/>
      </c>
    </row>
    <row r="174" spans="1:24" x14ac:dyDescent="0.25">
      <c r="A174" s="173">
        <f t="shared" si="15"/>
        <v>0</v>
      </c>
      <c r="B174" s="229">
        <f t="shared" si="4"/>
        <v>0</v>
      </c>
      <c r="C174" s="195">
        <f>'F1'!$N$3</f>
        <v>2017</v>
      </c>
      <c r="D174" s="195" t="str">
        <f>+'F1'!$T$3</f>
        <v>30 DE JUNIO</v>
      </c>
      <c r="E174" s="195" t="str">
        <f>'F1'!$C$905</f>
        <v>EJE_TRANSVERSAL_TRES</v>
      </c>
      <c r="F174" s="195">
        <f>'F1'!C927</f>
        <v>0</v>
      </c>
      <c r="G174" s="195">
        <f>'F1'!D927</f>
        <v>0</v>
      </c>
      <c r="H174" s="195">
        <f>'F1'!E927</f>
        <v>0</v>
      </c>
      <c r="I174" s="195">
        <f>'F1'!F927</f>
        <v>0</v>
      </c>
      <c r="J174" s="230" t="str">
        <f>'F1'!J927</f>
        <v/>
      </c>
      <c r="K174" s="230" t="str">
        <f>'F1'!O927</f>
        <v/>
      </c>
      <c r="L174" s="234" t="str">
        <f>'F1'!T927</f>
        <v/>
      </c>
    </row>
    <row r="175" spans="1:24" x14ac:dyDescent="0.25">
      <c r="A175" s="173">
        <f t="shared" si="15"/>
        <v>0</v>
      </c>
      <c r="B175" s="229">
        <f t="shared" si="4"/>
        <v>0</v>
      </c>
      <c r="C175" s="195">
        <f>'F1'!$N$3</f>
        <v>2017</v>
      </c>
      <c r="D175" s="195" t="str">
        <f>+'F1'!$T$3</f>
        <v>30 DE JUNIO</v>
      </c>
      <c r="E175" s="195" t="str">
        <f>'F1'!$C$905</f>
        <v>EJE_TRANSVERSAL_TRES</v>
      </c>
      <c r="F175" s="195">
        <f>'F1'!C929</f>
        <v>0</v>
      </c>
      <c r="G175" s="195">
        <f>'F1'!D929</f>
        <v>0</v>
      </c>
      <c r="H175" s="195">
        <f>'F1'!E929</f>
        <v>0</v>
      </c>
      <c r="I175" s="195">
        <f>'F1'!F929</f>
        <v>0</v>
      </c>
      <c r="J175" s="230" t="str">
        <f>'F1'!J929</f>
        <v/>
      </c>
      <c r="K175" s="230" t="str">
        <f>'F1'!O929</f>
        <v/>
      </c>
      <c r="L175" s="234" t="str">
        <f>'F1'!T929</f>
        <v/>
      </c>
    </row>
    <row r="176" spans="1:24" x14ac:dyDescent="0.25">
      <c r="A176" s="173">
        <f t="shared" si="15"/>
        <v>0</v>
      </c>
      <c r="B176" s="229">
        <f t="shared" si="4"/>
        <v>0</v>
      </c>
      <c r="C176" s="195">
        <f>'F1'!$N$3</f>
        <v>2017</v>
      </c>
      <c r="D176" s="195" t="str">
        <f>+'F1'!$T$3</f>
        <v>30 DE JUNIO</v>
      </c>
      <c r="E176" s="195" t="str">
        <f>'F1'!$C$905</f>
        <v>EJE_TRANSVERSAL_TRES</v>
      </c>
      <c r="F176" s="195">
        <f>'F1'!C931</f>
        <v>0</v>
      </c>
      <c r="G176" s="195">
        <f>'F1'!D931</f>
        <v>0</v>
      </c>
      <c r="H176" s="195">
        <f>'F1'!E931</f>
        <v>0</v>
      </c>
      <c r="I176" s="195">
        <f>'F1'!F931</f>
        <v>0</v>
      </c>
      <c r="J176" s="230" t="str">
        <f>'F1'!J931</f>
        <v/>
      </c>
      <c r="K176" s="230" t="str">
        <f>'F1'!O931</f>
        <v/>
      </c>
      <c r="L176" s="234" t="str">
        <f>'F1'!T931</f>
        <v/>
      </c>
    </row>
    <row r="177" spans="1:12" x14ac:dyDescent="0.25">
      <c r="A177" s="173">
        <f t="shared" si="15"/>
        <v>0</v>
      </c>
      <c r="B177" s="229">
        <f t="shared" si="4"/>
        <v>0</v>
      </c>
      <c r="C177" s="195">
        <f>'F1'!$N$3</f>
        <v>2017</v>
      </c>
      <c r="D177" s="195" t="str">
        <f>+'F1'!$T$3</f>
        <v>30 DE JUNIO</v>
      </c>
      <c r="E177" s="195" t="str">
        <f>'F1'!$C$905</f>
        <v>EJE_TRANSVERSAL_TRES</v>
      </c>
      <c r="F177" s="195">
        <f>'F1'!C933</f>
        <v>0</v>
      </c>
      <c r="G177" s="195">
        <f>'F1'!D933</f>
        <v>0</v>
      </c>
      <c r="H177" s="195">
        <f>'F1'!E933</f>
        <v>0</v>
      </c>
      <c r="I177" s="195">
        <f>'F1'!F933</f>
        <v>0</v>
      </c>
      <c r="J177" s="230" t="str">
        <f>'F1'!J933</f>
        <v/>
      </c>
      <c r="K177" s="230" t="str">
        <f>'F1'!O933</f>
        <v/>
      </c>
      <c r="L177" s="234" t="str">
        <f>'F1'!T933</f>
        <v/>
      </c>
    </row>
    <row r="178" spans="1:12" x14ac:dyDescent="0.25">
      <c r="A178" s="173">
        <f t="shared" si="15"/>
        <v>0</v>
      </c>
      <c r="B178" s="229">
        <f t="shared" si="4"/>
        <v>0</v>
      </c>
      <c r="C178" s="195">
        <f>'F1'!$N$3</f>
        <v>2017</v>
      </c>
      <c r="D178" s="195" t="str">
        <f>+'F1'!$T$3</f>
        <v>30 DE JUNIO</v>
      </c>
      <c r="E178" s="195" t="str">
        <f>'F1'!$C$905</f>
        <v>EJE_TRANSVERSAL_TRES</v>
      </c>
      <c r="F178" s="195">
        <f>'F1'!C935</f>
        <v>0</v>
      </c>
      <c r="G178" s="195">
        <f>'F1'!D935</f>
        <v>0</v>
      </c>
      <c r="H178" s="195">
        <f>'F1'!E935</f>
        <v>0</v>
      </c>
      <c r="I178" s="195">
        <f>'F1'!F935</f>
        <v>0</v>
      </c>
      <c r="J178" s="230" t="str">
        <f>'F1'!J935</f>
        <v/>
      </c>
      <c r="K178" s="230" t="str">
        <f>'F1'!O935</f>
        <v/>
      </c>
      <c r="L178" s="234" t="str">
        <f>'F1'!T935</f>
        <v/>
      </c>
    </row>
    <row r="179" spans="1:12" x14ac:dyDescent="0.25">
      <c r="A179" s="173">
        <f t="shared" si="15"/>
        <v>0</v>
      </c>
      <c r="B179" s="229">
        <f t="shared" si="4"/>
        <v>0</v>
      </c>
      <c r="C179" s="195">
        <f>'F1'!$N$3</f>
        <v>2017</v>
      </c>
      <c r="D179" s="195" t="str">
        <f>+'F1'!$T$3</f>
        <v>30 DE JUNIO</v>
      </c>
      <c r="E179" s="195" t="str">
        <f>'F1'!$C$905</f>
        <v>EJE_TRANSVERSAL_TRES</v>
      </c>
      <c r="F179" s="195">
        <f>'F1'!C937</f>
        <v>0</v>
      </c>
      <c r="G179" s="195">
        <f>'F1'!D937</f>
        <v>0</v>
      </c>
      <c r="H179" s="195" t="str">
        <f>'F1'!E937</f>
        <v xml:space="preserve"> </v>
      </c>
      <c r="I179" s="195">
        <f>'F1'!F937</f>
        <v>0</v>
      </c>
      <c r="J179" s="230" t="str">
        <f>'F1'!J937</f>
        <v/>
      </c>
      <c r="K179" s="230" t="str">
        <f>'F1'!O937</f>
        <v/>
      </c>
      <c r="L179" s="234" t="str">
        <f>'F1'!T937</f>
        <v/>
      </c>
    </row>
    <row r="180" spans="1:12" x14ac:dyDescent="0.25">
      <c r="A180" s="173">
        <f t="shared" si="15"/>
        <v>0</v>
      </c>
      <c r="B180" s="229">
        <f t="shared" si="4"/>
        <v>0</v>
      </c>
      <c r="C180" s="195">
        <f>'F1'!$N$3</f>
        <v>2017</v>
      </c>
      <c r="D180" s="195" t="str">
        <f>+'F1'!$T$3</f>
        <v>30 DE JUNIO</v>
      </c>
      <c r="E180" s="195" t="str">
        <f>'F1'!$C$905</f>
        <v>EJE_TRANSVERSAL_TRES</v>
      </c>
      <c r="F180" s="195">
        <f>'F1'!C939</f>
        <v>0</v>
      </c>
      <c r="G180" s="195">
        <f>'F1'!D939</f>
        <v>0</v>
      </c>
      <c r="H180" s="195" t="str">
        <f>'F1'!E939</f>
        <v xml:space="preserve"> </v>
      </c>
      <c r="I180" s="195">
        <f>'F1'!F939</f>
        <v>0</v>
      </c>
      <c r="J180" s="230" t="str">
        <f>'F1'!J939</f>
        <v/>
      </c>
      <c r="K180" s="230" t="str">
        <f>'F1'!O939</f>
        <v/>
      </c>
      <c r="L180" s="234" t="str">
        <f>'F1'!T939</f>
        <v/>
      </c>
    </row>
    <row r="181" spans="1:12" x14ac:dyDescent="0.25">
      <c r="A181" s="173">
        <f t="shared" si="15"/>
        <v>0</v>
      </c>
      <c r="B181" s="229">
        <f t="shared" si="4"/>
        <v>0</v>
      </c>
      <c r="C181" s="195">
        <f>'F1'!$N$3</f>
        <v>2017</v>
      </c>
      <c r="D181" s="195" t="str">
        <f>+'F1'!$T$3</f>
        <v>30 DE JUNIO</v>
      </c>
      <c r="E181" s="195" t="str">
        <f>'F1'!$C$905</f>
        <v>EJE_TRANSVERSAL_TRES</v>
      </c>
      <c r="F181" s="195">
        <f>'F1'!C941</f>
        <v>0</v>
      </c>
      <c r="G181" s="195">
        <f>'F1'!D941</f>
        <v>0</v>
      </c>
      <c r="H181" s="195" t="str">
        <f>'F1'!E941</f>
        <v xml:space="preserve"> </v>
      </c>
      <c r="I181" s="195">
        <f>'F1'!F941</f>
        <v>0</v>
      </c>
      <c r="J181" s="230" t="str">
        <f>'F1'!J941</f>
        <v/>
      </c>
      <c r="K181" s="230" t="str">
        <f>'F1'!O941</f>
        <v/>
      </c>
      <c r="L181" s="234" t="str">
        <f>'F1'!T941</f>
        <v/>
      </c>
    </row>
    <row r="182" spans="1:12" x14ac:dyDescent="0.25">
      <c r="A182" s="173">
        <f t="shared" si="15"/>
        <v>0</v>
      </c>
      <c r="B182" s="229">
        <f t="shared" si="4"/>
        <v>0</v>
      </c>
      <c r="C182" s="195">
        <f>'F1'!$N$3</f>
        <v>2017</v>
      </c>
      <c r="D182" s="195" t="str">
        <f>+'F1'!$T$3</f>
        <v>30 DE JUNIO</v>
      </c>
      <c r="E182" s="195" t="str">
        <f>'F1'!$C$905</f>
        <v>EJE_TRANSVERSAL_TRES</v>
      </c>
      <c r="F182" s="195">
        <f>'F1'!C943</f>
        <v>0</v>
      </c>
      <c r="G182" s="195">
        <f>'F1'!D943</f>
        <v>0</v>
      </c>
      <c r="H182" s="195" t="str">
        <f>'F1'!E943</f>
        <v xml:space="preserve"> </v>
      </c>
      <c r="I182" s="195">
        <f>'F1'!F943</f>
        <v>0</v>
      </c>
      <c r="J182" s="230" t="str">
        <f>'F1'!J943</f>
        <v/>
      </c>
      <c r="K182" s="230" t="str">
        <f>'F1'!O943</f>
        <v/>
      </c>
      <c r="L182" s="234" t="str">
        <f>'F1'!T943</f>
        <v/>
      </c>
    </row>
    <row r="183" spans="1:12" x14ac:dyDescent="0.25">
      <c r="A183" s="173">
        <f t="shared" si="15"/>
        <v>0</v>
      </c>
      <c r="B183" s="229">
        <f t="shared" si="4"/>
        <v>0</v>
      </c>
      <c r="C183" s="195">
        <f>'F1'!$N$3</f>
        <v>2017</v>
      </c>
      <c r="D183" s="195" t="str">
        <f>+'F1'!$T$3</f>
        <v>30 DE JUNIO</v>
      </c>
      <c r="E183" s="195" t="str">
        <f>'F1'!$C$905</f>
        <v>EJE_TRANSVERSAL_TRES</v>
      </c>
      <c r="F183" s="195">
        <f>'F1'!C945</f>
        <v>0</v>
      </c>
      <c r="G183" s="195">
        <f>'F1'!D945</f>
        <v>0</v>
      </c>
      <c r="H183" s="195" t="str">
        <f>'F1'!E945</f>
        <v xml:space="preserve"> </v>
      </c>
      <c r="I183" s="195">
        <f>'F1'!F945</f>
        <v>0</v>
      </c>
      <c r="J183" s="230" t="str">
        <f>'F1'!J945</f>
        <v/>
      </c>
      <c r="K183" s="230" t="str">
        <f>'F1'!O945</f>
        <v/>
      </c>
      <c r="L183" s="234" t="str">
        <f>'F1'!T945</f>
        <v/>
      </c>
    </row>
    <row r="184" spans="1:12" x14ac:dyDescent="0.25">
      <c r="A184" s="173">
        <f t="shared" si="15"/>
        <v>0</v>
      </c>
      <c r="B184" s="229">
        <f t="shared" si="4"/>
        <v>0</v>
      </c>
      <c r="C184" s="195">
        <f>'F1'!$N$3</f>
        <v>2017</v>
      </c>
      <c r="D184" s="195" t="str">
        <f>+'F1'!$T$3</f>
        <v>30 DE JUNIO</v>
      </c>
      <c r="E184" s="195" t="str">
        <f>'F1'!$C$905</f>
        <v>EJE_TRANSVERSAL_TRES</v>
      </c>
      <c r="F184" s="195">
        <f>'F1'!C947</f>
        <v>0</v>
      </c>
      <c r="G184" s="195">
        <f>'F1'!D947</f>
        <v>0</v>
      </c>
      <c r="H184" s="195" t="str">
        <f>'F1'!E947</f>
        <v xml:space="preserve"> </v>
      </c>
      <c r="I184" s="195">
        <f>'F1'!F947</f>
        <v>0</v>
      </c>
      <c r="J184" s="230" t="str">
        <f>'F1'!J947</f>
        <v/>
      </c>
      <c r="K184" s="230" t="str">
        <f>'F1'!O947</f>
        <v/>
      </c>
      <c r="L184" s="234" t="str">
        <f>'F1'!T947</f>
        <v/>
      </c>
    </row>
    <row r="185" spans="1:12" x14ac:dyDescent="0.25">
      <c r="A185" s="173">
        <f t="shared" si="15"/>
        <v>0</v>
      </c>
      <c r="B185" s="229">
        <f t="shared" si="4"/>
        <v>0</v>
      </c>
      <c r="C185" s="195">
        <f>'F1'!$N$3</f>
        <v>2017</v>
      </c>
      <c r="D185" s="195" t="str">
        <f>+'F1'!$T$3</f>
        <v>30 DE JUNIO</v>
      </c>
      <c r="E185" s="195" t="str">
        <f>'F1'!$C$905</f>
        <v>EJE_TRANSVERSAL_TRES</v>
      </c>
      <c r="F185" s="195">
        <f>'F1'!C949</f>
        <v>0</v>
      </c>
      <c r="G185" s="195">
        <f>'F1'!D949</f>
        <v>0</v>
      </c>
      <c r="H185" s="195">
        <f>'F1'!E949</f>
        <v>0</v>
      </c>
      <c r="I185" s="195">
        <f>'F1'!F949</f>
        <v>0</v>
      </c>
      <c r="J185" s="230" t="str">
        <f>'F1'!J949</f>
        <v/>
      </c>
      <c r="K185" s="230" t="str">
        <f>'F1'!O949</f>
        <v/>
      </c>
      <c r="L185" s="234" t="str">
        <f>'F1'!T949</f>
        <v/>
      </c>
    </row>
    <row r="186" spans="1:12" x14ac:dyDescent="0.25">
      <c r="A186" s="173">
        <f t="shared" si="15"/>
        <v>0</v>
      </c>
      <c r="B186" s="229">
        <f t="shared" si="4"/>
        <v>0</v>
      </c>
      <c r="C186" s="195">
        <f>'F1'!$N$3</f>
        <v>2017</v>
      </c>
      <c r="D186" s="195" t="str">
        <f>+'F1'!$T$3</f>
        <v>30 DE JUNIO</v>
      </c>
      <c r="E186" s="195" t="str">
        <f>'F1'!$C$905</f>
        <v>EJE_TRANSVERSAL_TRES</v>
      </c>
      <c r="F186" s="195">
        <f>'F1'!C951</f>
        <v>0</v>
      </c>
      <c r="G186" s="195">
        <f>'F1'!D951</f>
        <v>0</v>
      </c>
      <c r="H186" s="195">
        <f>'F1'!E951</f>
        <v>0</v>
      </c>
      <c r="I186" s="195">
        <f>'F1'!F951</f>
        <v>0</v>
      </c>
      <c r="J186" s="230" t="str">
        <f>'F1'!J951</f>
        <v/>
      </c>
      <c r="K186" s="230" t="str">
        <f>'F1'!O951</f>
        <v/>
      </c>
      <c r="L186" s="234" t="str">
        <f>'F1'!T951</f>
        <v/>
      </c>
    </row>
    <row r="187" spans="1:12" x14ac:dyDescent="0.25">
      <c r="A187" s="173">
        <f t="shared" si="15"/>
        <v>0</v>
      </c>
      <c r="B187" s="229">
        <f t="shared" si="4"/>
        <v>0</v>
      </c>
      <c r="C187" s="195">
        <f>'F1'!$N$3</f>
        <v>2017</v>
      </c>
      <c r="D187" s="195" t="str">
        <f>+'F1'!$T$3</f>
        <v>30 DE JUNIO</v>
      </c>
      <c r="E187" s="195" t="str">
        <f>'F1'!$C$905</f>
        <v>EJE_TRANSVERSAL_TRES</v>
      </c>
      <c r="F187" s="195">
        <f>'F1'!C953</f>
        <v>0</v>
      </c>
      <c r="G187" s="195">
        <f>'F1'!D953</f>
        <v>0</v>
      </c>
      <c r="H187" s="195" t="str">
        <f>'F1'!E953</f>
        <v xml:space="preserve"> </v>
      </c>
      <c r="I187" s="195">
        <f>'F1'!F953</f>
        <v>0</v>
      </c>
      <c r="J187" s="230" t="str">
        <f>'F1'!J953</f>
        <v/>
      </c>
      <c r="K187" s="230" t="str">
        <f>'F1'!O953</f>
        <v/>
      </c>
      <c r="L187" s="234" t="str">
        <f>'F1'!T953</f>
        <v/>
      </c>
    </row>
    <row r="188" spans="1:12" x14ac:dyDescent="0.25">
      <c r="A188" s="173">
        <f t="shared" si="15"/>
        <v>0</v>
      </c>
      <c r="B188" s="229">
        <f t="shared" si="4"/>
        <v>0</v>
      </c>
      <c r="C188" s="195">
        <f>'F1'!$N$3</f>
        <v>2017</v>
      </c>
      <c r="D188" s="195" t="str">
        <f>+'F1'!$T$3</f>
        <v>30 DE JUNIO</v>
      </c>
      <c r="E188" s="195" t="str">
        <f>'F1'!$C$905</f>
        <v>EJE_TRANSVERSAL_TRES</v>
      </c>
      <c r="F188" s="195">
        <f>'F1'!C955</f>
        <v>0</v>
      </c>
      <c r="G188" s="195">
        <f>'F1'!D955</f>
        <v>0</v>
      </c>
      <c r="H188" s="195" t="str">
        <f>'F1'!E955</f>
        <v xml:space="preserve"> </v>
      </c>
      <c r="I188" s="195">
        <f>'F1'!F955</f>
        <v>0</v>
      </c>
      <c r="J188" s="230" t="str">
        <f>'F1'!J955</f>
        <v/>
      </c>
      <c r="K188" s="230" t="str">
        <f>'F1'!O955</f>
        <v/>
      </c>
      <c r="L188" s="234" t="str">
        <f>'F1'!T955</f>
        <v/>
      </c>
    </row>
    <row r="189" spans="1:12" x14ac:dyDescent="0.25">
      <c r="A189" s="173">
        <f t="shared" si="15"/>
        <v>0</v>
      </c>
      <c r="B189" s="229">
        <f t="shared" si="4"/>
        <v>0</v>
      </c>
      <c r="C189" s="195">
        <f>'F1'!$N$3</f>
        <v>2017</v>
      </c>
      <c r="D189" s="195" t="str">
        <f>+'F1'!$T$3</f>
        <v>30 DE JUNIO</v>
      </c>
      <c r="E189" s="195" t="str">
        <f>'F1'!$C$905</f>
        <v>EJE_TRANSVERSAL_TRES</v>
      </c>
      <c r="F189" s="195">
        <f>'F1'!C957</f>
        <v>0</v>
      </c>
      <c r="G189" s="195">
        <f>'F1'!D957</f>
        <v>0</v>
      </c>
      <c r="H189" s="195">
        <f>'F1'!E957</f>
        <v>0</v>
      </c>
      <c r="I189" s="195">
        <f>'F1'!F957</f>
        <v>0</v>
      </c>
      <c r="J189" s="230" t="str">
        <f>'F1'!J957</f>
        <v/>
      </c>
      <c r="K189" s="230" t="str">
        <f>'F1'!O957</f>
        <v/>
      </c>
      <c r="L189" s="234" t="str">
        <f>'F1'!T957</f>
        <v/>
      </c>
    </row>
    <row r="190" spans="1:12" x14ac:dyDescent="0.25">
      <c r="A190" s="173">
        <f t="shared" si="15"/>
        <v>0</v>
      </c>
      <c r="B190" s="229">
        <f t="shared" si="4"/>
        <v>0</v>
      </c>
      <c r="C190" s="195">
        <f>'F1'!$N$3</f>
        <v>2017</v>
      </c>
      <c r="D190" s="195" t="str">
        <f>+'F1'!$T$3</f>
        <v>30 DE JUNIO</v>
      </c>
      <c r="E190" s="195" t="str">
        <f>'F1'!$C$905</f>
        <v>EJE_TRANSVERSAL_TRES</v>
      </c>
      <c r="F190" s="195">
        <f>'F1'!C959</f>
        <v>0</v>
      </c>
      <c r="G190" s="195">
        <f>'F1'!D959</f>
        <v>0</v>
      </c>
      <c r="H190" s="195">
        <f>'F1'!E959</f>
        <v>0</v>
      </c>
      <c r="I190" s="195">
        <f>'F1'!F959</f>
        <v>0</v>
      </c>
      <c r="J190" s="230" t="str">
        <f>'F1'!J959</f>
        <v/>
      </c>
      <c r="K190" s="230" t="str">
        <f>'F1'!O959</f>
        <v/>
      </c>
      <c r="L190" s="234" t="str">
        <f>'F1'!T959</f>
        <v/>
      </c>
    </row>
    <row r="191" spans="1:12" x14ac:dyDescent="0.25">
      <c r="A191" s="173">
        <f t="shared" si="15"/>
        <v>0</v>
      </c>
      <c r="B191" s="229">
        <f t="shared" si="4"/>
        <v>0</v>
      </c>
      <c r="C191" s="195">
        <f>'F1'!$N$3</f>
        <v>2017</v>
      </c>
      <c r="D191" s="195" t="str">
        <f>+'F1'!$T$3</f>
        <v>30 DE JUNIO</v>
      </c>
      <c r="E191" s="195" t="str">
        <f>'F1'!$C$905</f>
        <v>EJE_TRANSVERSAL_TRES</v>
      </c>
      <c r="F191" s="195">
        <f>'F1'!C961</f>
        <v>0</v>
      </c>
      <c r="G191" s="195">
        <f>'F1'!D961</f>
        <v>0</v>
      </c>
      <c r="H191" s="195" t="str">
        <f>'F1'!E961</f>
        <v xml:space="preserve"> </v>
      </c>
      <c r="I191" s="195">
        <f>'F1'!F961</f>
        <v>0</v>
      </c>
      <c r="J191" s="230" t="str">
        <f>'F1'!J961</f>
        <v/>
      </c>
      <c r="K191" s="230" t="str">
        <f>'F1'!O961</f>
        <v/>
      </c>
      <c r="L191" s="234" t="str">
        <f>'F1'!T961</f>
        <v/>
      </c>
    </row>
    <row r="192" spans="1:12" x14ac:dyDescent="0.25">
      <c r="A192" s="173">
        <f t="shared" si="15"/>
        <v>0</v>
      </c>
      <c r="B192" s="229">
        <f t="shared" si="4"/>
        <v>0</v>
      </c>
      <c r="C192" s="195">
        <f>'F1'!$N$3</f>
        <v>2017</v>
      </c>
      <c r="D192" s="195" t="str">
        <f>+'F1'!$T$3</f>
        <v>30 DE JUNIO</v>
      </c>
      <c r="E192" s="195" t="str">
        <f>'F1'!$C$905</f>
        <v>EJE_TRANSVERSAL_TRES</v>
      </c>
      <c r="F192" s="195">
        <f>'F1'!C963</f>
        <v>0</v>
      </c>
      <c r="G192" s="195">
        <f>'F1'!D963</f>
        <v>0</v>
      </c>
      <c r="H192" s="195">
        <f>'F1'!E963</f>
        <v>0</v>
      </c>
      <c r="I192" s="195">
        <f>'F1'!F963</f>
        <v>0</v>
      </c>
      <c r="J192" s="230" t="str">
        <f>'F1'!J963</f>
        <v/>
      </c>
      <c r="K192" s="230" t="str">
        <f>'F1'!O963</f>
        <v/>
      </c>
      <c r="L192" s="234" t="str">
        <f>'F1'!T963</f>
        <v/>
      </c>
    </row>
    <row r="193" spans="1:12" x14ac:dyDescent="0.25">
      <c r="A193" s="173">
        <f t="shared" si="15"/>
        <v>0</v>
      </c>
      <c r="B193" s="229">
        <f t="shared" si="4"/>
        <v>0</v>
      </c>
      <c r="C193" s="195">
        <f>'F1'!$N$3</f>
        <v>2017</v>
      </c>
      <c r="D193" s="195" t="str">
        <f>+'F1'!$T$3</f>
        <v>30 DE JUNIO</v>
      </c>
      <c r="E193" s="195" t="str">
        <f>'F1'!$C$905</f>
        <v>EJE_TRANSVERSAL_TRES</v>
      </c>
      <c r="F193" s="195">
        <f>'F1'!C965</f>
        <v>0</v>
      </c>
      <c r="G193" s="195">
        <f>'F1'!D965</f>
        <v>0</v>
      </c>
      <c r="H193" s="195" t="str">
        <f>'F1'!E965</f>
        <v xml:space="preserve"> </v>
      </c>
      <c r="I193" s="195">
        <f>'F1'!F965</f>
        <v>0</v>
      </c>
      <c r="J193" s="230" t="str">
        <f>'F1'!J965</f>
        <v/>
      </c>
      <c r="K193" s="230" t="str">
        <f>'F1'!O965</f>
        <v/>
      </c>
      <c r="L193" s="234" t="str">
        <f>'F1'!T965</f>
        <v/>
      </c>
    </row>
    <row r="194" spans="1:12" x14ac:dyDescent="0.25">
      <c r="A194" s="173">
        <f t="shared" si="15"/>
        <v>0</v>
      </c>
      <c r="B194" s="229">
        <f t="shared" si="4"/>
        <v>0</v>
      </c>
      <c r="C194" s="195">
        <f>'F1'!$N$3</f>
        <v>2017</v>
      </c>
      <c r="D194" s="195" t="str">
        <f>+'F1'!$T$3</f>
        <v>30 DE JUNIO</v>
      </c>
      <c r="E194" s="195" t="str">
        <f>'F1'!$C$905</f>
        <v>EJE_TRANSVERSAL_TRES</v>
      </c>
      <c r="F194" s="195">
        <f>'F1'!C967</f>
        <v>0</v>
      </c>
      <c r="G194" s="195">
        <f>'F1'!D967</f>
        <v>0</v>
      </c>
      <c r="H194" s="195" t="str">
        <f>'F1'!E967</f>
        <v xml:space="preserve"> </v>
      </c>
      <c r="I194" s="195">
        <f>'F1'!F967</f>
        <v>0</v>
      </c>
      <c r="J194" s="230" t="str">
        <f>'F1'!J967</f>
        <v/>
      </c>
      <c r="K194" s="230" t="str">
        <f>'F1'!O967</f>
        <v/>
      </c>
      <c r="L194" s="234" t="str">
        <f>'F1'!T967</f>
        <v/>
      </c>
    </row>
    <row r="195" spans="1:12" ht="15.75" thickBot="1" x14ac:dyDescent="0.3">
      <c r="A195" s="271">
        <f t="shared" si="15"/>
        <v>0</v>
      </c>
      <c r="B195" s="272">
        <f t="shared" si="4"/>
        <v>0</v>
      </c>
      <c r="C195" s="196">
        <f>'F1'!$N$3</f>
        <v>2017</v>
      </c>
      <c r="D195" s="196" t="str">
        <f>+'F1'!$T$3</f>
        <v>30 DE JUNIO</v>
      </c>
      <c r="E195" s="196" t="str">
        <f>'F1'!$C$905</f>
        <v>EJE_TRANSVERSAL_TRES</v>
      </c>
      <c r="F195" s="196">
        <f>'F1'!C969</f>
        <v>0</v>
      </c>
      <c r="G195" s="196">
        <f>'F1'!D969</f>
        <v>0</v>
      </c>
      <c r="H195" s="196">
        <f>'F1'!E969</f>
        <v>0</v>
      </c>
      <c r="I195" s="196">
        <f>'F1'!F969</f>
        <v>0</v>
      </c>
      <c r="J195" s="273" t="str">
        <f>'F1'!J969</f>
        <v/>
      </c>
      <c r="K195" s="273" t="str">
        <f>'F1'!O969</f>
        <v/>
      </c>
      <c r="L195" s="274" t="str">
        <f>'F1'!T969</f>
        <v/>
      </c>
    </row>
    <row r="196" spans="1:12" x14ac:dyDescent="0.25">
      <c r="A196" s="266">
        <f t="shared" si="15"/>
        <v>0</v>
      </c>
      <c r="B196" s="267">
        <f t="shared" si="4"/>
        <v>0</v>
      </c>
      <c r="C196" s="205">
        <f>'F1'!$N$3</f>
        <v>2017</v>
      </c>
      <c r="D196" s="205" t="str">
        <f>+'F1'!$T$3</f>
        <v>30 DE JUNIO</v>
      </c>
      <c r="E196" s="205" t="str">
        <f>+'F1'!$C$1085</f>
        <v>EJE_TRANSVERSAL_CUATRO</v>
      </c>
      <c r="F196" s="275">
        <f>+'F1'!C1089</f>
        <v>0</v>
      </c>
      <c r="G196" s="205">
        <f>+'F1'!D1089</f>
        <v>0</v>
      </c>
      <c r="H196" s="205">
        <f>+'F1'!E1089</f>
        <v>0</v>
      </c>
      <c r="I196" s="205">
        <f>+'F1'!F1089</f>
        <v>0</v>
      </c>
      <c r="J196" s="268" t="str">
        <f>+'F1'!J1089</f>
        <v/>
      </c>
      <c r="K196" s="268" t="str">
        <f>+'F1'!O1089</f>
        <v/>
      </c>
      <c r="L196" s="269" t="str">
        <f>+'F1'!T1089</f>
        <v/>
      </c>
    </row>
    <row r="197" spans="1:12" x14ac:dyDescent="0.25">
      <c r="A197" s="203">
        <f t="shared" si="15"/>
        <v>0</v>
      </c>
      <c r="B197" s="232">
        <f t="shared" si="4"/>
        <v>0</v>
      </c>
      <c r="C197" s="231">
        <f>'F1'!$N$3</f>
        <v>2017</v>
      </c>
      <c r="D197" s="231" t="str">
        <f>+'F1'!$T$3</f>
        <v>30 DE JUNIO</v>
      </c>
      <c r="E197" s="231" t="str">
        <f>+'F1'!$C$1085</f>
        <v>EJE_TRANSVERSAL_CUATRO</v>
      </c>
      <c r="F197" s="231">
        <f>+'F1'!C1091</f>
        <v>0</v>
      </c>
      <c r="G197" s="231">
        <f>+'F1'!D1091</f>
        <v>0</v>
      </c>
      <c r="H197" s="231">
        <f>+'F1'!E1091</f>
        <v>0</v>
      </c>
      <c r="I197" s="231">
        <f>+'F1'!F1091</f>
        <v>0</v>
      </c>
      <c r="J197" s="233" t="str">
        <f>+'F1'!J1091</f>
        <v/>
      </c>
      <c r="K197" s="233" t="str">
        <f>+'F1'!O1091</f>
        <v/>
      </c>
      <c r="L197" s="204" t="str">
        <f>+'F1'!T1091</f>
        <v/>
      </c>
    </row>
    <row r="198" spans="1:12" x14ac:dyDescent="0.25">
      <c r="A198" s="203">
        <f t="shared" ref="A198:A226" si="25">$C$4</f>
        <v>0</v>
      </c>
      <c r="B198" s="232">
        <f t="shared" si="4"/>
        <v>0</v>
      </c>
      <c r="C198" s="231">
        <f>'F1'!$N$3</f>
        <v>2017</v>
      </c>
      <c r="D198" s="231" t="str">
        <f>+'F1'!$T$3</f>
        <v>30 DE JUNIO</v>
      </c>
      <c r="E198" s="231" t="str">
        <f>+'F1'!$C$1085</f>
        <v>EJE_TRANSVERSAL_CUATRO</v>
      </c>
      <c r="F198" s="231">
        <f>+'F1'!C1093</f>
        <v>0</v>
      </c>
      <c r="G198" s="231">
        <f>+'F1'!D1093</f>
        <v>0</v>
      </c>
      <c r="H198" s="231">
        <f>+'F1'!E1093</f>
        <v>0</v>
      </c>
      <c r="I198" s="231">
        <f>+'F1'!F1093</f>
        <v>0</v>
      </c>
      <c r="J198" s="233" t="str">
        <f>+'F1'!J1093</f>
        <v/>
      </c>
      <c r="K198" s="233" t="str">
        <f>+'F1'!O1093</f>
        <v/>
      </c>
      <c r="L198" s="204" t="str">
        <f>+'F1'!T1093</f>
        <v/>
      </c>
    </row>
    <row r="199" spans="1:12" x14ac:dyDescent="0.25">
      <c r="A199" s="203">
        <f t="shared" si="25"/>
        <v>0</v>
      </c>
      <c r="B199" s="232">
        <f t="shared" si="4"/>
        <v>0</v>
      </c>
      <c r="C199" s="231">
        <f>'F1'!$N$3</f>
        <v>2017</v>
      </c>
      <c r="D199" s="231" t="str">
        <f>+'F1'!$T$3</f>
        <v>30 DE JUNIO</v>
      </c>
      <c r="E199" s="231" t="str">
        <f>+'F1'!$C$1085</f>
        <v>EJE_TRANSVERSAL_CUATRO</v>
      </c>
      <c r="F199" s="231">
        <f>+'F1'!C1095</f>
        <v>0</v>
      </c>
      <c r="G199" s="231">
        <f>+'F1'!D1095</f>
        <v>0</v>
      </c>
      <c r="H199" s="231">
        <f>+'F1'!E1095</f>
        <v>0</v>
      </c>
      <c r="I199" s="231">
        <f>+'F1'!F1095</f>
        <v>0</v>
      </c>
      <c r="J199" s="233" t="str">
        <f>+'F1'!J1095</f>
        <v/>
      </c>
      <c r="K199" s="233" t="str">
        <f>+'F1'!O1095</f>
        <v/>
      </c>
      <c r="L199" s="204" t="str">
        <f>+'F1'!T1095</f>
        <v/>
      </c>
    </row>
    <row r="200" spans="1:12" x14ac:dyDescent="0.25">
      <c r="A200" s="203">
        <f t="shared" si="25"/>
        <v>0</v>
      </c>
      <c r="B200" s="232">
        <f t="shared" ref="B200:B226" si="26">$A$4</f>
        <v>0</v>
      </c>
      <c r="C200" s="231">
        <f>'F1'!$N$3</f>
        <v>2017</v>
      </c>
      <c r="D200" s="231" t="str">
        <f>+'F1'!$T$3</f>
        <v>30 DE JUNIO</v>
      </c>
      <c r="E200" s="231" t="str">
        <f>+'F1'!$C$1085</f>
        <v>EJE_TRANSVERSAL_CUATRO</v>
      </c>
      <c r="F200" s="231">
        <f>+'F1'!C1097</f>
        <v>0</v>
      </c>
      <c r="G200" s="231">
        <f>+'F1'!D1097</f>
        <v>0</v>
      </c>
      <c r="H200" s="231">
        <f>+'F1'!E1097</f>
        <v>0</v>
      </c>
      <c r="I200" s="231">
        <f>+'F1'!F1097</f>
        <v>0</v>
      </c>
      <c r="J200" s="233" t="str">
        <f>+'F1'!J1097</f>
        <v/>
      </c>
      <c r="K200" s="233" t="str">
        <f>+'F1'!O1097</f>
        <v/>
      </c>
      <c r="L200" s="204" t="str">
        <f>+'F1'!T1097</f>
        <v/>
      </c>
    </row>
    <row r="201" spans="1:12" x14ac:dyDescent="0.25">
      <c r="A201" s="203">
        <f t="shared" si="25"/>
        <v>0</v>
      </c>
      <c r="B201" s="232">
        <f t="shared" si="26"/>
        <v>0</v>
      </c>
      <c r="C201" s="231">
        <f>'F1'!$N$3</f>
        <v>2017</v>
      </c>
      <c r="D201" s="231" t="str">
        <f>+'F1'!$T$3</f>
        <v>30 DE JUNIO</v>
      </c>
      <c r="E201" s="231" t="str">
        <f>+'F1'!$C$1085</f>
        <v>EJE_TRANSVERSAL_CUATRO</v>
      </c>
      <c r="F201" s="231">
        <f>+'F1'!C1099</f>
        <v>0</v>
      </c>
      <c r="G201" s="231">
        <f>+'F1'!D1099</f>
        <v>0</v>
      </c>
      <c r="H201" s="231">
        <f>+'F1'!E1099</f>
        <v>0</v>
      </c>
      <c r="I201" s="231">
        <f>+'F1'!F1099</f>
        <v>0</v>
      </c>
      <c r="J201" s="233" t="str">
        <f>+'F1'!J1099</f>
        <v/>
      </c>
      <c r="K201" s="233" t="str">
        <f>+'F1'!O1099</f>
        <v/>
      </c>
      <c r="L201" s="204" t="str">
        <f>+'F1'!T1099</f>
        <v/>
      </c>
    </row>
    <row r="202" spans="1:12" x14ac:dyDescent="0.25">
      <c r="A202" s="203">
        <f t="shared" si="25"/>
        <v>0</v>
      </c>
      <c r="B202" s="232">
        <f t="shared" si="26"/>
        <v>0</v>
      </c>
      <c r="C202" s="231">
        <f>'F1'!$N$3</f>
        <v>2017</v>
      </c>
      <c r="D202" s="231" t="str">
        <f>+'F1'!$T$3</f>
        <v>30 DE JUNIO</v>
      </c>
      <c r="E202" s="231" t="str">
        <f>+'F1'!$C$1085</f>
        <v>EJE_TRANSVERSAL_CUATRO</v>
      </c>
      <c r="F202" s="231">
        <f>+'F1'!C1101</f>
        <v>0</v>
      </c>
      <c r="G202" s="231">
        <f>+'F1'!D1101</f>
        <v>0</v>
      </c>
      <c r="H202" s="231">
        <f>+'F1'!E1101</f>
        <v>0</v>
      </c>
      <c r="I202" s="231">
        <f>+'F1'!F1101</f>
        <v>0</v>
      </c>
      <c r="J202" s="233" t="str">
        <f>+'F1'!J1101</f>
        <v/>
      </c>
      <c r="K202" s="233" t="str">
        <f>+'F1'!O1101</f>
        <v/>
      </c>
      <c r="L202" s="204" t="str">
        <f>+'F1'!T1101</f>
        <v/>
      </c>
    </row>
    <row r="203" spans="1:12" x14ac:dyDescent="0.25">
      <c r="A203" s="203">
        <f t="shared" si="25"/>
        <v>0</v>
      </c>
      <c r="B203" s="232">
        <f t="shared" si="26"/>
        <v>0</v>
      </c>
      <c r="C203" s="231">
        <f>'F1'!$N$3</f>
        <v>2017</v>
      </c>
      <c r="D203" s="231" t="str">
        <f>+'F1'!$T$3</f>
        <v>30 DE JUNIO</v>
      </c>
      <c r="E203" s="231" t="str">
        <f>+'F1'!$C$1085</f>
        <v>EJE_TRANSVERSAL_CUATRO</v>
      </c>
      <c r="F203" s="231">
        <f>+'F1'!C1103</f>
        <v>0</v>
      </c>
      <c r="G203" s="231">
        <f>+'F1'!D1103</f>
        <v>0</v>
      </c>
      <c r="H203" s="231">
        <f>+'F1'!E1103</f>
        <v>0</v>
      </c>
      <c r="I203" s="231">
        <f>+'F1'!F1103</f>
        <v>0</v>
      </c>
      <c r="J203" s="233" t="str">
        <f>+'F1'!J1103</f>
        <v/>
      </c>
      <c r="K203" s="233" t="str">
        <f>+'F1'!O1103</f>
        <v/>
      </c>
      <c r="L203" s="204" t="str">
        <f>+'F1'!T1103</f>
        <v/>
      </c>
    </row>
    <row r="204" spans="1:12" x14ac:dyDescent="0.25">
      <c r="A204" s="203">
        <f t="shared" si="25"/>
        <v>0</v>
      </c>
      <c r="B204" s="232">
        <f t="shared" si="26"/>
        <v>0</v>
      </c>
      <c r="C204" s="231">
        <f>'F1'!$N$3</f>
        <v>2017</v>
      </c>
      <c r="D204" s="231" t="str">
        <f>+'F1'!$T$3</f>
        <v>30 DE JUNIO</v>
      </c>
      <c r="E204" s="231" t="str">
        <f>+'F1'!$C$1085</f>
        <v>EJE_TRANSVERSAL_CUATRO</v>
      </c>
      <c r="F204" s="231">
        <f>+'F1'!C1105</f>
        <v>0</v>
      </c>
      <c r="G204" s="231">
        <f>+'F1'!D1105</f>
        <v>0</v>
      </c>
      <c r="H204" s="231">
        <f>+'F1'!E1105</f>
        <v>0</v>
      </c>
      <c r="I204" s="231">
        <f>+'F1'!F1105</f>
        <v>0</v>
      </c>
      <c r="J204" s="233" t="str">
        <f>+'F1'!J1105</f>
        <v/>
      </c>
      <c r="K204" s="233" t="str">
        <f>+'F1'!O1105</f>
        <v/>
      </c>
      <c r="L204" s="204" t="str">
        <f>+'F1'!T1105</f>
        <v/>
      </c>
    </row>
    <row r="205" spans="1:12" x14ac:dyDescent="0.25">
      <c r="A205" s="203">
        <f t="shared" si="25"/>
        <v>0</v>
      </c>
      <c r="B205" s="232">
        <f t="shared" si="26"/>
        <v>0</v>
      </c>
      <c r="C205" s="231">
        <f>'F1'!$N$3</f>
        <v>2017</v>
      </c>
      <c r="D205" s="231" t="str">
        <f>+'F1'!$T$3</f>
        <v>30 DE JUNIO</v>
      </c>
      <c r="E205" s="231" t="str">
        <f>+'F1'!$C$1085</f>
        <v>EJE_TRANSVERSAL_CUATRO</v>
      </c>
      <c r="F205" s="231">
        <f>+'F1'!C1107</f>
        <v>0</v>
      </c>
      <c r="G205" s="231">
        <f>+'F1'!D1107</f>
        <v>0</v>
      </c>
      <c r="H205" s="231">
        <f>+'F1'!E1107</f>
        <v>0</v>
      </c>
      <c r="I205" s="231">
        <f>+'F1'!F1107</f>
        <v>0</v>
      </c>
      <c r="J205" s="233" t="str">
        <f>+'F1'!J1107</f>
        <v/>
      </c>
      <c r="K205" s="233" t="str">
        <f>+'F1'!O1107</f>
        <v/>
      </c>
      <c r="L205" s="204" t="str">
        <f>+'F1'!T1107</f>
        <v/>
      </c>
    </row>
    <row r="206" spans="1:12" x14ac:dyDescent="0.25">
      <c r="A206" s="203">
        <f t="shared" si="25"/>
        <v>0</v>
      </c>
      <c r="B206" s="232">
        <f t="shared" si="26"/>
        <v>0</v>
      </c>
      <c r="C206" s="231">
        <f>'F1'!$N$3</f>
        <v>2017</v>
      </c>
      <c r="D206" s="231" t="str">
        <f>+'F1'!$T$3</f>
        <v>30 DE JUNIO</v>
      </c>
      <c r="E206" s="231" t="str">
        <f>+'F1'!$C$1085</f>
        <v>EJE_TRANSVERSAL_CUATRO</v>
      </c>
      <c r="F206" s="231">
        <f>+'F1'!C1109</f>
        <v>0</v>
      </c>
      <c r="G206" s="231">
        <f>+'F1'!D1109</f>
        <v>0</v>
      </c>
      <c r="H206" s="231">
        <f>+'F1'!E1109</f>
        <v>0</v>
      </c>
      <c r="I206" s="231">
        <f>+'F1'!F1109</f>
        <v>0</v>
      </c>
      <c r="J206" s="233" t="str">
        <f>+'F1'!J1109</f>
        <v/>
      </c>
      <c r="K206" s="233" t="str">
        <f>+'F1'!O1109</f>
        <v/>
      </c>
      <c r="L206" s="204" t="str">
        <f>+'F1'!T1109</f>
        <v/>
      </c>
    </row>
    <row r="207" spans="1:12" x14ac:dyDescent="0.25">
      <c r="A207" s="203">
        <f t="shared" si="25"/>
        <v>0</v>
      </c>
      <c r="B207" s="232">
        <f t="shared" si="26"/>
        <v>0</v>
      </c>
      <c r="C207" s="231">
        <f>'F1'!$N$3</f>
        <v>2017</v>
      </c>
      <c r="D207" s="231" t="str">
        <f>+'F1'!$T$3</f>
        <v>30 DE JUNIO</v>
      </c>
      <c r="E207" s="231" t="str">
        <f>+'F1'!$C$1085</f>
        <v>EJE_TRANSVERSAL_CUATRO</v>
      </c>
      <c r="F207" s="231">
        <f>+'F1'!C1111</f>
        <v>0</v>
      </c>
      <c r="G207" s="231">
        <f>+'F1'!D1111</f>
        <v>0</v>
      </c>
      <c r="H207" s="231">
        <f>+'F1'!E1111</f>
        <v>0</v>
      </c>
      <c r="I207" s="231">
        <f>+'F1'!F1111</f>
        <v>0</v>
      </c>
      <c r="J207" s="233" t="str">
        <f>+'F1'!J1111</f>
        <v/>
      </c>
      <c r="K207" s="233" t="str">
        <f>+'F1'!O1111</f>
        <v/>
      </c>
      <c r="L207" s="204" t="str">
        <f>+'F1'!T1111</f>
        <v/>
      </c>
    </row>
    <row r="208" spans="1:12" x14ac:dyDescent="0.25">
      <c r="A208" s="203">
        <f t="shared" si="25"/>
        <v>0</v>
      </c>
      <c r="B208" s="232">
        <f t="shared" si="26"/>
        <v>0</v>
      </c>
      <c r="C208" s="231">
        <f>'F1'!$N$3</f>
        <v>2017</v>
      </c>
      <c r="D208" s="231" t="str">
        <f>+'F1'!$T$3</f>
        <v>30 DE JUNIO</v>
      </c>
      <c r="E208" s="231" t="str">
        <f>+'F1'!$C$1085</f>
        <v>EJE_TRANSVERSAL_CUATRO</v>
      </c>
      <c r="F208" s="231">
        <f>+'F1'!C1113</f>
        <v>0</v>
      </c>
      <c r="G208" s="231">
        <f>+'F1'!D1113</f>
        <v>0</v>
      </c>
      <c r="H208" s="231">
        <f>+'F1'!E1113</f>
        <v>0</v>
      </c>
      <c r="I208" s="231">
        <f>+'F1'!F1113</f>
        <v>0</v>
      </c>
      <c r="J208" s="233" t="str">
        <f>+'F1'!J1113</f>
        <v/>
      </c>
      <c r="K208" s="233" t="str">
        <f>+'F1'!O1113</f>
        <v/>
      </c>
      <c r="L208" s="204" t="str">
        <f>+'F1'!T1113</f>
        <v/>
      </c>
    </row>
    <row r="209" spans="1:12" x14ac:dyDescent="0.25">
      <c r="A209" s="203">
        <f t="shared" si="25"/>
        <v>0</v>
      </c>
      <c r="B209" s="232">
        <f t="shared" si="26"/>
        <v>0</v>
      </c>
      <c r="C209" s="231">
        <f>'F1'!$N$3</f>
        <v>2017</v>
      </c>
      <c r="D209" s="231" t="str">
        <f>+'F1'!$T$3</f>
        <v>30 DE JUNIO</v>
      </c>
      <c r="E209" s="231" t="str">
        <f>+'F1'!$C$1085</f>
        <v>EJE_TRANSVERSAL_CUATRO</v>
      </c>
      <c r="F209" s="231">
        <f>+'F1'!C1115</f>
        <v>0</v>
      </c>
      <c r="G209" s="231">
        <f>+'F1'!D1115</f>
        <v>0</v>
      </c>
      <c r="H209" s="231">
        <f>+'F1'!E1115</f>
        <v>0</v>
      </c>
      <c r="I209" s="231">
        <f>+'F1'!F1115</f>
        <v>0</v>
      </c>
      <c r="J209" s="233" t="str">
        <f>+'F1'!J1115</f>
        <v/>
      </c>
      <c r="K209" s="233" t="str">
        <f>+'F1'!O1115</f>
        <v/>
      </c>
      <c r="L209" s="204" t="str">
        <f>+'F1'!T1115</f>
        <v/>
      </c>
    </row>
    <row r="210" spans="1:12" x14ac:dyDescent="0.25">
      <c r="A210" s="203">
        <f t="shared" si="25"/>
        <v>0</v>
      </c>
      <c r="B210" s="232">
        <f t="shared" si="26"/>
        <v>0</v>
      </c>
      <c r="C210" s="231">
        <f>'F1'!$N$3</f>
        <v>2017</v>
      </c>
      <c r="D210" s="231" t="str">
        <f>+'F1'!$T$3</f>
        <v>30 DE JUNIO</v>
      </c>
      <c r="E210" s="231" t="str">
        <f>+'F1'!$C$1085</f>
        <v>EJE_TRANSVERSAL_CUATRO</v>
      </c>
      <c r="F210" s="231">
        <f>+'F1'!C1117</f>
        <v>0</v>
      </c>
      <c r="G210" s="231">
        <f>+'F1'!D1117</f>
        <v>0</v>
      </c>
      <c r="H210" s="231">
        <f>+'F1'!E1117</f>
        <v>0</v>
      </c>
      <c r="I210" s="231">
        <f>+'F1'!F1117</f>
        <v>0</v>
      </c>
      <c r="J210" s="233" t="str">
        <f>+'F1'!J1117</f>
        <v/>
      </c>
      <c r="K210" s="233" t="str">
        <f>+'F1'!O1117</f>
        <v/>
      </c>
      <c r="L210" s="204" t="str">
        <f>+'F1'!T1117</f>
        <v/>
      </c>
    </row>
    <row r="211" spans="1:12" x14ac:dyDescent="0.25">
      <c r="A211" s="203">
        <f t="shared" si="25"/>
        <v>0</v>
      </c>
      <c r="B211" s="232">
        <f t="shared" si="26"/>
        <v>0</v>
      </c>
      <c r="C211" s="231">
        <f>'F1'!$N$3</f>
        <v>2017</v>
      </c>
      <c r="D211" s="231" t="str">
        <f>+'F1'!$T$3</f>
        <v>30 DE JUNIO</v>
      </c>
      <c r="E211" s="231" t="str">
        <f>+'F1'!$C$1085</f>
        <v>EJE_TRANSVERSAL_CUATRO</v>
      </c>
      <c r="F211" s="231">
        <f>+'F1'!C1119</f>
        <v>0</v>
      </c>
      <c r="G211" s="231">
        <f>+'F1'!D1119</f>
        <v>0</v>
      </c>
      <c r="H211" s="231">
        <f>+'F1'!E1119</f>
        <v>0</v>
      </c>
      <c r="I211" s="231">
        <f>+'F1'!F1119</f>
        <v>0</v>
      </c>
      <c r="J211" s="233" t="str">
        <f>+'F1'!J1119</f>
        <v/>
      </c>
      <c r="K211" s="233" t="str">
        <f>+'F1'!O1119</f>
        <v/>
      </c>
      <c r="L211" s="204" t="str">
        <f>+'F1'!T1119</f>
        <v/>
      </c>
    </row>
    <row r="212" spans="1:12" x14ac:dyDescent="0.25">
      <c r="A212" s="203">
        <f t="shared" si="25"/>
        <v>0</v>
      </c>
      <c r="B212" s="232">
        <f t="shared" si="26"/>
        <v>0</v>
      </c>
      <c r="C212" s="231">
        <f>'F1'!$N$3</f>
        <v>2017</v>
      </c>
      <c r="D212" s="231" t="str">
        <f>+'F1'!$T$3</f>
        <v>30 DE JUNIO</v>
      </c>
      <c r="E212" s="231" t="str">
        <f>+'F1'!$C$1085</f>
        <v>EJE_TRANSVERSAL_CUATRO</v>
      </c>
      <c r="F212" s="231">
        <f>+'F1'!C1121</f>
        <v>0</v>
      </c>
      <c r="G212" s="231">
        <f>+'F1'!D1121</f>
        <v>0</v>
      </c>
      <c r="H212" s="231">
        <f>+'F1'!E1121</f>
        <v>0</v>
      </c>
      <c r="I212" s="231">
        <f>+'F1'!F1121</f>
        <v>0</v>
      </c>
      <c r="J212" s="233" t="str">
        <f>+'F1'!J1121</f>
        <v/>
      </c>
      <c r="K212" s="233" t="str">
        <f>+'F1'!O1121</f>
        <v/>
      </c>
      <c r="L212" s="204" t="str">
        <f>+'F1'!T1121</f>
        <v/>
      </c>
    </row>
    <row r="213" spans="1:12" x14ac:dyDescent="0.25">
      <c r="A213" s="203">
        <f t="shared" si="25"/>
        <v>0</v>
      </c>
      <c r="B213" s="232">
        <f t="shared" si="26"/>
        <v>0</v>
      </c>
      <c r="C213" s="231">
        <f>'F1'!$N$3</f>
        <v>2017</v>
      </c>
      <c r="D213" s="231" t="str">
        <f>+'F1'!$T$3</f>
        <v>30 DE JUNIO</v>
      </c>
      <c r="E213" s="231" t="str">
        <f>+'F1'!$C$1085</f>
        <v>EJE_TRANSVERSAL_CUATRO</v>
      </c>
      <c r="F213" s="231">
        <f>+'F1'!C1123</f>
        <v>0</v>
      </c>
      <c r="G213" s="231">
        <f>+'F1'!D1123</f>
        <v>0</v>
      </c>
      <c r="H213" s="231">
        <f>+'F1'!E1123</f>
        <v>0</v>
      </c>
      <c r="I213" s="231">
        <f>+'F1'!F1123</f>
        <v>0</v>
      </c>
      <c r="J213" s="233" t="str">
        <f>+'F1'!J1123</f>
        <v/>
      </c>
      <c r="K213" s="233" t="str">
        <f>+'F1'!O1123</f>
        <v/>
      </c>
      <c r="L213" s="204" t="str">
        <f>+'F1'!T1123</f>
        <v/>
      </c>
    </row>
    <row r="214" spans="1:12" x14ac:dyDescent="0.25">
      <c r="A214" s="203">
        <f t="shared" si="25"/>
        <v>0</v>
      </c>
      <c r="B214" s="232">
        <f t="shared" si="26"/>
        <v>0</v>
      </c>
      <c r="C214" s="231">
        <f>'F1'!$N$3</f>
        <v>2017</v>
      </c>
      <c r="D214" s="231" t="str">
        <f>+'F1'!$T$3</f>
        <v>30 DE JUNIO</v>
      </c>
      <c r="E214" s="231" t="str">
        <f>+'F1'!$C$1085</f>
        <v>EJE_TRANSVERSAL_CUATRO</v>
      </c>
      <c r="F214" s="231">
        <f>+'F1'!C1125</f>
        <v>0</v>
      </c>
      <c r="G214" s="231">
        <f>+'F1'!D1125</f>
        <v>0</v>
      </c>
      <c r="H214" s="231">
        <f>+'F1'!E1125</f>
        <v>0</v>
      </c>
      <c r="I214" s="231">
        <f>+'F1'!F1125</f>
        <v>0</v>
      </c>
      <c r="J214" s="233" t="str">
        <f>+'F1'!J1125</f>
        <v/>
      </c>
      <c r="K214" s="233" t="str">
        <f>+'F1'!O1125</f>
        <v/>
      </c>
      <c r="L214" s="204" t="str">
        <f>+'F1'!T1125</f>
        <v/>
      </c>
    </row>
    <row r="215" spans="1:12" x14ac:dyDescent="0.25">
      <c r="A215" s="203">
        <f t="shared" si="25"/>
        <v>0</v>
      </c>
      <c r="B215" s="232">
        <f t="shared" si="26"/>
        <v>0</v>
      </c>
      <c r="C215" s="231">
        <f>'F1'!$N$3</f>
        <v>2017</v>
      </c>
      <c r="D215" s="231" t="str">
        <f>+'F1'!$T$3</f>
        <v>30 DE JUNIO</v>
      </c>
      <c r="E215" s="231" t="str">
        <f>+'F1'!$C$1085</f>
        <v>EJE_TRANSVERSAL_CUATRO</v>
      </c>
      <c r="F215" s="231">
        <f>+'F1'!C1127</f>
        <v>0</v>
      </c>
      <c r="G215" s="231">
        <f>+'F1'!D1127</f>
        <v>0</v>
      </c>
      <c r="H215" s="231">
        <f>+'F1'!E1127</f>
        <v>0</v>
      </c>
      <c r="I215" s="231">
        <f>+'F1'!F1127</f>
        <v>0</v>
      </c>
      <c r="J215" s="233" t="str">
        <f>+'F1'!J1127</f>
        <v/>
      </c>
      <c r="K215" s="233" t="str">
        <f>+'F1'!O1127</f>
        <v/>
      </c>
      <c r="L215" s="204" t="str">
        <f>+'F1'!T1127</f>
        <v/>
      </c>
    </row>
    <row r="216" spans="1:12" x14ac:dyDescent="0.25">
      <c r="A216" s="203">
        <f t="shared" si="25"/>
        <v>0</v>
      </c>
      <c r="B216" s="232">
        <f t="shared" si="26"/>
        <v>0</v>
      </c>
      <c r="C216" s="231">
        <f>'F1'!$N$3</f>
        <v>2017</v>
      </c>
      <c r="D216" s="231" t="str">
        <f>+'F1'!$T$3</f>
        <v>30 DE JUNIO</v>
      </c>
      <c r="E216" s="231" t="str">
        <f>+'F1'!$C$1085</f>
        <v>EJE_TRANSVERSAL_CUATRO</v>
      </c>
      <c r="F216" s="231">
        <f>+'F1'!C1129</f>
        <v>0</v>
      </c>
      <c r="G216" s="231">
        <f>+'F1'!D1129</f>
        <v>0</v>
      </c>
      <c r="H216" s="231">
        <f>+'F1'!E1129</f>
        <v>0</v>
      </c>
      <c r="I216" s="231">
        <f>+'F1'!F1129</f>
        <v>0</v>
      </c>
      <c r="J216" s="233" t="str">
        <f>+'F1'!J1129</f>
        <v/>
      </c>
      <c r="K216" s="233" t="str">
        <f>+'F1'!O1129</f>
        <v/>
      </c>
      <c r="L216" s="204" t="str">
        <f>+'F1'!T1129</f>
        <v/>
      </c>
    </row>
    <row r="217" spans="1:12" x14ac:dyDescent="0.25">
      <c r="A217" s="203">
        <f t="shared" si="25"/>
        <v>0</v>
      </c>
      <c r="B217" s="232">
        <f t="shared" si="26"/>
        <v>0</v>
      </c>
      <c r="C217" s="231">
        <f>'F1'!$N$3</f>
        <v>2017</v>
      </c>
      <c r="D217" s="231" t="str">
        <f>+'F1'!$T$3</f>
        <v>30 DE JUNIO</v>
      </c>
      <c r="E217" s="231" t="str">
        <f>+'F1'!$C$1085</f>
        <v>EJE_TRANSVERSAL_CUATRO</v>
      </c>
      <c r="F217" s="231">
        <f>+'F1'!C1131</f>
        <v>0</v>
      </c>
      <c r="G217" s="231">
        <f>+'F1'!D1131</f>
        <v>0</v>
      </c>
      <c r="H217" s="231">
        <f>+'F1'!E1131</f>
        <v>0</v>
      </c>
      <c r="I217" s="231">
        <f>+'F1'!F1131</f>
        <v>0</v>
      </c>
      <c r="J217" s="233" t="str">
        <f>+'F1'!J1131</f>
        <v/>
      </c>
      <c r="K217" s="233" t="str">
        <f>+'F1'!O1131</f>
        <v/>
      </c>
      <c r="L217" s="204" t="str">
        <f>+'F1'!T1131</f>
        <v/>
      </c>
    </row>
    <row r="218" spans="1:12" x14ac:dyDescent="0.25">
      <c r="A218" s="203">
        <f t="shared" si="25"/>
        <v>0</v>
      </c>
      <c r="B218" s="232">
        <f t="shared" si="26"/>
        <v>0</v>
      </c>
      <c r="C218" s="231">
        <f>'F1'!$N$3</f>
        <v>2017</v>
      </c>
      <c r="D218" s="231" t="str">
        <f>+'F1'!$T$3</f>
        <v>30 DE JUNIO</v>
      </c>
      <c r="E218" s="231" t="str">
        <f>+'F1'!$C$1085</f>
        <v>EJE_TRANSVERSAL_CUATRO</v>
      </c>
      <c r="F218" s="231">
        <f>+'F1'!C1133</f>
        <v>0</v>
      </c>
      <c r="G218" s="231">
        <f>+'F1'!D1133</f>
        <v>0</v>
      </c>
      <c r="H218" s="231">
        <f>+'F1'!E1133</f>
        <v>0</v>
      </c>
      <c r="I218" s="231">
        <f>+'F1'!F1133</f>
        <v>0</v>
      </c>
      <c r="J218" s="233" t="str">
        <f>+'F1'!J1133</f>
        <v/>
      </c>
      <c r="K218" s="233" t="str">
        <f>+'F1'!O1133</f>
        <v/>
      </c>
      <c r="L218" s="204" t="str">
        <f>+'F1'!T1133</f>
        <v/>
      </c>
    </row>
    <row r="219" spans="1:12" x14ac:dyDescent="0.25">
      <c r="A219" s="203">
        <f t="shared" si="25"/>
        <v>0</v>
      </c>
      <c r="B219" s="232">
        <f t="shared" si="26"/>
        <v>0</v>
      </c>
      <c r="C219" s="231">
        <f>'F1'!$N$3</f>
        <v>2017</v>
      </c>
      <c r="D219" s="231" t="str">
        <f>+'F1'!$T$3</f>
        <v>30 DE JUNIO</v>
      </c>
      <c r="E219" s="231" t="str">
        <f>+'F1'!$C$1085</f>
        <v>EJE_TRANSVERSAL_CUATRO</v>
      </c>
      <c r="F219" s="231">
        <f>+'F1'!C1135</f>
        <v>0</v>
      </c>
      <c r="G219" s="231">
        <f>+'F1'!D1135</f>
        <v>0</v>
      </c>
      <c r="H219" s="231">
        <f>+'F1'!E1135</f>
        <v>0</v>
      </c>
      <c r="I219" s="231">
        <f>+'F1'!F1135</f>
        <v>0</v>
      </c>
      <c r="J219" s="233" t="str">
        <f>+'F1'!J1135</f>
        <v/>
      </c>
      <c r="K219" s="233" t="str">
        <f>+'F1'!O1135</f>
        <v/>
      </c>
      <c r="L219" s="204" t="str">
        <f>+'F1'!T1135</f>
        <v/>
      </c>
    </row>
    <row r="220" spans="1:12" x14ac:dyDescent="0.25">
      <c r="A220" s="203">
        <f t="shared" si="25"/>
        <v>0</v>
      </c>
      <c r="B220" s="232">
        <f t="shared" si="26"/>
        <v>0</v>
      </c>
      <c r="C220" s="231">
        <f>'F1'!$N$3</f>
        <v>2017</v>
      </c>
      <c r="D220" s="231" t="str">
        <f>+'F1'!$T$3</f>
        <v>30 DE JUNIO</v>
      </c>
      <c r="E220" s="231" t="str">
        <f>+'F1'!$C$1085</f>
        <v>EJE_TRANSVERSAL_CUATRO</v>
      </c>
      <c r="F220" s="231">
        <f>+'F1'!C1137</f>
        <v>0</v>
      </c>
      <c r="G220" s="231">
        <f>+'F1'!D1137</f>
        <v>0</v>
      </c>
      <c r="H220" s="231">
        <f>+'F1'!E1137</f>
        <v>0</v>
      </c>
      <c r="I220" s="231">
        <f>+'F1'!F1137</f>
        <v>0</v>
      </c>
      <c r="J220" s="233" t="str">
        <f>+'F1'!J1137</f>
        <v/>
      </c>
      <c r="K220" s="233" t="str">
        <f>+'F1'!O1137</f>
        <v/>
      </c>
      <c r="L220" s="204" t="str">
        <f>+'F1'!T1137</f>
        <v/>
      </c>
    </row>
    <row r="221" spans="1:12" x14ac:dyDescent="0.25">
      <c r="A221" s="203">
        <f t="shared" si="25"/>
        <v>0</v>
      </c>
      <c r="B221" s="232">
        <f t="shared" si="26"/>
        <v>0</v>
      </c>
      <c r="C221" s="231">
        <f>'F1'!$N$3</f>
        <v>2017</v>
      </c>
      <c r="D221" s="231" t="str">
        <f>+'F1'!$T$3</f>
        <v>30 DE JUNIO</v>
      </c>
      <c r="E221" s="231" t="str">
        <f>+'F1'!$C$1085</f>
        <v>EJE_TRANSVERSAL_CUATRO</v>
      </c>
      <c r="F221" s="231">
        <f>+'F1'!C1139</f>
        <v>0</v>
      </c>
      <c r="G221" s="231">
        <f>+'F1'!D1139</f>
        <v>0</v>
      </c>
      <c r="H221" s="231">
        <f>+'F1'!E1139</f>
        <v>0</v>
      </c>
      <c r="I221" s="231">
        <f>+'F1'!F1139</f>
        <v>0</v>
      </c>
      <c r="J221" s="233" t="str">
        <f>+'F1'!J1139</f>
        <v/>
      </c>
      <c r="K221" s="233" t="str">
        <f>+'F1'!O1139</f>
        <v/>
      </c>
      <c r="L221" s="204" t="str">
        <f>+'F1'!T1139</f>
        <v/>
      </c>
    </row>
    <row r="222" spans="1:12" x14ac:dyDescent="0.25">
      <c r="A222" s="203">
        <f t="shared" si="25"/>
        <v>0</v>
      </c>
      <c r="B222" s="232">
        <f t="shared" si="26"/>
        <v>0</v>
      </c>
      <c r="C222" s="231">
        <f>'F1'!$N$3</f>
        <v>2017</v>
      </c>
      <c r="D222" s="231" t="str">
        <f>+'F1'!$T$3</f>
        <v>30 DE JUNIO</v>
      </c>
      <c r="E222" s="231" t="str">
        <f>+'F1'!$C$1085</f>
        <v>EJE_TRANSVERSAL_CUATRO</v>
      </c>
      <c r="F222" s="231">
        <f>+'F1'!C1141</f>
        <v>0</v>
      </c>
      <c r="G222" s="231">
        <f>+'F1'!D1141</f>
        <v>0</v>
      </c>
      <c r="H222" s="231">
        <f>+'F1'!E1141</f>
        <v>0</v>
      </c>
      <c r="I222" s="231">
        <f>+'F1'!F1141</f>
        <v>0</v>
      </c>
      <c r="J222" s="233" t="str">
        <f>+'F1'!J1141</f>
        <v/>
      </c>
      <c r="K222" s="233" t="str">
        <f>+'F1'!O1141</f>
        <v/>
      </c>
      <c r="L222" s="204" t="str">
        <f>+'F1'!T1141</f>
        <v/>
      </c>
    </row>
    <row r="223" spans="1:12" x14ac:dyDescent="0.25">
      <c r="A223" s="203">
        <f t="shared" si="25"/>
        <v>0</v>
      </c>
      <c r="B223" s="232">
        <f t="shared" si="26"/>
        <v>0</v>
      </c>
      <c r="C223" s="231">
        <f>'F1'!$N$3</f>
        <v>2017</v>
      </c>
      <c r="D223" s="231" t="str">
        <f>+'F1'!$T$3</f>
        <v>30 DE JUNIO</v>
      </c>
      <c r="E223" s="231" t="str">
        <f>+'F1'!$C$1085</f>
        <v>EJE_TRANSVERSAL_CUATRO</v>
      </c>
      <c r="F223" s="231">
        <f>+'F1'!C1143</f>
        <v>0</v>
      </c>
      <c r="G223" s="231">
        <f>+'F1'!D1143</f>
        <v>0</v>
      </c>
      <c r="H223" s="231">
        <f>+'F1'!E1143</f>
        <v>0</v>
      </c>
      <c r="I223" s="231">
        <f>+'F1'!F1143</f>
        <v>0</v>
      </c>
      <c r="J223" s="233" t="str">
        <f>+'F1'!J1143</f>
        <v/>
      </c>
      <c r="K223" s="233" t="str">
        <f>+'F1'!O1143</f>
        <v/>
      </c>
      <c r="L223" s="204" t="str">
        <f>+'F1'!T1143</f>
        <v/>
      </c>
    </row>
    <row r="224" spans="1:12" x14ac:dyDescent="0.25">
      <c r="A224" s="203">
        <f t="shared" si="25"/>
        <v>0</v>
      </c>
      <c r="B224" s="232">
        <f t="shared" si="26"/>
        <v>0</v>
      </c>
      <c r="C224" s="231">
        <f>'F1'!$N$3</f>
        <v>2017</v>
      </c>
      <c r="D224" s="231" t="str">
        <f>+'F1'!$T$3</f>
        <v>30 DE JUNIO</v>
      </c>
      <c r="E224" s="231" t="str">
        <f>+'F1'!$C$1085</f>
        <v>EJE_TRANSVERSAL_CUATRO</v>
      </c>
      <c r="F224" s="231">
        <f>+'F1'!C1145</f>
        <v>0</v>
      </c>
      <c r="G224" s="231">
        <f>+'F1'!D1145</f>
        <v>0</v>
      </c>
      <c r="H224" s="231">
        <f>+'F1'!E1145</f>
        <v>0</v>
      </c>
      <c r="I224" s="231">
        <f>+'F1'!F1145</f>
        <v>0</v>
      </c>
      <c r="J224" s="233" t="str">
        <f>+'F1'!J1145</f>
        <v/>
      </c>
      <c r="K224" s="233" t="str">
        <f>+'F1'!O1145</f>
        <v/>
      </c>
      <c r="L224" s="204" t="str">
        <f>+'F1'!T1145</f>
        <v/>
      </c>
    </row>
    <row r="225" spans="1:25" x14ac:dyDescent="0.25">
      <c r="A225" s="203">
        <f t="shared" si="25"/>
        <v>0</v>
      </c>
      <c r="B225" s="232">
        <f t="shared" si="26"/>
        <v>0</v>
      </c>
      <c r="C225" s="231">
        <f>'F1'!$N$3</f>
        <v>2017</v>
      </c>
      <c r="D225" s="231" t="str">
        <f>+'F1'!$T$3</f>
        <v>30 DE JUNIO</v>
      </c>
      <c r="E225" s="231" t="str">
        <f>+'F1'!$C$1085</f>
        <v>EJE_TRANSVERSAL_CUATRO</v>
      </c>
      <c r="F225" s="231">
        <f>+'F1'!C1147</f>
        <v>0</v>
      </c>
      <c r="G225" s="231">
        <f>+'F1'!D1147</f>
        <v>0</v>
      </c>
      <c r="H225" s="231">
        <f>+'F1'!E1147</f>
        <v>0</v>
      </c>
      <c r="I225" s="231">
        <f>+'F1'!F1147</f>
        <v>0</v>
      </c>
      <c r="J225" s="233" t="str">
        <f>+'F1'!J1147</f>
        <v/>
      </c>
      <c r="K225" s="233" t="str">
        <f>+'F1'!O1147</f>
        <v/>
      </c>
      <c r="L225" s="204" t="str">
        <f>+'F1'!T1147</f>
        <v/>
      </c>
    </row>
    <row r="226" spans="1:25" ht="15.75" thickBot="1" x14ac:dyDescent="0.3">
      <c r="A226" s="206">
        <f t="shared" si="25"/>
        <v>0</v>
      </c>
      <c r="B226" s="207">
        <f t="shared" si="26"/>
        <v>0</v>
      </c>
      <c r="C226" s="208">
        <f>'F1'!$N$3</f>
        <v>2017</v>
      </c>
      <c r="D226" s="208" t="str">
        <f>+'F1'!$T$3</f>
        <v>30 DE JUNIO</v>
      </c>
      <c r="E226" s="208" t="str">
        <f>+'F1'!$C$1085</f>
        <v>EJE_TRANSVERSAL_CUATRO</v>
      </c>
      <c r="F226" s="208">
        <f>+'F1'!C1149</f>
        <v>0</v>
      </c>
      <c r="G226" s="208">
        <f>+'F1'!D1149</f>
        <v>0</v>
      </c>
      <c r="H226" s="208">
        <f>+'F1'!E1149</f>
        <v>0</v>
      </c>
      <c r="I226" s="208">
        <f>+'F1'!F1149</f>
        <v>0</v>
      </c>
      <c r="J226" s="209" t="str">
        <f>+'F1'!J1149</f>
        <v/>
      </c>
      <c r="K226" s="209" t="str">
        <f>+'F1'!O1149</f>
        <v/>
      </c>
      <c r="L226" s="210" t="str">
        <f>+'F1'!T1149</f>
        <v/>
      </c>
    </row>
    <row r="227" spans="1:25" x14ac:dyDescent="0.25">
      <c r="A227" s="57"/>
      <c r="B227" s="62"/>
      <c r="C227" s="57"/>
      <c r="D227" s="57"/>
      <c r="E227" s="57"/>
      <c r="F227" s="57"/>
      <c r="G227" s="57"/>
      <c r="H227" s="57"/>
      <c r="I227" s="57"/>
      <c r="J227" s="63"/>
      <c r="K227" s="63"/>
      <c r="L227" s="63"/>
    </row>
    <row r="228" spans="1:25" x14ac:dyDescent="0.25">
      <c r="A228" s="57"/>
      <c r="B228" s="62"/>
      <c r="C228" s="57"/>
      <c r="D228" s="57"/>
      <c r="E228" s="57"/>
      <c r="F228" s="57"/>
      <c r="G228" s="57"/>
      <c r="H228" s="57"/>
      <c r="I228" s="57"/>
      <c r="J228" s="63"/>
      <c r="K228" s="63"/>
      <c r="L228" s="63"/>
    </row>
    <row r="229" spans="1:25" x14ac:dyDescent="0.25">
      <c r="A229" s="57"/>
      <c r="B229" s="62"/>
      <c r="C229" s="57"/>
      <c r="D229" s="57"/>
      <c r="E229" s="57"/>
      <c r="F229" s="57"/>
      <c r="G229" s="57"/>
      <c r="H229" s="57"/>
      <c r="I229" s="57"/>
      <c r="J229" s="63"/>
      <c r="K229" s="63"/>
      <c r="L229" s="63"/>
    </row>
    <row r="230" spans="1:25" x14ac:dyDescent="0.25">
      <c r="A230" s="57"/>
      <c r="B230" s="62"/>
      <c r="C230" s="57"/>
      <c r="D230" s="57"/>
      <c r="E230" s="57"/>
      <c r="F230" s="57"/>
      <c r="G230" s="57"/>
      <c r="H230" s="57"/>
      <c r="I230" s="57"/>
      <c r="J230" s="63"/>
      <c r="K230" s="63"/>
      <c r="L230" s="63"/>
    </row>
    <row r="231" spans="1:25" x14ac:dyDescent="0.25">
      <c r="A231" s="57"/>
      <c r="B231" s="62"/>
      <c r="C231" s="57"/>
      <c r="D231" s="57"/>
      <c r="E231" s="57"/>
      <c r="F231" s="57"/>
      <c r="G231" s="57"/>
      <c r="H231" s="57"/>
      <c r="I231" s="57"/>
      <c r="J231" s="63"/>
      <c r="K231" s="63"/>
      <c r="L231" s="63"/>
      <c r="Y231" s="49"/>
    </row>
    <row r="232" spans="1:25" x14ac:dyDescent="0.25">
      <c r="A232" s="57"/>
      <c r="B232" s="62"/>
      <c r="C232" s="57"/>
      <c r="D232" s="57"/>
      <c r="E232" s="57"/>
      <c r="F232" s="57"/>
      <c r="G232" s="57"/>
      <c r="H232" s="57"/>
      <c r="I232" s="57"/>
      <c r="J232" s="63"/>
      <c r="K232" s="63"/>
      <c r="L232" s="63"/>
    </row>
    <row r="233" spans="1:25" x14ac:dyDescent="0.25">
      <c r="A233" s="57"/>
      <c r="B233" s="62"/>
      <c r="C233" s="57"/>
      <c r="D233" s="57"/>
      <c r="E233" s="57"/>
      <c r="F233" s="57"/>
      <c r="G233" s="57"/>
      <c r="H233" s="57"/>
      <c r="I233" s="57"/>
      <c r="J233" s="63"/>
      <c r="K233" s="63"/>
      <c r="L233" s="63"/>
    </row>
    <row r="234" spans="1:25" x14ac:dyDescent="0.25">
      <c r="A234" s="57"/>
      <c r="B234" s="62"/>
      <c r="C234" s="57"/>
      <c r="D234" s="57"/>
      <c r="E234" s="57"/>
      <c r="F234" s="57"/>
      <c r="G234" s="57"/>
      <c r="H234" s="57"/>
      <c r="I234" s="57"/>
      <c r="J234" s="63"/>
      <c r="K234" s="63"/>
      <c r="L234" s="63"/>
    </row>
    <row r="235" spans="1:25" x14ac:dyDescent="0.25">
      <c r="A235" s="57"/>
      <c r="B235" s="62"/>
      <c r="C235" s="57"/>
      <c r="D235" s="57"/>
      <c r="E235" s="57"/>
      <c r="F235" s="57"/>
      <c r="G235" s="57"/>
      <c r="H235" s="57"/>
      <c r="I235" s="57"/>
      <c r="J235" s="63"/>
      <c r="K235" s="63"/>
      <c r="L235" s="63"/>
    </row>
    <row r="236" spans="1:25" x14ac:dyDescent="0.25">
      <c r="A236" s="57"/>
      <c r="B236" s="62"/>
      <c r="C236" s="57"/>
      <c r="D236" s="57"/>
      <c r="E236" s="57"/>
      <c r="F236" s="57"/>
      <c r="G236" s="57"/>
      <c r="H236" s="57"/>
      <c r="I236" s="57"/>
      <c r="J236" s="63"/>
      <c r="K236" s="63"/>
      <c r="L236" s="63"/>
    </row>
    <row r="237" spans="1:25" x14ac:dyDescent="0.25">
      <c r="A237" s="57"/>
      <c r="B237" s="62"/>
      <c r="C237" s="57"/>
      <c r="D237" s="57"/>
      <c r="E237" s="57"/>
      <c r="F237" s="57"/>
      <c r="G237" s="57"/>
      <c r="H237" s="57"/>
      <c r="I237" s="57"/>
      <c r="J237" s="63"/>
      <c r="K237" s="63"/>
      <c r="L237" s="63"/>
    </row>
    <row r="238" spans="1:25" x14ac:dyDescent="0.25">
      <c r="A238" s="57"/>
      <c r="B238" s="62"/>
      <c r="C238" s="57"/>
      <c r="D238" s="57"/>
      <c r="E238" s="57"/>
      <c r="F238" s="57"/>
      <c r="G238" s="57"/>
      <c r="H238" s="57"/>
      <c r="I238" s="57"/>
      <c r="J238" s="63"/>
      <c r="K238" s="63"/>
      <c r="L238" s="63"/>
    </row>
    <row r="239" spans="1:25" x14ac:dyDescent="0.25">
      <c r="A239" s="57"/>
      <c r="B239" s="62"/>
      <c r="C239" s="57"/>
      <c r="D239" s="57"/>
      <c r="E239" s="57"/>
      <c r="F239" s="57"/>
      <c r="G239" s="57"/>
      <c r="H239" s="57"/>
      <c r="I239" s="57"/>
      <c r="J239" s="63"/>
      <c r="K239" s="63"/>
      <c r="L239" s="63"/>
    </row>
    <row r="240" spans="1:25" x14ac:dyDescent="0.25">
      <c r="A240" s="57"/>
      <c r="B240" s="62"/>
      <c r="C240" s="57"/>
      <c r="D240" s="57"/>
      <c r="E240" s="57"/>
      <c r="F240" s="57"/>
      <c r="G240" s="57"/>
      <c r="H240" s="57"/>
      <c r="I240" s="57"/>
      <c r="J240" s="63"/>
      <c r="K240" s="63"/>
      <c r="L240" s="63"/>
    </row>
    <row r="241" spans="1:25" x14ac:dyDescent="0.25">
      <c r="A241" s="57"/>
      <c r="B241" s="62"/>
      <c r="C241" s="57"/>
      <c r="D241" s="57"/>
      <c r="E241" s="57"/>
      <c r="F241" s="57"/>
      <c r="G241" s="57"/>
      <c r="H241" s="57"/>
      <c r="I241" s="57"/>
      <c r="J241" s="63"/>
      <c r="K241" s="63"/>
      <c r="L241" s="63"/>
    </row>
    <row r="242" spans="1:25" x14ac:dyDescent="0.25">
      <c r="A242" s="57"/>
      <c r="B242" s="62"/>
      <c r="C242" s="57"/>
      <c r="D242" s="57"/>
      <c r="E242" s="57"/>
      <c r="F242" s="57"/>
      <c r="G242" s="57"/>
      <c r="H242" s="57"/>
      <c r="I242" s="57"/>
      <c r="J242" s="63"/>
      <c r="K242" s="63"/>
      <c r="L242" s="63"/>
    </row>
    <row r="243" spans="1:25" x14ac:dyDescent="0.25">
      <c r="A243" s="57"/>
      <c r="B243" s="62"/>
      <c r="C243" s="57"/>
      <c r="D243" s="57"/>
      <c r="E243" s="57"/>
      <c r="F243" s="57"/>
      <c r="G243" s="57"/>
      <c r="H243" s="57"/>
      <c r="I243" s="57"/>
      <c r="J243" s="63"/>
      <c r="K243" s="63"/>
      <c r="L243" s="63"/>
    </row>
    <row r="244" spans="1:25" x14ac:dyDescent="0.25">
      <c r="A244" s="57"/>
      <c r="B244" s="62"/>
      <c r="C244" s="57"/>
      <c r="D244" s="57"/>
      <c r="E244" s="57"/>
      <c r="F244" s="57"/>
      <c r="G244" s="57"/>
      <c r="H244" s="57"/>
      <c r="I244" s="57"/>
      <c r="J244" s="63"/>
      <c r="K244" s="63"/>
      <c r="L244" s="63"/>
    </row>
    <row r="245" spans="1:25" x14ac:dyDescent="0.25">
      <c r="A245" s="57"/>
      <c r="B245" s="62"/>
      <c r="C245" s="57"/>
      <c r="D245" s="57"/>
      <c r="E245" s="57"/>
      <c r="F245" s="57"/>
      <c r="G245" s="57"/>
      <c r="H245" s="57"/>
      <c r="I245" s="57"/>
      <c r="J245" s="63"/>
      <c r="K245" s="63"/>
      <c r="L245" s="63"/>
    </row>
    <row r="246" spans="1:25" x14ac:dyDescent="0.25">
      <c r="A246" s="57"/>
      <c r="B246" s="62"/>
      <c r="C246" s="57"/>
      <c r="D246" s="57"/>
      <c r="E246" s="57"/>
      <c r="F246" s="57"/>
      <c r="G246" s="57"/>
      <c r="H246" s="57"/>
      <c r="I246" s="57"/>
      <c r="J246" s="63"/>
      <c r="K246" s="63"/>
      <c r="L246" s="63"/>
    </row>
    <row r="247" spans="1:25" x14ac:dyDescent="0.25">
      <c r="A247" s="57"/>
      <c r="B247" s="62"/>
      <c r="C247" s="57"/>
      <c r="D247" s="57"/>
      <c r="E247" s="57"/>
      <c r="F247" s="57"/>
      <c r="G247" s="57"/>
      <c r="H247" s="57"/>
      <c r="I247" s="57"/>
      <c r="J247" s="63"/>
      <c r="K247" s="63"/>
      <c r="L247" s="63"/>
      <c r="Y247" s="49"/>
    </row>
    <row r="248" spans="1:25" x14ac:dyDescent="0.25">
      <c r="A248" s="57"/>
      <c r="B248" s="62"/>
      <c r="C248" s="57"/>
      <c r="D248" s="57"/>
      <c r="E248" s="57"/>
      <c r="F248" s="57"/>
      <c r="G248" s="57"/>
      <c r="H248" s="57"/>
      <c r="I248" s="57"/>
      <c r="J248" s="63"/>
      <c r="K248" s="63"/>
      <c r="L248" s="63"/>
    </row>
    <row r="249" spans="1:25" x14ac:dyDescent="0.25">
      <c r="A249" s="57"/>
      <c r="B249" s="62"/>
      <c r="C249" s="57"/>
      <c r="D249" s="57"/>
      <c r="E249" s="57"/>
      <c r="F249" s="57"/>
      <c r="G249" s="57"/>
      <c r="H249" s="57"/>
      <c r="I249" s="57"/>
      <c r="J249" s="63"/>
      <c r="K249" s="63"/>
      <c r="L249" s="63"/>
    </row>
    <row r="250" spans="1:25" x14ac:dyDescent="0.25">
      <c r="A250" s="57"/>
      <c r="B250" s="62"/>
      <c r="C250" s="57"/>
      <c r="D250" s="57"/>
      <c r="E250" s="57"/>
      <c r="F250" s="57"/>
      <c r="G250" s="57"/>
      <c r="H250" s="57"/>
      <c r="I250" s="57"/>
      <c r="J250" s="63"/>
      <c r="K250" s="63"/>
      <c r="L250" s="63"/>
    </row>
    <row r="251" spans="1:25" x14ac:dyDescent="0.25">
      <c r="A251" s="57"/>
      <c r="B251" s="62"/>
      <c r="C251" s="57"/>
      <c r="D251" s="57"/>
      <c r="E251" s="57"/>
      <c r="F251" s="57"/>
      <c r="G251" s="57"/>
      <c r="H251" s="57"/>
      <c r="I251" s="57"/>
      <c r="J251" s="63"/>
      <c r="K251" s="63"/>
      <c r="L251" s="63"/>
    </row>
    <row r="252" spans="1:25" x14ac:dyDescent="0.25">
      <c r="A252" s="57"/>
      <c r="B252" s="62"/>
      <c r="C252" s="57"/>
      <c r="D252" s="57"/>
      <c r="E252" s="57"/>
      <c r="F252" s="57"/>
      <c r="G252" s="57"/>
      <c r="H252" s="57"/>
      <c r="I252" s="57"/>
      <c r="J252" s="63"/>
      <c r="K252" s="63"/>
      <c r="L252" s="63"/>
    </row>
    <row r="253" spans="1:25" x14ac:dyDescent="0.25">
      <c r="A253" s="57"/>
      <c r="B253" s="62"/>
      <c r="C253" s="57"/>
      <c r="D253" s="57"/>
      <c r="E253" s="57"/>
      <c r="F253" s="57"/>
      <c r="G253" s="57"/>
      <c r="H253" s="57"/>
      <c r="I253" s="57"/>
      <c r="J253" s="63"/>
      <c r="K253" s="63"/>
      <c r="L253" s="63"/>
    </row>
    <row r="254" spans="1:25" x14ac:dyDescent="0.25">
      <c r="A254" s="57"/>
      <c r="B254" s="62"/>
      <c r="C254" s="57"/>
      <c r="D254" s="57"/>
      <c r="E254" s="57"/>
      <c r="F254" s="57"/>
      <c r="G254" s="57"/>
      <c r="H254" s="57"/>
      <c r="I254" s="57"/>
      <c r="J254" s="63"/>
      <c r="K254" s="63"/>
      <c r="L254" s="63"/>
    </row>
    <row r="255" spans="1:25" x14ac:dyDescent="0.25">
      <c r="A255" s="57"/>
      <c r="B255" s="62"/>
      <c r="C255" s="57"/>
      <c r="D255" s="57"/>
      <c r="E255" s="57"/>
      <c r="F255" s="57"/>
      <c r="G255" s="57"/>
      <c r="H255" s="57"/>
      <c r="I255" s="57"/>
      <c r="J255" s="63"/>
      <c r="K255" s="63"/>
      <c r="L255" s="63"/>
    </row>
    <row r="256" spans="1:25" x14ac:dyDescent="0.25">
      <c r="A256" s="57"/>
      <c r="B256" s="62"/>
      <c r="C256" s="57"/>
      <c r="D256" s="57"/>
      <c r="E256" s="57"/>
      <c r="F256" s="57"/>
      <c r="G256" s="57"/>
      <c r="H256" s="57"/>
      <c r="I256" s="57"/>
      <c r="J256" s="63"/>
      <c r="K256" s="63"/>
      <c r="L256" s="63"/>
    </row>
    <row r="257" spans="1:25" x14ac:dyDescent="0.25">
      <c r="A257" s="47"/>
      <c r="B257" s="48"/>
      <c r="C257" s="47"/>
      <c r="D257" s="47"/>
      <c r="E257" s="47"/>
      <c r="F257" s="47"/>
      <c r="G257" s="47"/>
      <c r="H257" s="47"/>
      <c r="I257" s="47"/>
      <c r="J257" s="65"/>
      <c r="K257" s="65"/>
      <c r="L257" s="63"/>
    </row>
    <row r="258" spans="1:25" x14ac:dyDescent="0.25">
      <c r="A258" s="57"/>
      <c r="B258" s="62"/>
      <c r="C258" s="57"/>
      <c r="D258" s="57"/>
      <c r="E258" s="57"/>
      <c r="F258" s="57"/>
      <c r="G258" s="57"/>
      <c r="H258" s="57"/>
      <c r="I258" s="57"/>
      <c r="J258" s="63"/>
      <c r="K258" s="63"/>
      <c r="L258" s="63"/>
    </row>
    <row r="259" spans="1:25" x14ac:dyDescent="0.25">
      <c r="A259" s="57"/>
      <c r="B259" s="62"/>
      <c r="C259" s="57"/>
      <c r="D259" s="57"/>
      <c r="E259" s="57"/>
      <c r="F259" s="57"/>
      <c r="G259" s="57"/>
      <c r="H259" s="57"/>
      <c r="I259" s="57"/>
      <c r="J259" s="63"/>
      <c r="K259" s="63"/>
      <c r="L259" s="63"/>
    </row>
    <row r="260" spans="1:25" x14ac:dyDescent="0.25">
      <c r="A260" s="57"/>
      <c r="B260" s="62"/>
      <c r="C260" s="57"/>
      <c r="D260" s="57"/>
      <c r="E260" s="57"/>
      <c r="F260" s="57"/>
      <c r="G260" s="57"/>
      <c r="H260" s="57"/>
      <c r="I260" s="57"/>
      <c r="J260" s="63"/>
      <c r="K260" s="63"/>
      <c r="L260" s="63"/>
    </row>
    <row r="261" spans="1:25" x14ac:dyDescent="0.25">
      <c r="A261" s="57"/>
      <c r="B261" s="62"/>
      <c r="C261" s="57"/>
      <c r="D261" s="57"/>
      <c r="E261" s="57"/>
      <c r="F261" s="57"/>
      <c r="G261" s="57"/>
      <c r="H261" s="57"/>
      <c r="I261" s="57"/>
      <c r="J261" s="63"/>
      <c r="K261" s="63"/>
      <c r="L261" s="63"/>
    </row>
    <row r="262" spans="1:25" x14ac:dyDescent="0.25">
      <c r="A262" s="57"/>
      <c r="B262" s="62"/>
      <c r="C262" s="57"/>
      <c r="D262" s="57"/>
      <c r="E262" s="57"/>
      <c r="F262" s="57"/>
      <c r="G262" s="57"/>
      <c r="H262" s="57"/>
      <c r="I262" s="57"/>
      <c r="J262" s="63"/>
      <c r="K262" s="63"/>
      <c r="L262" s="63"/>
    </row>
    <row r="263" spans="1:25" x14ac:dyDescent="0.25">
      <c r="Y263" s="49"/>
    </row>
    <row r="264" spans="1:25" ht="29.25" customHeight="1" x14ac:dyDescent="0.25">
      <c r="A264" s="523" t="s">
        <v>195</v>
      </c>
      <c r="B264" s="523"/>
      <c r="C264" s="523"/>
      <c r="D264" s="523"/>
      <c r="E264" s="523"/>
      <c r="F264" s="523"/>
      <c r="G264" s="523"/>
      <c r="H264" s="523"/>
      <c r="I264" s="523"/>
      <c r="J264" s="523"/>
      <c r="K264" s="523"/>
    </row>
    <row r="265" spans="1:25" ht="33.75" customHeight="1" x14ac:dyDescent="0.25">
      <c r="A265" s="59" t="s">
        <v>186</v>
      </c>
      <c r="B265" s="59" t="str">
        <f>+B9</f>
        <v>SECTOR ADMITIVO</v>
      </c>
      <c r="C265" s="59" t="s">
        <v>187</v>
      </c>
      <c r="D265" s="59" t="s">
        <v>81</v>
      </c>
      <c r="E265" s="59" t="s">
        <v>160</v>
      </c>
      <c r="F265" s="59" t="s">
        <v>161</v>
      </c>
      <c r="G265" s="86"/>
      <c r="H265" s="86"/>
      <c r="I265" s="59" t="s">
        <v>165</v>
      </c>
      <c r="J265" s="59" t="s">
        <v>164</v>
      </c>
      <c r="K265" s="59" t="s">
        <v>162</v>
      </c>
      <c r="L265" s="53"/>
    </row>
    <row r="266" spans="1:25" ht="24" customHeight="1" x14ac:dyDescent="0.25">
      <c r="A266" s="57">
        <f>$C$4</f>
        <v>0</v>
      </c>
      <c r="B266" s="62">
        <f>$A$4</f>
        <v>0</v>
      </c>
      <c r="C266" s="57" t="e">
        <f>+#REF!</f>
        <v>#REF!</v>
      </c>
      <c r="D266" s="57" t="e">
        <f>+#REF!</f>
        <v>#REF!</v>
      </c>
      <c r="E266" s="53" t="e">
        <f>+#REF!</f>
        <v>#REF!</v>
      </c>
      <c r="F266" s="53" t="e">
        <f>+#REF!</f>
        <v>#REF!</v>
      </c>
      <c r="I266" s="53" t="e">
        <f>+#REF!</f>
        <v>#REF!</v>
      </c>
      <c r="J266" s="53" t="e">
        <f>+#REF!</f>
        <v>#REF!</v>
      </c>
      <c r="K266" s="53" t="e">
        <f>+#REF!</f>
        <v>#REF!</v>
      </c>
    </row>
    <row r="267" spans="1:25" x14ac:dyDescent="0.25">
      <c r="A267" s="57">
        <f t="shared" ref="A267:A296" si="27">$C$4</f>
        <v>0</v>
      </c>
      <c r="B267" s="62">
        <f t="shared" ref="B267:B296" si="28">$A$4</f>
        <v>0</v>
      </c>
      <c r="C267" s="57" t="e">
        <f>+#REF!</f>
        <v>#REF!</v>
      </c>
      <c r="D267" s="57" t="e">
        <f>+#REF!</f>
        <v>#REF!</v>
      </c>
      <c r="E267" s="53" t="e">
        <f>+#REF!</f>
        <v>#REF!</v>
      </c>
      <c r="F267" s="53" t="e">
        <f>+#REF!</f>
        <v>#REF!</v>
      </c>
      <c r="I267" s="53" t="e">
        <f>+#REF!</f>
        <v>#REF!</v>
      </c>
      <c r="J267" s="53" t="e">
        <f>+#REF!</f>
        <v>#REF!</v>
      </c>
      <c r="K267" s="53" t="e">
        <f>+#REF!</f>
        <v>#REF!</v>
      </c>
    </row>
    <row r="268" spans="1:25" x14ac:dyDescent="0.25">
      <c r="A268" s="57">
        <f t="shared" si="27"/>
        <v>0</v>
      </c>
      <c r="B268" s="62">
        <f t="shared" si="28"/>
        <v>0</v>
      </c>
      <c r="C268" s="57" t="e">
        <f>+#REF!</f>
        <v>#REF!</v>
      </c>
      <c r="D268" s="57" t="e">
        <f>+#REF!</f>
        <v>#REF!</v>
      </c>
      <c r="E268" s="53" t="e">
        <f>+#REF!</f>
        <v>#REF!</v>
      </c>
      <c r="F268" s="53" t="e">
        <f>+#REF!</f>
        <v>#REF!</v>
      </c>
      <c r="I268" s="53" t="e">
        <f>+#REF!</f>
        <v>#REF!</v>
      </c>
      <c r="J268" s="53" t="e">
        <f>+#REF!</f>
        <v>#REF!</v>
      </c>
      <c r="K268" s="53" t="e">
        <f>+#REF!</f>
        <v>#REF!</v>
      </c>
    </row>
    <row r="269" spans="1:25" x14ac:dyDescent="0.25">
      <c r="A269" s="57">
        <f t="shared" si="27"/>
        <v>0</v>
      </c>
      <c r="B269" s="62">
        <f t="shared" si="28"/>
        <v>0</v>
      </c>
      <c r="C269" s="57" t="e">
        <f>+#REF!</f>
        <v>#REF!</v>
      </c>
      <c r="D269" s="57" t="e">
        <f>+#REF!</f>
        <v>#REF!</v>
      </c>
      <c r="E269" s="53" t="e">
        <f>+#REF!</f>
        <v>#REF!</v>
      </c>
      <c r="F269" s="53" t="e">
        <f>+#REF!</f>
        <v>#REF!</v>
      </c>
      <c r="I269" s="53" t="e">
        <f>+#REF!</f>
        <v>#REF!</v>
      </c>
      <c r="J269" s="53" t="e">
        <f>+#REF!</f>
        <v>#REF!</v>
      </c>
      <c r="K269" s="53" t="e">
        <f>+#REF!</f>
        <v>#REF!</v>
      </c>
    </row>
    <row r="270" spans="1:25" x14ac:dyDescent="0.25">
      <c r="A270" s="57">
        <f t="shared" si="27"/>
        <v>0</v>
      </c>
      <c r="B270" s="62">
        <f t="shared" si="28"/>
        <v>0</v>
      </c>
      <c r="C270" s="57" t="e">
        <f>+#REF!</f>
        <v>#REF!</v>
      </c>
      <c r="D270" s="57" t="e">
        <f>+#REF!</f>
        <v>#REF!</v>
      </c>
      <c r="E270" s="53" t="e">
        <f>+#REF!</f>
        <v>#REF!</v>
      </c>
      <c r="F270" s="53" t="e">
        <f>+#REF!</f>
        <v>#REF!</v>
      </c>
      <c r="I270" s="53" t="e">
        <f>+#REF!</f>
        <v>#REF!</v>
      </c>
      <c r="J270" s="53" t="e">
        <f>+#REF!</f>
        <v>#REF!</v>
      </c>
      <c r="K270" s="53" t="e">
        <f>+#REF!</f>
        <v>#REF!</v>
      </c>
    </row>
    <row r="271" spans="1:25" x14ac:dyDescent="0.25">
      <c r="A271" s="57">
        <f t="shared" si="27"/>
        <v>0</v>
      </c>
      <c r="B271" s="62">
        <f t="shared" si="28"/>
        <v>0</v>
      </c>
      <c r="C271" s="57" t="e">
        <f>+#REF!</f>
        <v>#REF!</v>
      </c>
      <c r="D271" s="57" t="e">
        <f>+#REF!</f>
        <v>#REF!</v>
      </c>
      <c r="E271" s="53" t="e">
        <f>+#REF!</f>
        <v>#REF!</v>
      </c>
      <c r="F271" s="53" t="e">
        <f>+#REF!</f>
        <v>#REF!</v>
      </c>
      <c r="I271" s="53" t="e">
        <f>+#REF!</f>
        <v>#REF!</v>
      </c>
      <c r="J271" s="53" t="e">
        <f>+#REF!</f>
        <v>#REF!</v>
      </c>
      <c r="K271" s="53" t="e">
        <f>+#REF!</f>
        <v>#REF!</v>
      </c>
    </row>
    <row r="272" spans="1:25" x14ac:dyDescent="0.25">
      <c r="A272" s="57">
        <f t="shared" si="27"/>
        <v>0</v>
      </c>
      <c r="B272" s="62">
        <f t="shared" si="28"/>
        <v>0</v>
      </c>
      <c r="C272" s="57" t="e">
        <f>+#REF!</f>
        <v>#REF!</v>
      </c>
      <c r="D272" s="57" t="e">
        <f>+#REF!</f>
        <v>#REF!</v>
      </c>
      <c r="E272" s="53" t="e">
        <f>+#REF!</f>
        <v>#REF!</v>
      </c>
      <c r="F272" s="53" t="e">
        <f>+#REF!</f>
        <v>#REF!</v>
      </c>
      <c r="I272" s="53" t="e">
        <f>+#REF!</f>
        <v>#REF!</v>
      </c>
      <c r="J272" s="53" t="e">
        <f>+#REF!</f>
        <v>#REF!</v>
      </c>
      <c r="K272" s="53" t="e">
        <f>+#REF!</f>
        <v>#REF!</v>
      </c>
    </row>
    <row r="273" spans="1:25" x14ac:dyDescent="0.25">
      <c r="A273" s="57">
        <f t="shared" si="27"/>
        <v>0</v>
      </c>
      <c r="B273" s="62">
        <f t="shared" si="28"/>
        <v>0</v>
      </c>
      <c r="C273" s="57" t="e">
        <f>+#REF!</f>
        <v>#REF!</v>
      </c>
      <c r="D273" s="57" t="e">
        <f>+#REF!</f>
        <v>#REF!</v>
      </c>
      <c r="E273" s="53" t="e">
        <f>+#REF!</f>
        <v>#REF!</v>
      </c>
      <c r="F273" s="53" t="e">
        <f>+#REF!</f>
        <v>#REF!</v>
      </c>
      <c r="I273" s="53" t="e">
        <f>+#REF!</f>
        <v>#REF!</v>
      </c>
      <c r="J273" s="53" t="e">
        <f>+#REF!</f>
        <v>#REF!</v>
      </c>
      <c r="K273" s="53" t="e">
        <f>+#REF!</f>
        <v>#REF!</v>
      </c>
    </row>
    <row r="274" spans="1:25" x14ac:dyDescent="0.25">
      <c r="A274" s="57">
        <f t="shared" si="27"/>
        <v>0</v>
      </c>
      <c r="B274" s="62">
        <f t="shared" si="28"/>
        <v>0</v>
      </c>
      <c r="C274" s="57" t="e">
        <f>+#REF!</f>
        <v>#REF!</v>
      </c>
      <c r="D274" s="57" t="e">
        <f>+#REF!</f>
        <v>#REF!</v>
      </c>
      <c r="E274" s="53" t="e">
        <f>+#REF!</f>
        <v>#REF!</v>
      </c>
      <c r="F274" s="53" t="e">
        <f>+#REF!</f>
        <v>#REF!</v>
      </c>
      <c r="I274" s="53" t="e">
        <f>+#REF!</f>
        <v>#REF!</v>
      </c>
      <c r="J274" s="53" t="e">
        <f>+#REF!</f>
        <v>#REF!</v>
      </c>
      <c r="K274" s="53" t="e">
        <f>+#REF!</f>
        <v>#REF!</v>
      </c>
    </row>
    <row r="275" spans="1:25" x14ac:dyDescent="0.25">
      <c r="A275" s="57">
        <f t="shared" si="27"/>
        <v>0</v>
      </c>
      <c r="B275" s="62">
        <f t="shared" si="28"/>
        <v>0</v>
      </c>
      <c r="C275" s="57" t="e">
        <f>+#REF!</f>
        <v>#REF!</v>
      </c>
      <c r="D275" s="57" t="e">
        <f>+#REF!</f>
        <v>#REF!</v>
      </c>
      <c r="E275" s="53" t="e">
        <f>+#REF!</f>
        <v>#REF!</v>
      </c>
      <c r="F275" s="53" t="e">
        <f>+#REF!</f>
        <v>#REF!</v>
      </c>
      <c r="I275" s="53" t="e">
        <f>+#REF!</f>
        <v>#REF!</v>
      </c>
      <c r="J275" s="53" t="e">
        <f>+#REF!</f>
        <v>#REF!</v>
      </c>
      <c r="K275" s="53" t="e">
        <f>+#REF!</f>
        <v>#REF!</v>
      </c>
    </row>
    <row r="276" spans="1:25" x14ac:dyDescent="0.25">
      <c r="A276" s="57">
        <f t="shared" si="27"/>
        <v>0</v>
      </c>
      <c r="B276" s="62">
        <f t="shared" si="28"/>
        <v>0</v>
      </c>
      <c r="C276" s="57" t="e">
        <f>+#REF!</f>
        <v>#REF!</v>
      </c>
      <c r="D276" s="57" t="e">
        <f>+#REF!</f>
        <v>#REF!</v>
      </c>
      <c r="E276" s="53" t="e">
        <f>+#REF!</f>
        <v>#REF!</v>
      </c>
      <c r="F276" s="53" t="e">
        <f>+#REF!</f>
        <v>#REF!</v>
      </c>
      <c r="I276" s="53" t="e">
        <f>+#REF!</f>
        <v>#REF!</v>
      </c>
      <c r="J276" s="53" t="e">
        <f>+#REF!</f>
        <v>#REF!</v>
      </c>
      <c r="K276" s="53" t="e">
        <f>+#REF!</f>
        <v>#REF!</v>
      </c>
    </row>
    <row r="277" spans="1:25" x14ac:dyDescent="0.25">
      <c r="A277" s="57">
        <f t="shared" si="27"/>
        <v>0</v>
      </c>
      <c r="B277" s="62">
        <f t="shared" si="28"/>
        <v>0</v>
      </c>
      <c r="C277" s="57" t="e">
        <f>+#REF!</f>
        <v>#REF!</v>
      </c>
      <c r="D277" s="57" t="e">
        <f>+#REF!</f>
        <v>#REF!</v>
      </c>
      <c r="E277" s="53" t="e">
        <f>+#REF!</f>
        <v>#REF!</v>
      </c>
      <c r="F277" s="53" t="e">
        <f>+#REF!</f>
        <v>#REF!</v>
      </c>
      <c r="I277" s="53" t="e">
        <f>+#REF!</f>
        <v>#REF!</v>
      </c>
      <c r="J277" s="53" t="e">
        <f>+#REF!</f>
        <v>#REF!</v>
      </c>
      <c r="K277" s="53" t="e">
        <f>+#REF!</f>
        <v>#REF!</v>
      </c>
    </row>
    <row r="278" spans="1:25" x14ac:dyDescent="0.25">
      <c r="A278" s="57">
        <f t="shared" si="27"/>
        <v>0</v>
      </c>
      <c r="B278" s="62">
        <f t="shared" si="28"/>
        <v>0</v>
      </c>
      <c r="C278" s="57" t="e">
        <f>+#REF!</f>
        <v>#REF!</v>
      </c>
      <c r="D278" s="57" t="e">
        <f>+#REF!</f>
        <v>#REF!</v>
      </c>
      <c r="E278" s="53" t="e">
        <f>+#REF!</f>
        <v>#REF!</v>
      </c>
      <c r="F278" s="53" t="e">
        <f>+#REF!</f>
        <v>#REF!</v>
      </c>
      <c r="I278" s="53" t="e">
        <f>+#REF!</f>
        <v>#REF!</v>
      </c>
      <c r="J278" s="53" t="e">
        <f>+#REF!</f>
        <v>#REF!</v>
      </c>
      <c r="K278" s="53" t="e">
        <f>+#REF!</f>
        <v>#REF!</v>
      </c>
    </row>
    <row r="279" spans="1:25" x14ac:dyDescent="0.25">
      <c r="A279" s="57">
        <f t="shared" si="27"/>
        <v>0</v>
      </c>
      <c r="B279" s="62">
        <f t="shared" si="28"/>
        <v>0</v>
      </c>
      <c r="C279" s="57" t="e">
        <f>+#REF!</f>
        <v>#REF!</v>
      </c>
      <c r="D279" s="57" t="e">
        <f>+#REF!</f>
        <v>#REF!</v>
      </c>
      <c r="E279" s="53" t="e">
        <f>+#REF!</f>
        <v>#REF!</v>
      </c>
      <c r="F279" s="53" t="e">
        <f>+#REF!</f>
        <v>#REF!</v>
      </c>
      <c r="I279" s="53" t="e">
        <f>+#REF!</f>
        <v>#REF!</v>
      </c>
      <c r="J279" s="53" t="e">
        <f>+#REF!</f>
        <v>#REF!</v>
      </c>
      <c r="K279" s="53" t="e">
        <f>+#REF!</f>
        <v>#REF!</v>
      </c>
      <c r="Y279" s="49"/>
    </row>
    <row r="280" spans="1:25" x14ac:dyDescent="0.25">
      <c r="A280" s="57">
        <f t="shared" si="27"/>
        <v>0</v>
      </c>
      <c r="B280" s="62">
        <f t="shared" si="28"/>
        <v>0</v>
      </c>
      <c r="C280" s="57" t="e">
        <f>+#REF!</f>
        <v>#REF!</v>
      </c>
      <c r="D280" s="57" t="e">
        <f>+#REF!</f>
        <v>#REF!</v>
      </c>
      <c r="E280" s="53" t="e">
        <f>+#REF!</f>
        <v>#REF!</v>
      </c>
      <c r="F280" s="53" t="e">
        <f>+#REF!</f>
        <v>#REF!</v>
      </c>
      <c r="I280" s="53" t="e">
        <f>+#REF!</f>
        <v>#REF!</v>
      </c>
      <c r="J280" s="53" t="e">
        <f>+#REF!</f>
        <v>#REF!</v>
      </c>
      <c r="K280" s="53" t="e">
        <f>+#REF!</f>
        <v>#REF!</v>
      </c>
    </row>
    <row r="281" spans="1:25" x14ac:dyDescent="0.25">
      <c r="A281" s="57">
        <f t="shared" si="27"/>
        <v>0</v>
      </c>
      <c r="B281" s="62">
        <f t="shared" si="28"/>
        <v>0</v>
      </c>
      <c r="C281" s="57" t="e">
        <f>+#REF!</f>
        <v>#REF!</v>
      </c>
      <c r="D281" s="57" t="e">
        <f>+#REF!</f>
        <v>#REF!</v>
      </c>
      <c r="E281" s="53" t="e">
        <f>+#REF!</f>
        <v>#REF!</v>
      </c>
      <c r="F281" s="53" t="e">
        <f>+#REF!</f>
        <v>#REF!</v>
      </c>
      <c r="I281" s="53" t="e">
        <f>+#REF!</f>
        <v>#REF!</v>
      </c>
      <c r="J281" s="53" t="e">
        <f>+#REF!</f>
        <v>#REF!</v>
      </c>
      <c r="K281" s="53" t="e">
        <f>+#REF!</f>
        <v>#REF!</v>
      </c>
    </row>
    <row r="282" spans="1:25" x14ac:dyDescent="0.25">
      <c r="A282" s="57">
        <f t="shared" si="27"/>
        <v>0</v>
      </c>
      <c r="B282" s="62">
        <f t="shared" si="28"/>
        <v>0</v>
      </c>
      <c r="C282" s="57" t="e">
        <f>+#REF!</f>
        <v>#REF!</v>
      </c>
      <c r="D282" s="57" t="e">
        <f>+#REF!</f>
        <v>#REF!</v>
      </c>
      <c r="E282" s="53" t="e">
        <f>+#REF!</f>
        <v>#REF!</v>
      </c>
      <c r="F282" s="53" t="e">
        <f>+#REF!</f>
        <v>#REF!</v>
      </c>
      <c r="I282" s="53" t="e">
        <f>+#REF!</f>
        <v>#REF!</v>
      </c>
      <c r="J282" s="53" t="e">
        <f>+#REF!</f>
        <v>#REF!</v>
      </c>
      <c r="K282" s="53" t="e">
        <f>+#REF!</f>
        <v>#REF!</v>
      </c>
    </row>
    <row r="283" spans="1:25" x14ac:dyDescent="0.25">
      <c r="A283" s="57">
        <f t="shared" si="27"/>
        <v>0</v>
      </c>
      <c r="B283" s="62">
        <f t="shared" si="28"/>
        <v>0</v>
      </c>
      <c r="C283" s="57" t="e">
        <f>+#REF!</f>
        <v>#REF!</v>
      </c>
      <c r="D283" s="57" t="e">
        <f>+#REF!</f>
        <v>#REF!</v>
      </c>
      <c r="E283" s="53" t="e">
        <f>+#REF!</f>
        <v>#REF!</v>
      </c>
      <c r="F283" s="53" t="e">
        <f>+#REF!</f>
        <v>#REF!</v>
      </c>
      <c r="I283" s="53" t="e">
        <f>+#REF!</f>
        <v>#REF!</v>
      </c>
      <c r="J283" s="53" t="e">
        <f>+#REF!</f>
        <v>#REF!</v>
      </c>
      <c r="K283" s="53" t="e">
        <f>+#REF!</f>
        <v>#REF!</v>
      </c>
    </row>
    <row r="284" spans="1:25" x14ac:dyDescent="0.25">
      <c r="A284" s="57">
        <f t="shared" si="27"/>
        <v>0</v>
      </c>
      <c r="B284" s="62">
        <f t="shared" si="28"/>
        <v>0</v>
      </c>
      <c r="C284" s="57" t="e">
        <f>+#REF!</f>
        <v>#REF!</v>
      </c>
      <c r="D284" s="57" t="e">
        <f>+#REF!</f>
        <v>#REF!</v>
      </c>
      <c r="E284" s="53" t="e">
        <f>+#REF!</f>
        <v>#REF!</v>
      </c>
      <c r="F284" s="53" t="e">
        <f>+#REF!</f>
        <v>#REF!</v>
      </c>
      <c r="I284" s="53" t="e">
        <f>+#REF!</f>
        <v>#REF!</v>
      </c>
      <c r="J284" s="53" t="e">
        <f>+#REF!</f>
        <v>#REF!</v>
      </c>
      <c r="K284" s="53" t="e">
        <f>+#REF!</f>
        <v>#REF!</v>
      </c>
    </row>
    <row r="285" spans="1:25" x14ac:dyDescent="0.25">
      <c r="A285" s="57">
        <f t="shared" si="27"/>
        <v>0</v>
      </c>
      <c r="B285" s="62">
        <f t="shared" si="28"/>
        <v>0</v>
      </c>
      <c r="C285" s="57" t="e">
        <f>+#REF!</f>
        <v>#REF!</v>
      </c>
      <c r="D285" s="57" t="e">
        <f>+#REF!</f>
        <v>#REF!</v>
      </c>
      <c r="E285" s="53" t="e">
        <f>+#REF!</f>
        <v>#REF!</v>
      </c>
      <c r="F285" s="53" t="e">
        <f>+#REF!</f>
        <v>#REF!</v>
      </c>
      <c r="I285" s="53" t="e">
        <f>+#REF!</f>
        <v>#REF!</v>
      </c>
      <c r="J285" s="53" t="e">
        <f>+#REF!</f>
        <v>#REF!</v>
      </c>
      <c r="K285" s="53" t="e">
        <f>+#REF!</f>
        <v>#REF!</v>
      </c>
    </row>
    <row r="286" spans="1:25" x14ac:dyDescent="0.25">
      <c r="A286" s="57">
        <f t="shared" si="27"/>
        <v>0</v>
      </c>
      <c r="B286" s="62">
        <f t="shared" si="28"/>
        <v>0</v>
      </c>
      <c r="C286" s="57" t="e">
        <f>+#REF!</f>
        <v>#REF!</v>
      </c>
      <c r="D286" s="57" t="e">
        <f>+#REF!</f>
        <v>#REF!</v>
      </c>
      <c r="E286" s="53" t="e">
        <f>+#REF!</f>
        <v>#REF!</v>
      </c>
      <c r="F286" s="53" t="e">
        <f>+#REF!</f>
        <v>#REF!</v>
      </c>
      <c r="I286" s="53" t="e">
        <f>+#REF!</f>
        <v>#REF!</v>
      </c>
      <c r="J286" s="53" t="e">
        <f>+#REF!</f>
        <v>#REF!</v>
      </c>
      <c r="K286" s="53" t="e">
        <f>+#REF!</f>
        <v>#REF!</v>
      </c>
    </row>
    <row r="287" spans="1:25" x14ac:dyDescent="0.25">
      <c r="A287" s="57">
        <f t="shared" si="27"/>
        <v>0</v>
      </c>
      <c r="B287" s="62">
        <f t="shared" si="28"/>
        <v>0</v>
      </c>
      <c r="C287" s="57" t="e">
        <f>+#REF!</f>
        <v>#REF!</v>
      </c>
      <c r="D287" s="57" t="e">
        <f>+#REF!</f>
        <v>#REF!</v>
      </c>
      <c r="E287" s="53" t="e">
        <f>+#REF!</f>
        <v>#REF!</v>
      </c>
      <c r="F287" s="53" t="e">
        <f>+#REF!</f>
        <v>#REF!</v>
      </c>
      <c r="I287" s="53" t="e">
        <f>+#REF!</f>
        <v>#REF!</v>
      </c>
      <c r="J287" s="53" t="e">
        <f>+#REF!</f>
        <v>#REF!</v>
      </c>
      <c r="K287" s="53" t="e">
        <f>+#REF!</f>
        <v>#REF!</v>
      </c>
    </row>
    <row r="288" spans="1:25" x14ac:dyDescent="0.25">
      <c r="A288" s="57">
        <f t="shared" si="27"/>
        <v>0</v>
      </c>
      <c r="B288" s="62">
        <f t="shared" si="28"/>
        <v>0</v>
      </c>
      <c r="C288" s="57" t="e">
        <f>+#REF!</f>
        <v>#REF!</v>
      </c>
      <c r="D288" s="57" t="e">
        <f>+#REF!</f>
        <v>#REF!</v>
      </c>
      <c r="E288" s="53" t="e">
        <f>+#REF!</f>
        <v>#REF!</v>
      </c>
      <c r="F288" s="53" t="e">
        <f>+#REF!</f>
        <v>#REF!</v>
      </c>
      <c r="I288" s="53" t="e">
        <f>+#REF!</f>
        <v>#REF!</v>
      </c>
      <c r="J288" s="53" t="e">
        <f>+#REF!</f>
        <v>#REF!</v>
      </c>
      <c r="K288" s="53" t="e">
        <f>+#REF!</f>
        <v>#REF!</v>
      </c>
    </row>
    <row r="289" spans="1:25" x14ac:dyDescent="0.25">
      <c r="A289" s="57">
        <f t="shared" si="27"/>
        <v>0</v>
      </c>
      <c r="B289" s="62">
        <f t="shared" si="28"/>
        <v>0</v>
      </c>
      <c r="C289" s="57" t="e">
        <f>+#REF!</f>
        <v>#REF!</v>
      </c>
      <c r="D289" s="57" t="e">
        <f>+#REF!</f>
        <v>#REF!</v>
      </c>
      <c r="E289" s="53" t="e">
        <f>+#REF!</f>
        <v>#REF!</v>
      </c>
      <c r="F289" s="53" t="e">
        <f>+#REF!</f>
        <v>#REF!</v>
      </c>
      <c r="I289" s="53" t="e">
        <f>+#REF!</f>
        <v>#REF!</v>
      </c>
      <c r="J289" s="53" t="e">
        <f>+#REF!</f>
        <v>#REF!</v>
      </c>
      <c r="K289" s="53" t="e">
        <f>+#REF!</f>
        <v>#REF!</v>
      </c>
    </row>
    <row r="290" spans="1:25" x14ac:dyDescent="0.25">
      <c r="A290" s="57">
        <f t="shared" si="27"/>
        <v>0</v>
      </c>
      <c r="B290" s="62">
        <f t="shared" si="28"/>
        <v>0</v>
      </c>
      <c r="C290" s="57" t="e">
        <f>+#REF!</f>
        <v>#REF!</v>
      </c>
      <c r="D290" s="57" t="e">
        <f>+#REF!</f>
        <v>#REF!</v>
      </c>
      <c r="E290" s="53" t="e">
        <f>+#REF!</f>
        <v>#REF!</v>
      </c>
      <c r="F290" s="53" t="e">
        <f>+#REF!</f>
        <v>#REF!</v>
      </c>
      <c r="I290" s="53" t="e">
        <f>+#REF!</f>
        <v>#REF!</v>
      </c>
      <c r="J290" s="53" t="e">
        <f>+#REF!</f>
        <v>#REF!</v>
      </c>
      <c r="K290" s="53" t="e">
        <f>+#REF!</f>
        <v>#REF!</v>
      </c>
    </row>
    <row r="291" spans="1:25" x14ac:dyDescent="0.25">
      <c r="A291" s="57">
        <f t="shared" si="27"/>
        <v>0</v>
      </c>
      <c r="B291" s="62">
        <f t="shared" si="28"/>
        <v>0</v>
      </c>
      <c r="C291" s="57" t="e">
        <f>+#REF!</f>
        <v>#REF!</v>
      </c>
      <c r="D291" s="57" t="e">
        <f>+#REF!</f>
        <v>#REF!</v>
      </c>
      <c r="E291" s="53" t="e">
        <f>+#REF!</f>
        <v>#REF!</v>
      </c>
      <c r="F291" s="53" t="e">
        <f>+#REF!</f>
        <v>#REF!</v>
      </c>
      <c r="I291" s="53" t="e">
        <f>+#REF!</f>
        <v>#REF!</v>
      </c>
      <c r="J291" s="53" t="e">
        <f>+#REF!</f>
        <v>#REF!</v>
      </c>
      <c r="K291" s="53" t="e">
        <f>+#REF!</f>
        <v>#REF!</v>
      </c>
    </row>
    <row r="292" spans="1:25" x14ac:dyDescent="0.25">
      <c r="A292" s="57">
        <f t="shared" si="27"/>
        <v>0</v>
      </c>
      <c r="B292" s="62">
        <f t="shared" si="28"/>
        <v>0</v>
      </c>
      <c r="C292" s="57" t="e">
        <f>+#REF!</f>
        <v>#REF!</v>
      </c>
      <c r="D292" s="57" t="e">
        <f>+#REF!</f>
        <v>#REF!</v>
      </c>
      <c r="E292" s="53" t="e">
        <f>+#REF!</f>
        <v>#REF!</v>
      </c>
      <c r="F292" s="53" t="e">
        <f>+#REF!</f>
        <v>#REF!</v>
      </c>
      <c r="I292" s="53" t="e">
        <f>+#REF!</f>
        <v>#REF!</v>
      </c>
      <c r="J292" s="53" t="e">
        <f>+#REF!</f>
        <v>#REF!</v>
      </c>
      <c r="K292" s="53" t="e">
        <f>+#REF!</f>
        <v>#REF!</v>
      </c>
    </row>
    <row r="293" spans="1:25" x14ac:dyDescent="0.25">
      <c r="A293" s="57">
        <f t="shared" si="27"/>
        <v>0</v>
      </c>
      <c r="B293" s="62">
        <f t="shared" si="28"/>
        <v>0</v>
      </c>
      <c r="C293" s="57" t="e">
        <f>+#REF!</f>
        <v>#REF!</v>
      </c>
      <c r="D293" s="57" t="e">
        <f>+#REF!</f>
        <v>#REF!</v>
      </c>
      <c r="E293" s="53" t="e">
        <f>+#REF!</f>
        <v>#REF!</v>
      </c>
      <c r="F293" s="53" t="e">
        <f>+#REF!</f>
        <v>#REF!</v>
      </c>
      <c r="I293" s="53" t="e">
        <f>+#REF!</f>
        <v>#REF!</v>
      </c>
      <c r="J293" s="53" t="e">
        <f>+#REF!</f>
        <v>#REF!</v>
      </c>
      <c r="K293" s="53" t="e">
        <f>+#REF!</f>
        <v>#REF!</v>
      </c>
    </row>
    <row r="294" spans="1:25" x14ac:dyDescent="0.25">
      <c r="A294" s="57">
        <f t="shared" si="27"/>
        <v>0</v>
      </c>
      <c r="B294" s="62">
        <f t="shared" si="28"/>
        <v>0</v>
      </c>
      <c r="C294" s="57" t="e">
        <f>+#REF!</f>
        <v>#REF!</v>
      </c>
      <c r="D294" s="57" t="e">
        <f>+#REF!</f>
        <v>#REF!</v>
      </c>
      <c r="E294" s="53" t="e">
        <f>+#REF!</f>
        <v>#REF!</v>
      </c>
      <c r="F294" s="53" t="e">
        <f>+#REF!</f>
        <v>#REF!</v>
      </c>
      <c r="I294" s="53" t="e">
        <f>+#REF!</f>
        <v>#REF!</v>
      </c>
      <c r="J294" s="53" t="e">
        <f>+#REF!</f>
        <v>#REF!</v>
      </c>
      <c r="K294" s="53" t="e">
        <f>+#REF!</f>
        <v>#REF!</v>
      </c>
    </row>
    <row r="295" spans="1:25" x14ac:dyDescent="0.25">
      <c r="A295" s="57">
        <f t="shared" si="27"/>
        <v>0</v>
      </c>
      <c r="B295" s="62">
        <f t="shared" si="28"/>
        <v>0</v>
      </c>
      <c r="C295" s="57" t="e">
        <f>+#REF!</f>
        <v>#REF!</v>
      </c>
      <c r="D295" s="57" t="e">
        <f>+#REF!</f>
        <v>#REF!</v>
      </c>
      <c r="E295" s="53" t="e">
        <f>+#REF!</f>
        <v>#REF!</v>
      </c>
      <c r="F295" s="53" t="e">
        <f>+#REF!</f>
        <v>#REF!</v>
      </c>
      <c r="I295" s="53" t="e">
        <f>+#REF!</f>
        <v>#REF!</v>
      </c>
      <c r="J295" s="53" t="e">
        <f>+#REF!</f>
        <v>#REF!</v>
      </c>
      <c r="K295" s="53" t="e">
        <f>+#REF!</f>
        <v>#REF!</v>
      </c>
      <c r="Y295" s="49"/>
    </row>
    <row r="296" spans="1:25" x14ac:dyDescent="0.25">
      <c r="A296" s="57">
        <f t="shared" si="27"/>
        <v>0</v>
      </c>
      <c r="B296" s="62">
        <f t="shared" si="28"/>
        <v>0</v>
      </c>
      <c r="C296" s="57" t="e">
        <f>+#REF!</f>
        <v>#REF!</v>
      </c>
      <c r="D296" s="57" t="e">
        <f>+#REF!</f>
        <v>#REF!</v>
      </c>
      <c r="E296" s="53" t="e">
        <f>+#REF!</f>
        <v>#REF!</v>
      </c>
      <c r="F296" s="53" t="e">
        <f>+#REF!</f>
        <v>#REF!</v>
      </c>
      <c r="I296" s="53" t="e">
        <f>+#REF!</f>
        <v>#REF!</v>
      </c>
      <c r="J296" s="53" t="e">
        <f>+#REF!</f>
        <v>#REF!</v>
      </c>
      <c r="K296" s="53" t="e">
        <f>+#REF!</f>
        <v>#REF!</v>
      </c>
      <c r="L296" s="64"/>
      <c r="M296" s="64"/>
    </row>
    <row r="298" spans="1:25" ht="23.25" customHeight="1" x14ac:dyDescent="0.25">
      <c r="A298" s="523" t="s">
        <v>83</v>
      </c>
      <c r="B298" s="523"/>
      <c r="C298" s="523"/>
      <c r="D298" s="523"/>
      <c r="E298" s="523"/>
      <c r="F298" s="523"/>
      <c r="G298" s="523"/>
      <c r="H298" s="523"/>
      <c r="I298" s="523"/>
      <c r="J298" s="523"/>
      <c r="K298" s="523"/>
      <c r="L298" s="523"/>
      <c r="M298" s="523"/>
      <c r="N298" s="523"/>
      <c r="O298" s="523"/>
      <c r="P298" s="523"/>
    </row>
    <row r="299" spans="1:25" ht="34.5" customHeight="1" x14ac:dyDescent="0.25">
      <c r="J299" s="53"/>
      <c r="K299" s="53"/>
      <c r="L299" s="524" t="s">
        <v>159</v>
      </c>
      <c r="M299" s="524"/>
      <c r="N299" s="524"/>
      <c r="O299" s="524" t="s">
        <v>80</v>
      </c>
      <c r="P299" s="524"/>
    </row>
    <row r="300" spans="1:25" ht="39.75" customHeight="1" x14ac:dyDescent="0.25">
      <c r="A300" s="59" t="s">
        <v>186</v>
      </c>
      <c r="B300" s="59" t="s">
        <v>178</v>
      </c>
      <c r="C300" s="59" t="s">
        <v>187</v>
      </c>
      <c r="D300" s="59" t="s">
        <v>81</v>
      </c>
      <c r="E300" s="59" t="s">
        <v>188</v>
      </c>
      <c r="F300" s="59" t="s">
        <v>189</v>
      </c>
      <c r="G300" s="86"/>
      <c r="H300" s="86"/>
      <c r="I300" s="59" t="s">
        <v>66</v>
      </c>
      <c r="J300" s="59" t="s">
        <v>77</v>
      </c>
      <c r="K300" s="59" t="s">
        <v>69</v>
      </c>
      <c r="L300" s="60" t="s">
        <v>71</v>
      </c>
      <c r="M300" s="60" t="s">
        <v>72</v>
      </c>
      <c r="N300" s="60" t="s">
        <v>70</v>
      </c>
      <c r="O300" s="59" t="s">
        <v>78</v>
      </c>
      <c r="P300" s="59" t="s">
        <v>79</v>
      </c>
    </row>
    <row r="301" spans="1:25" x14ac:dyDescent="0.25">
      <c r="A301" s="50">
        <f>$C$4</f>
        <v>0</v>
      </c>
      <c r="B301" s="51">
        <f>$A$4</f>
        <v>0</v>
      </c>
      <c r="C301" s="46" t="e">
        <f>+#REF!</f>
        <v>#REF!</v>
      </c>
      <c r="D301" s="46" t="e">
        <f>+#REF!</f>
        <v>#REF!</v>
      </c>
      <c r="E301" s="46" t="e">
        <f>+#REF!</f>
        <v>#REF!</v>
      </c>
      <c r="F301" s="46" t="e">
        <f>+#REF!</f>
        <v>#REF!</v>
      </c>
      <c r="G301" s="46"/>
      <c r="H301" s="46"/>
      <c r="I301" s="52" t="e">
        <f>+#REF!</f>
        <v>#REF!</v>
      </c>
      <c r="J301" s="52" t="e">
        <f>+#REF!</f>
        <v>#REF!</v>
      </c>
      <c r="K301" s="52" t="e">
        <f>+#REF!</f>
        <v>#REF!</v>
      </c>
      <c r="L301" s="52" t="e">
        <f>+#REF!</f>
        <v>#REF!</v>
      </c>
      <c r="M301" s="52" t="e">
        <f>+#REF!</f>
        <v>#REF!</v>
      </c>
      <c r="N301" s="52" t="e">
        <f>+#REF!</f>
        <v>#REF!</v>
      </c>
      <c r="O301" s="52" t="e">
        <f>+#REF!</f>
        <v>#REF!</v>
      </c>
      <c r="P301" s="52" t="e">
        <f>+#REF!</f>
        <v>#REF!</v>
      </c>
    </row>
    <row r="302" spans="1:25" x14ac:dyDescent="0.25">
      <c r="A302" s="50">
        <f t="shared" ref="A302:A316" si="29">$C$4</f>
        <v>0</v>
      </c>
      <c r="B302" s="51">
        <f t="shared" ref="B302:B316" si="30">$A$4</f>
        <v>0</v>
      </c>
      <c r="C302" s="46" t="e">
        <f>+#REF!</f>
        <v>#REF!</v>
      </c>
      <c r="D302" s="46" t="e">
        <f>+#REF!</f>
        <v>#REF!</v>
      </c>
      <c r="E302" s="46" t="e">
        <f>+E301</f>
        <v>#REF!</v>
      </c>
      <c r="F302" s="46" t="e">
        <f>+F301</f>
        <v>#REF!</v>
      </c>
      <c r="G302" s="46"/>
      <c r="H302" s="46"/>
      <c r="I302" s="52" t="e">
        <f>+#REF!</f>
        <v>#REF!</v>
      </c>
      <c r="J302" s="52" t="e">
        <f>+#REF!</f>
        <v>#REF!</v>
      </c>
      <c r="K302" s="52" t="e">
        <f>+#REF!</f>
        <v>#REF!</v>
      </c>
      <c r="L302" s="52" t="e">
        <f>+#REF!</f>
        <v>#REF!</v>
      </c>
      <c r="M302" s="52" t="e">
        <f>+#REF!</f>
        <v>#REF!</v>
      </c>
      <c r="N302" s="52" t="e">
        <f>+#REF!</f>
        <v>#REF!</v>
      </c>
      <c r="O302" s="52" t="e">
        <f>+#REF!</f>
        <v>#REF!</v>
      </c>
      <c r="P302" s="52" t="e">
        <f>+#REF!</f>
        <v>#REF!</v>
      </c>
    </row>
    <row r="303" spans="1:25" x14ac:dyDescent="0.25">
      <c r="A303" s="50">
        <f t="shared" si="29"/>
        <v>0</v>
      </c>
      <c r="B303" s="51">
        <f t="shared" si="30"/>
        <v>0</v>
      </c>
      <c r="C303" s="46" t="e">
        <f>+#REF!</f>
        <v>#REF!</v>
      </c>
      <c r="D303" s="46" t="e">
        <f>+#REF!</f>
        <v>#REF!</v>
      </c>
      <c r="E303" s="46" t="e">
        <f t="shared" ref="E303:E316" si="31">+E302</f>
        <v>#REF!</v>
      </c>
      <c r="F303" s="46" t="e">
        <f t="shared" ref="F303:F316" si="32">+F302</f>
        <v>#REF!</v>
      </c>
      <c r="G303" s="46"/>
      <c r="H303" s="46"/>
      <c r="I303" s="52" t="e">
        <f>+#REF!</f>
        <v>#REF!</v>
      </c>
      <c r="J303" s="52" t="e">
        <f>+#REF!</f>
        <v>#REF!</v>
      </c>
      <c r="K303" s="52" t="e">
        <f>+#REF!</f>
        <v>#REF!</v>
      </c>
      <c r="L303" s="52" t="e">
        <f>+#REF!</f>
        <v>#REF!</v>
      </c>
      <c r="M303" s="52" t="e">
        <f>+#REF!</f>
        <v>#REF!</v>
      </c>
      <c r="N303" s="52" t="e">
        <f>+#REF!</f>
        <v>#REF!</v>
      </c>
      <c r="O303" s="52" t="e">
        <f>+#REF!</f>
        <v>#REF!</v>
      </c>
      <c r="P303" s="52" t="e">
        <f>+#REF!</f>
        <v>#REF!</v>
      </c>
    </row>
    <row r="304" spans="1:25" x14ac:dyDescent="0.25">
      <c r="A304" s="50">
        <f t="shared" si="29"/>
        <v>0</v>
      </c>
      <c r="B304" s="51">
        <f t="shared" si="30"/>
        <v>0</v>
      </c>
      <c r="C304" s="46" t="e">
        <f>+#REF!</f>
        <v>#REF!</v>
      </c>
      <c r="D304" s="46" t="e">
        <f>+#REF!</f>
        <v>#REF!</v>
      </c>
      <c r="E304" s="46" t="e">
        <f t="shared" si="31"/>
        <v>#REF!</v>
      </c>
      <c r="F304" s="46" t="e">
        <f t="shared" si="32"/>
        <v>#REF!</v>
      </c>
      <c r="G304" s="46"/>
      <c r="H304" s="46"/>
      <c r="I304" s="52" t="e">
        <f>+#REF!</f>
        <v>#REF!</v>
      </c>
      <c r="J304" s="52" t="e">
        <f>+#REF!</f>
        <v>#REF!</v>
      </c>
      <c r="K304" s="52" t="e">
        <f>+#REF!</f>
        <v>#REF!</v>
      </c>
      <c r="L304" s="52" t="e">
        <f>+#REF!</f>
        <v>#REF!</v>
      </c>
      <c r="M304" s="52" t="e">
        <f>+#REF!</f>
        <v>#REF!</v>
      </c>
      <c r="N304" s="52" t="e">
        <f>+#REF!</f>
        <v>#REF!</v>
      </c>
      <c r="O304" s="52" t="e">
        <f>+#REF!</f>
        <v>#REF!</v>
      </c>
      <c r="P304" s="52" t="e">
        <f>+#REF!</f>
        <v>#REF!</v>
      </c>
    </row>
    <row r="305" spans="1:25" x14ac:dyDescent="0.25">
      <c r="A305" s="50">
        <f t="shared" si="29"/>
        <v>0</v>
      </c>
      <c r="B305" s="51">
        <f t="shared" si="30"/>
        <v>0</v>
      </c>
      <c r="C305" s="46" t="e">
        <f>+#REF!</f>
        <v>#REF!</v>
      </c>
      <c r="D305" s="46" t="e">
        <f>+#REF!</f>
        <v>#REF!</v>
      </c>
      <c r="E305" s="46" t="e">
        <f t="shared" si="31"/>
        <v>#REF!</v>
      </c>
      <c r="F305" s="46" t="e">
        <f t="shared" si="32"/>
        <v>#REF!</v>
      </c>
      <c r="G305" s="46"/>
      <c r="H305" s="46"/>
      <c r="I305" s="52" t="e">
        <f>+#REF!</f>
        <v>#REF!</v>
      </c>
      <c r="J305" s="52" t="e">
        <f>+#REF!</f>
        <v>#REF!</v>
      </c>
      <c r="K305" s="52" t="e">
        <f>+#REF!</f>
        <v>#REF!</v>
      </c>
      <c r="L305" s="52" t="e">
        <f>+#REF!</f>
        <v>#REF!</v>
      </c>
      <c r="M305" s="52" t="e">
        <f>+#REF!</f>
        <v>#REF!</v>
      </c>
      <c r="N305" s="52" t="e">
        <f>+#REF!</f>
        <v>#REF!</v>
      </c>
      <c r="O305" s="52" t="e">
        <f>+#REF!</f>
        <v>#REF!</v>
      </c>
      <c r="P305" s="52" t="e">
        <f>+#REF!</f>
        <v>#REF!</v>
      </c>
    </row>
    <row r="306" spans="1:25" x14ac:dyDescent="0.25">
      <c r="A306" s="50">
        <f t="shared" si="29"/>
        <v>0</v>
      </c>
      <c r="B306" s="51">
        <f t="shared" si="30"/>
        <v>0</v>
      </c>
      <c r="C306" s="46" t="e">
        <f>+#REF!</f>
        <v>#REF!</v>
      </c>
      <c r="D306" s="46" t="e">
        <f>+#REF!</f>
        <v>#REF!</v>
      </c>
      <c r="E306" s="46" t="e">
        <f t="shared" si="31"/>
        <v>#REF!</v>
      </c>
      <c r="F306" s="46" t="e">
        <f t="shared" si="32"/>
        <v>#REF!</v>
      </c>
      <c r="G306" s="46"/>
      <c r="H306" s="46"/>
      <c r="I306" s="52" t="e">
        <f>+#REF!</f>
        <v>#REF!</v>
      </c>
      <c r="J306" s="52" t="e">
        <f>+#REF!</f>
        <v>#REF!</v>
      </c>
      <c r="K306" s="52" t="e">
        <f>+#REF!</f>
        <v>#REF!</v>
      </c>
      <c r="L306" s="52" t="e">
        <f>+#REF!</f>
        <v>#REF!</v>
      </c>
      <c r="M306" s="52" t="e">
        <f>+#REF!</f>
        <v>#REF!</v>
      </c>
      <c r="N306" s="52" t="e">
        <f>+#REF!</f>
        <v>#REF!</v>
      </c>
      <c r="O306" s="52" t="e">
        <f>+#REF!</f>
        <v>#REF!</v>
      </c>
      <c r="P306" s="52" t="e">
        <f>+#REF!</f>
        <v>#REF!</v>
      </c>
    </row>
    <row r="307" spans="1:25" x14ac:dyDescent="0.25">
      <c r="A307" s="50">
        <f t="shared" si="29"/>
        <v>0</v>
      </c>
      <c r="B307" s="51">
        <f t="shared" si="30"/>
        <v>0</v>
      </c>
      <c r="C307" s="46" t="e">
        <f>+#REF!</f>
        <v>#REF!</v>
      </c>
      <c r="D307" s="46" t="e">
        <f>+#REF!</f>
        <v>#REF!</v>
      </c>
      <c r="E307" s="46" t="e">
        <f t="shared" si="31"/>
        <v>#REF!</v>
      </c>
      <c r="F307" s="46" t="e">
        <f t="shared" si="32"/>
        <v>#REF!</v>
      </c>
      <c r="G307" s="46"/>
      <c r="H307" s="46"/>
      <c r="I307" s="52" t="e">
        <f>+#REF!</f>
        <v>#REF!</v>
      </c>
      <c r="J307" s="52" t="e">
        <f>+#REF!</f>
        <v>#REF!</v>
      </c>
      <c r="K307" s="52" t="e">
        <f>+#REF!</f>
        <v>#REF!</v>
      </c>
      <c r="L307" s="52" t="e">
        <f>+#REF!</f>
        <v>#REF!</v>
      </c>
      <c r="M307" s="52" t="e">
        <f>+#REF!</f>
        <v>#REF!</v>
      </c>
      <c r="N307" s="52" t="e">
        <f>+#REF!</f>
        <v>#REF!</v>
      </c>
      <c r="O307" s="52" t="e">
        <f>+#REF!</f>
        <v>#REF!</v>
      </c>
      <c r="P307" s="52" t="e">
        <f>+#REF!</f>
        <v>#REF!</v>
      </c>
    </row>
    <row r="308" spans="1:25" x14ac:dyDescent="0.25">
      <c r="A308" s="50">
        <f t="shared" si="29"/>
        <v>0</v>
      </c>
      <c r="B308" s="51">
        <f t="shared" si="30"/>
        <v>0</v>
      </c>
      <c r="C308" s="46" t="e">
        <f>+#REF!</f>
        <v>#REF!</v>
      </c>
      <c r="D308" s="46" t="e">
        <f>+#REF!</f>
        <v>#REF!</v>
      </c>
      <c r="E308" s="46" t="e">
        <f t="shared" si="31"/>
        <v>#REF!</v>
      </c>
      <c r="F308" s="46" t="e">
        <f t="shared" si="32"/>
        <v>#REF!</v>
      </c>
      <c r="G308" s="46"/>
      <c r="H308" s="46"/>
      <c r="I308" s="52" t="e">
        <f>+#REF!</f>
        <v>#REF!</v>
      </c>
      <c r="J308" s="52" t="e">
        <f>+#REF!</f>
        <v>#REF!</v>
      </c>
      <c r="K308" s="52" t="e">
        <f>+#REF!</f>
        <v>#REF!</v>
      </c>
      <c r="L308" s="52" t="e">
        <f>+#REF!</f>
        <v>#REF!</v>
      </c>
      <c r="M308" s="52" t="e">
        <f>+#REF!</f>
        <v>#REF!</v>
      </c>
      <c r="N308" s="52" t="e">
        <f>+#REF!</f>
        <v>#REF!</v>
      </c>
      <c r="O308" s="52" t="e">
        <f>+#REF!</f>
        <v>#REF!</v>
      </c>
      <c r="P308" s="52" t="e">
        <f>+#REF!</f>
        <v>#REF!</v>
      </c>
    </row>
    <row r="309" spans="1:25" x14ac:dyDescent="0.25">
      <c r="A309" s="50">
        <f t="shared" si="29"/>
        <v>0</v>
      </c>
      <c r="B309" s="51">
        <f t="shared" si="30"/>
        <v>0</v>
      </c>
      <c r="C309" s="46" t="e">
        <f>+#REF!</f>
        <v>#REF!</v>
      </c>
      <c r="D309" s="46" t="e">
        <f>+#REF!</f>
        <v>#REF!</v>
      </c>
      <c r="E309" s="46" t="e">
        <f t="shared" si="31"/>
        <v>#REF!</v>
      </c>
      <c r="F309" s="46" t="e">
        <f t="shared" si="32"/>
        <v>#REF!</v>
      </c>
      <c r="G309" s="46"/>
      <c r="H309" s="46"/>
      <c r="I309" s="52" t="e">
        <f>+#REF!</f>
        <v>#REF!</v>
      </c>
      <c r="J309" s="52" t="e">
        <f>+#REF!</f>
        <v>#REF!</v>
      </c>
      <c r="K309" s="52" t="e">
        <f>+#REF!</f>
        <v>#REF!</v>
      </c>
      <c r="L309" s="52" t="e">
        <f>+#REF!</f>
        <v>#REF!</v>
      </c>
      <c r="M309" s="52" t="e">
        <f>+#REF!</f>
        <v>#REF!</v>
      </c>
      <c r="N309" s="52" t="e">
        <f>+#REF!</f>
        <v>#REF!</v>
      </c>
      <c r="O309" s="52" t="e">
        <f>+#REF!</f>
        <v>#REF!</v>
      </c>
      <c r="P309" s="52" t="e">
        <f>+#REF!</f>
        <v>#REF!</v>
      </c>
    </row>
    <row r="310" spans="1:25" x14ac:dyDescent="0.25">
      <c r="A310" s="50">
        <f t="shared" si="29"/>
        <v>0</v>
      </c>
      <c r="B310" s="51">
        <f t="shared" si="30"/>
        <v>0</v>
      </c>
      <c r="C310" s="46" t="e">
        <f>+#REF!</f>
        <v>#REF!</v>
      </c>
      <c r="D310" s="46" t="e">
        <f>+#REF!</f>
        <v>#REF!</v>
      </c>
      <c r="E310" s="46" t="e">
        <f t="shared" si="31"/>
        <v>#REF!</v>
      </c>
      <c r="F310" s="46" t="e">
        <f t="shared" si="32"/>
        <v>#REF!</v>
      </c>
      <c r="G310" s="46"/>
      <c r="H310" s="46"/>
      <c r="I310" s="52" t="e">
        <f>+#REF!</f>
        <v>#REF!</v>
      </c>
      <c r="J310" s="52" t="e">
        <f>+#REF!</f>
        <v>#REF!</v>
      </c>
      <c r="K310" s="52" t="e">
        <f>+#REF!</f>
        <v>#REF!</v>
      </c>
      <c r="L310" s="52" t="e">
        <f>+#REF!</f>
        <v>#REF!</v>
      </c>
      <c r="M310" s="52" t="e">
        <f>+#REF!</f>
        <v>#REF!</v>
      </c>
      <c r="N310" s="52" t="e">
        <f>+#REF!</f>
        <v>#REF!</v>
      </c>
      <c r="O310" s="52" t="e">
        <f>+#REF!</f>
        <v>#REF!</v>
      </c>
      <c r="P310" s="52" t="e">
        <f>+#REF!</f>
        <v>#REF!</v>
      </c>
    </row>
    <row r="311" spans="1:25" x14ac:dyDescent="0.25">
      <c r="A311" s="50">
        <f t="shared" si="29"/>
        <v>0</v>
      </c>
      <c r="B311" s="51">
        <f t="shared" si="30"/>
        <v>0</v>
      </c>
      <c r="C311" s="46" t="e">
        <f>+#REF!</f>
        <v>#REF!</v>
      </c>
      <c r="D311" s="46" t="e">
        <f>+#REF!</f>
        <v>#REF!</v>
      </c>
      <c r="E311" s="46" t="e">
        <f t="shared" si="31"/>
        <v>#REF!</v>
      </c>
      <c r="F311" s="46" t="e">
        <f t="shared" si="32"/>
        <v>#REF!</v>
      </c>
      <c r="G311" s="46"/>
      <c r="H311" s="46"/>
      <c r="I311" s="52" t="e">
        <f>+#REF!</f>
        <v>#REF!</v>
      </c>
      <c r="J311" s="52" t="e">
        <f>+#REF!</f>
        <v>#REF!</v>
      </c>
      <c r="K311" s="52" t="e">
        <f>+#REF!</f>
        <v>#REF!</v>
      </c>
      <c r="L311" s="52" t="e">
        <f>+#REF!</f>
        <v>#REF!</v>
      </c>
      <c r="M311" s="52" t="e">
        <f>+#REF!</f>
        <v>#REF!</v>
      </c>
      <c r="N311" s="52" t="e">
        <f>+#REF!</f>
        <v>#REF!</v>
      </c>
      <c r="O311" s="52" t="e">
        <f>+#REF!</f>
        <v>#REF!</v>
      </c>
      <c r="P311" s="52" t="e">
        <f>+#REF!</f>
        <v>#REF!</v>
      </c>
      <c r="Y311" s="49"/>
    </row>
    <row r="312" spans="1:25" x14ac:dyDescent="0.25">
      <c r="A312" s="50">
        <f t="shared" si="29"/>
        <v>0</v>
      </c>
      <c r="B312" s="51">
        <f t="shared" si="30"/>
        <v>0</v>
      </c>
      <c r="C312" s="46" t="e">
        <f>+#REF!</f>
        <v>#REF!</v>
      </c>
      <c r="D312" s="46" t="e">
        <f>+#REF!</f>
        <v>#REF!</v>
      </c>
      <c r="E312" s="46" t="e">
        <f t="shared" si="31"/>
        <v>#REF!</v>
      </c>
      <c r="F312" s="46" t="e">
        <f t="shared" si="32"/>
        <v>#REF!</v>
      </c>
      <c r="G312" s="46"/>
      <c r="H312" s="46"/>
      <c r="I312" s="52" t="e">
        <f>+#REF!</f>
        <v>#REF!</v>
      </c>
      <c r="J312" s="52" t="e">
        <f>+#REF!</f>
        <v>#REF!</v>
      </c>
      <c r="K312" s="52" t="e">
        <f>+#REF!</f>
        <v>#REF!</v>
      </c>
      <c r="L312" s="52" t="e">
        <f>+#REF!</f>
        <v>#REF!</v>
      </c>
      <c r="M312" s="52" t="e">
        <f>+#REF!</f>
        <v>#REF!</v>
      </c>
      <c r="N312" s="52" t="e">
        <f>+#REF!</f>
        <v>#REF!</v>
      </c>
      <c r="O312" s="52" t="e">
        <f>+#REF!</f>
        <v>#REF!</v>
      </c>
      <c r="P312" s="52" t="e">
        <f>+#REF!</f>
        <v>#REF!</v>
      </c>
    </row>
    <row r="313" spans="1:25" x14ac:dyDescent="0.25">
      <c r="A313" s="50">
        <f t="shared" si="29"/>
        <v>0</v>
      </c>
      <c r="B313" s="51">
        <f t="shared" si="30"/>
        <v>0</v>
      </c>
      <c r="C313" s="46" t="e">
        <f>+#REF!</f>
        <v>#REF!</v>
      </c>
      <c r="D313" s="46" t="e">
        <f>+#REF!</f>
        <v>#REF!</v>
      </c>
      <c r="E313" s="46" t="e">
        <f t="shared" si="31"/>
        <v>#REF!</v>
      </c>
      <c r="F313" s="46" t="e">
        <f t="shared" si="32"/>
        <v>#REF!</v>
      </c>
      <c r="G313" s="46"/>
      <c r="H313" s="46"/>
      <c r="I313" s="52" t="e">
        <f>+#REF!</f>
        <v>#REF!</v>
      </c>
      <c r="J313" s="52" t="e">
        <f>+#REF!</f>
        <v>#REF!</v>
      </c>
      <c r="K313" s="52" t="e">
        <f>+#REF!</f>
        <v>#REF!</v>
      </c>
      <c r="L313" s="52" t="e">
        <f>+#REF!</f>
        <v>#REF!</v>
      </c>
      <c r="M313" s="52" t="e">
        <f>+#REF!</f>
        <v>#REF!</v>
      </c>
      <c r="N313" s="52" t="e">
        <f>+#REF!</f>
        <v>#REF!</v>
      </c>
      <c r="O313" s="52" t="e">
        <f>+#REF!</f>
        <v>#REF!</v>
      </c>
      <c r="P313" s="52" t="e">
        <f>+#REF!</f>
        <v>#REF!</v>
      </c>
    </row>
    <row r="314" spans="1:25" x14ac:dyDescent="0.25">
      <c r="A314" s="50">
        <f t="shared" si="29"/>
        <v>0</v>
      </c>
      <c r="B314" s="51">
        <f t="shared" si="30"/>
        <v>0</v>
      </c>
      <c r="C314" s="46" t="e">
        <f>+#REF!</f>
        <v>#REF!</v>
      </c>
      <c r="D314" s="46" t="e">
        <f>+#REF!</f>
        <v>#REF!</v>
      </c>
      <c r="E314" s="46" t="e">
        <f t="shared" si="31"/>
        <v>#REF!</v>
      </c>
      <c r="F314" s="46" t="e">
        <f t="shared" si="32"/>
        <v>#REF!</v>
      </c>
      <c r="G314" s="46"/>
      <c r="H314" s="46"/>
      <c r="I314" s="52" t="e">
        <f>+#REF!</f>
        <v>#REF!</v>
      </c>
      <c r="J314" s="52" t="e">
        <f>+#REF!</f>
        <v>#REF!</v>
      </c>
      <c r="K314" s="52" t="e">
        <f>+#REF!</f>
        <v>#REF!</v>
      </c>
      <c r="L314" s="52" t="e">
        <f>+#REF!</f>
        <v>#REF!</v>
      </c>
      <c r="M314" s="52" t="e">
        <f>+#REF!</f>
        <v>#REF!</v>
      </c>
      <c r="N314" s="52" t="e">
        <f>+#REF!</f>
        <v>#REF!</v>
      </c>
      <c r="O314" s="52" t="e">
        <f>+#REF!</f>
        <v>#REF!</v>
      </c>
      <c r="P314" s="52" t="e">
        <f>+#REF!</f>
        <v>#REF!</v>
      </c>
    </row>
    <row r="315" spans="1:25" x14ac:dyDescent="0.25">
      <c r="A315" s="50">
        <f t="shared" si="29"/>
        <v>0</v>
      </c>
      <c r="B315" s="51">
        <f t="shared" si="30"/>
        <v>0</v>
      </c>
      <c r="C315" s="46" t="e">
        <f>+#REF!</f>
        <v>#REF!</v>
      </c>
      <c r="D315" s="46" t="e">
        <f>+#REF!</f>
        <v>#REF!</v>
      </c>
      <c r="E315" s="46" t="e">
        <f t="shared" si="31"/>
        <v>#REF!</v>
      </c>
      <c r="F315" s="46" t="e">
        <f t="shared" si="32"/>
        <v>#REF!</v>
      </c>
      <c r="G315" s="46"/>
      <c r="H315" s="46"/>
      <c r="I315" s="52" t="e">
        <f>+#REF!</f>
        <v>#REF!</v>
      </c>
      <c r="J315" s="52" t="e">
        <f>+#REF!</f>
        <v>#REF!</v>
      </c>
      <c r="K315" s="52" t="e">
        <f>+#REF!</f>
        <v>#REF!</v>
      </c>
      <c r="L315" s="52" t="e">
        <f>+#REF!</f>
        <v>#REF!</v>
      </c>
      <c r="M315" s="52" t="e">
        <f>+#REF!</f>
        <v>#REF!</v>
      </c>
      <c r="N315" s="52" t="e">
        <f>+#REF!</f>
        <v>#REF!</v>
      </c>
      <c r="O315" s="52" t="e">
        <f>+#REF!</f>
        <v>#REF!</v>
      </c>
      <c r="P315" s="52" t="e">
        <f>+#REF!</f>
        <v>#REF!</v>
      </c>
    </row>
    <row r="316" spans="1:25" s="49" customFormat="1" x14ac:dyDescent="0.25">
      <c r="A316" s="47">
        <f t="shared" si="29"/>
        <v>0</v>
      </c>
      <c r="B316" s="48">
        <f t="shared" si="30"/>
        <v>0</v>
      </c>
      <c r="C316" s="49" t="e">
        <f>+#REF!</f>
        <v>#REF!</v>
      </c>
      <c r="D316" s="49" t="e">
        <f>+#REF!</f>
        <v>#REF!</v>
      </c>
      <c r="E316" s="49" t="e">
        <f t="shared" si="31"/>
        <v>#REF!</v>
      </c>
      <c r="F316" s="49" t="e">
        <f t="shared" si="32"/>
        <v>#REF!</v>
      </c>
      <c r="I316" s="49" t="e">
        <f>+#REF!</f>
        <v>#REF!</v>
      </c>
      <c r="J316" s="49" t="e">
        <f>+#REF!</f>
        <v>#REF!</v>
      </c>
      <c r="K316" s="49" t="e">
        <f>+#REF!</f>
        <v>#REF!</v>
      </c>
      <c r="L316" s="49" t="e">
        <f>+#REF!</f>
        <v>#REF!</v>
      </c>
      <c r="M316" s="49" t="e">
        <f>+#REF!</f>
        <v>#REF!</v>
      </c>
      <c r="N316" s="49" t="e">
        <f>+#REF!</f>
        <v>#REF!</v>
      </c>
      <c r="O316" s="49" t="e">
        <f>+#REF!</f>
        <v>#REF!</v>
      </c>
      <c r="P316" s="49" t="e">
        <f>+#REF!</f>
        <v>#REF!</v>
      </c>
      <c r="R316" s="53"/>
      <c r="S316" s="53"/>
      <c r="T316" s="53"/>
      <c r="U316" s="53"/>
      <c r="V316" s="53"/>
      <c r="W316" s="53"/>
      <c r="X316" s="53"/>
      <c r="Y316" s="53"/>
    </row>
    <row r="317" spans="1:25" x14ac:dyDescent="0.25">
      <c r="A317" s="50">
        <f>$C$4</f>
        <v>0</v>
      </c>
      <c r="B317" s="51">
        <f>$A$4</f>
        <v>0</v>
      </c>
      <c r="C317" s="46" t="e">
        <f>+#REF!</f>
        <v>#REF!</v>
      </c>
      <c r="D317" s="46" t="e">
        <f>+#REF!</f>
        <v>#REF!</v>
      </c>
      <c r="E317" s="46" t="e">
        <f>+#REF!</f>
        <v>#REF!</v>
      </c>
      <c r="F317" s="46" t="e">
        <f>+#REF!</f>
        <v>#REF!</v>
      </c>
      <c r="G317" s="46"/>
      <c r="H317" s="46"/>
      <c r="I317" s="52" t="e">
        <f>+#REF!</f>
        <v>#REF!</v>
      </c>
      <c r="J317" s="52" t="e">
        <f>+#REF!</f>
        <v>#REF!</v>
      </c>
      <c r="K317" s="52" t="e">
        <f>+#REF!</f>
        <v>#REF!</v>
      </c>
      <c r="L317" s="52" t="e">
        <f>+#REF!</f>
        <v>#REF!</v>
      </c>
      <c r="M317" s="52" t="e">
        <f>+#REF!</f>
        <v>#REF!</v>
      </c>
      <c r="N317" s="52" t="e">
        <f>+#REF!</f>
        <v>#REF!</v>
      </c>
      <c r="O317" s="52" t="e">
        <f>+#REF!</f>
        <v>#REF!</v>
      </c>
      <c r="P317" s="52" t="e">
        <f>+#REF!</f>
        <v>#REF!</v>
      </c>
    </row>
    <row r="318" spans="1:25" x14ac:dyDescent="0.25">
      <c r="A318" s="50">
        <f t="shared" ref="A318:A380" si="33">$C$4</f>
        <v>0</v>
      </c>
      <c r="B318" s="51">
        <f t="shared" ref="B318:B380" si="34">$A$4</f>
        <v>0</v>
      </c>
      <c r="C318" s="46" t="e">
        <f>+#REF!</f>
        <v>#REF!</v>
      </c>
      <c r="D318" s="46" t="e">
        <f>+#REF!</f>
        <v>#REF!</v>
      </c>
      <c r="E318" s="46" t="e">
        <f>+E317</f>
        <v>#REF!</v>
      </c>
      <c r="F318" s="46" t="e">
        <f>+F317</f>
        <v>#REF!</v>
      </c>
      <c r="G318" s="46"/>
      <c r="H318" s="46"/>
      <c r="I318" s="52" t="e">
        <f>+#REF!</f>
        <v>#REF!</v>
      </c>
      <c r="J318" s="52" t="e">
        <f>+#REF!</f>
        <v>#REF!</v>
      </c>
      <c r="K318" s="52" t="e">
        <f>+#REF!</f>
        <v>#REF!</v>
      </c>
      <c r="L318" s="52" t="e">
        <f>+#REF!</f>
        <v>#REF!</v>
      </c>
      <c r="M318" s="52" t="e">
        <f>+#REF!</f>
        <v>#REF!</v>
      </c>
      <c r="N318" s="52" t="e">
        <f>+#REF!</f>
        <v>#REF!</v>
      </c>
      <c r="O318" s="52" t="e">
        <f>+#REF!</f>
        <v>#REF!</v>
      </c>
      <c r="P318" s="52" t="e">
        <f>+#REF!</f>
        <v>#REF!</v>
      </c>
    </row>
    <row r="319" spans="1:25" x14ac:dyDescent="0.25">
      <c r="A319" s="50">
        <f t="shared" si="33"/>
        <v>0</v>
      </c>
      <c r="B319" s="51">
        <f t="shared" si="34"/>
        <v>0</v>
      </c>
      <c r="C319" s="46" t="e">
        <f>+#REF!</f>
        <v>#REF!</v>
      </c>
      <c r="D319" s="46" t="e">
        <f>+#REF!</f>
        <v>#REF!</v>
      </c>
      <c r="E319" s="46" t="e">
        <f t="shared" ref="E319:E332" si="35">+E318</f>
        <v>#REF!</v>
      </c>
      <c r="F319" s="46" t="e">
        <f t="shared" ref="F319:F332" si="36">+F318</f>
        <v>#REF!</v>
      </c>
      <c r="G319" s="46"/>
      <c r="H319" s="46"/>
      <c r="I319" s="52" t="e">
        <f>+#REF!</f>
        <v>#REF!</v>
      </c>
      <c r="J319" s="52" t="e">
        <f>+#REF!</f>
        <v>#REF!</v>
      </c>
      <c r="K319" s="52" t="e">
        <f>+#REF!</f>
        <v>#REF!</v>
      </c>
      <c r="L319" s="52" t="e">
        <f>+#REF!</f>
        <v>#REF!</v>
      </c>
      <c r="M319" s="52" t="e">
        <f>+#REF!</f>
        <v>#REF!</v>
      </c>
      <c r="N319" s="52" t="e">
        <f>+#REF!</f>
        <v>#REF!</v>
      </c>
      <c r="O319" s="52" t="e">
        <f>+#REF!</f>
        <v>#REF!</v>
      </c>
      <c r="P319" s="52" t="e">
        <f>+#REF!</f>
        <v>#REF!</v>
      </c>
    </row>
    <row r="320" spans="1:25" x14ac:dyDescent="0.25">
      <c r="A320" s="50">
        <f t="shared" si="33"/>
        <v>0</v>
      </c>
      <c r="B320" s="51">
        <f t="shared" si="34"/>
        <v>0</v>
      </c>
      <c r="C320" s="46" t="e">
        <f>+#REF!</f>
        <v>#REF!</v>
      </c>
      <c r="D320" s="46" t="e">
        <f>+#REF!</f>
        <v>#REF!</v>
      </c>
      <c r="E320" s="46" t="e">
        <f t="shared" si="35"/>
        <v>#REF!</v>
      </c>
      <c r="F320" s="46" t="e">
        <f t="shared" si="36"/>
        <v>#REF!</v>
      </c>
      <c r="G320" s="46"/>
      <c r="H320" s="46"/>
      <c r="I320" s="52" t="e">
        <f>+#REF!</f>
        <v>#REF!</v>
      </c>
      <c r="J320" s="52" t="e">
        <f>+#REF!</f>
        <v>#REF!</v>
      </c>
      <c r="K320" s="52" t="e">
        <f>+#REF!</f>
        <v>#REF!</v>
      </c>
      <c r="L320" s="52" t="e">
        <f>+#REF!</f>
        <v>#REF!</v>
      </c>
      <c r="M320" s="52" t="e">
        <f>+#REF!</f>
        <v>#REF!</v>
      </c>
      <c r="N320" s="52" t="e">
        <f>+#REF!</f>
        <v>#REF!</v>
      </c>
      <c r="O320" s="52" t="e">
        <f>+#REF!</f>
        <v>#REF!</v>
      </c>
      <c r="P320" s="52" t="e">
        <f>+#REF!</f>
        <v>#REF!</v>
      </c>
    </row>
    <row r="321" spans="1:25" x14ac:dyDescent="0.25">
      <c r="A321" s="50">
        <f t="shared" si="33"/>
        <v>0</v>
      </c>
      <c r="B321" s="51">
        <f t="shared" si="34"/>
        <v>0</v>
      </c>
      <c r="C321" s="46" t="e">
        <f>+#REF!</f>
        <v>#REF!</v>
      </c>
      <c r="D321" s="46" t="e">
        <f>+#REF!</f>
        <v>#REF!</v>
      </c>
      <c r="E321" s="46" t="e">
        <f t="shared" si="35"/>
        <v>#REF!</v>
      </c>
      <c r="F321" s="46" t="e">
        <f t="shared" si="36"/>
        <v>#REF!</v>
      </c>
      <c r="G321" s="46"/>
      <c r="H321" s="46"/>
      <c r="I321" s="52" t="e">
        <f>+#REF!</f>
        <v>#REF!</v>
      </c>
      <c r="J321" s="52" t="e">
        <f>+#REF!</f>
        <v>#REF!</v>
      </c>
      <c r="K321" s="52" t="e">
        <f>+#REF!</f>
        <v>#REF!</v>
      </c>
      <c r="L321" s="52" t="e">
        <f>+#REF!</f>
        <v>#REF!</v>
      </c>
      <c r="M321" s="52" t="e">
        <f>+#REF!</f>
        <v>#REF!</v>
      </c>
      <c r="N321" s="52" t="e">
        <f>+#REF!</f>
        <v>#REF!</v>
      </c>
      <c r="O321" s="52" t="e">
        <f>+#REF!</f>
        <v>#REF!</v>
      </c>
      <c r="P321" s="52" t="e">
        <f>+#REF!</f>
        <v>#REF!</v>
      </c>
    </row>
    <row r="322" spans="1:25" x14ac:dyDescent="0.25">
      <c r="A322" s="50">
        <f t="shared" si="33"/>
        <v>0</v>
      </c>
      <c r="B322" s="51">
        <f t="shared" si="34"/>
        <v>0</v>
      </c>
      <c r="C322" s="46" t="e">
        <f>+#REF!</f>
        <v>#REF!</v>
      </c>
      <c r="D322" s="46" t="e">
        <f>+#REF!</f>
        <v>#REF!</v>
      </c>
      <c r="E322" s="46" t="e">
        <f t="shared" si="35"/>
        <v>#REF!</v>
      </c>
      <c r="F322" s="46" t="e">
        <f t="shared" si="36"/>
        <v>#REF!</v>
      </c>
      <c r="G322" s="46"/>
      <c r="H322" s="46"/>
      <c r="I322" s="52" t="e">
        <f>+#REF!</f>
        <v>#REF!</v>
      </c>
      <c r="J322" s="52" t="e">
        <f>+#REF!</f>
        <v>#REF!</v>
      </c>
      <c r="K322" s="52" t="e">
        <f>+#REF!</f>
        <v>#REF!</v>
      </c>
      <c r="L322" s="52" t="e">
        <f>+#REF!</f>
        <v>#REF!</v>
      </c>
      <c r="M322" s="52" t="e">
        <f>+#REF!</f>
        <v>#REF!</v>
      </c>
      <c r="N322" s="52" t="e">
        <f>+#REF!</f>
        <v>#REF!</v>
      </c>
      <c r="O322" s="52" t="e">
        <f>+#REF!</f>
        <v>#REF!</v>
      </c>
      <c r="P322" s="52" t="e">
        <f>+#REF!</f>
        <v>#REF!</v>
      </c>
    </row>
    <row r="323" spans="1:25" x14ac:dyDescent="0.25">
      <c r="A323" s="50">
        <f t="shared" si="33"/>
        <v>0</v>
      </c>
      <c r="B323" s="51">
        <f t="shared" si="34"/>
        <v>0</v>
      </c>
      <c r="C323" s="46" t="e">
        <f>+#REF!</f>
        <v>#REF!</v>
      </c>
      <c r="D323" s="46" t="e">
        <f>+#REF!</f>
        <v>#REF!</v>
      </c>
      <c r="E323" s="46" t="e">
        <f t="shared" si="35"/>
        <v>#REF!</v>
      </c>
      <c r="F323" s="46" t="e">
        <f t="shared" si="36"/>
        <v>#REF!</v>
      </c>
      <c r="G323" s="46"/>
      <c r="H323" s="46"/>
      <c r="I323" s="52" t="e">
        <f>+#REF!</f>
        <v>#REF!</v>
      </c>
      <c r="J323" s="52" t="e">
        <f>+#REF!</f>
        <v>#REF!</v>
      </c>
      <c r="K323" s="52" t="e">
        <f>+#REF!</f>
        <v>#REF!</v>
      </c>
      <c r="L323" s="52" t="e">
        <f>+#REF!</f>
        <v>#REF!</v>
      </c>
      <c r="M323" s="52" t="e">
        <f>+#REF!</f>
        <v>#REF!</v>
      </c>
      <c r="N323" s="52" t="e">
        <f>+#REF!</f>
        <v>#REF!</v>
      </c>
      <c r="O323" s="52" t="e">
        <f>+#REF!</f>
        <v>#REF!</v>
      </c>
      <c r="P323" s="52" t="e">
        <f>+#REF!</f>
        <v>#REF!</v>
      </c>
    </row>
    <row r="324" spans="1:25" x14ac:dyDescent="0.25">
      <c r="A324" s="50">
        <f t="shared" si="33"/>
        <v>0</v>
      </c>
      <c r="B324" s="51">
        <f t="shared" si="34"/>
        <v>0</v>
      </c>
      <c r="C324" s="46" t="e">
        <f>+#REF!</f>
        <v>#REF!</v>
      </c>
      <c r="D324" s="46" t="e">
        <f>+#REF!</f>
        <v>#REF!</v>
      </c>
      <c r="E324" s="46" t="e">
        <f t="shared" si="35"/>
        <v>#REF!</v>
      </c>
      <c r="F324" s="46" t="e">
        <f t="shared" si="36"/>
        <v>#REF!</v>
      </c>
      <c r="G324" s="46"/>
      <c r="H324" s="46"/>
      <c r="I324" s="52" t="e">
        <f>+#REF!</f>
        <v>#REF!</v>
      </c>
      <c r="J324" s="52" t="e">
        <f>+#REF!</f>
        <v>#REF!</v>
      </c>
      <c r="K324" s="52" t="e">
        <f>+#REF!</f>
        <v>#REF!</v>
      </c>
      <c r="L324" s="52" t="e">
        <f>+#REF!</f>
        <v>#REF!</v>
      </c>
      <c r="M324" s="52" t="e">
        <f>+#REF!</f>
        <v>#REF!</v>
      </c>
      <c r="N324" s="52" t="e">
        <f>+#REF!</f>
        <v>#REF!</v>
      </c>
      <c r="O324" s="52" t="e">
        <f>+#REF!</f>
        <v>#REF!</v>
      </c>
      <c r="P324" s="52" t="e">
        <f>+#REF!</f>
        <v>#REF!</v>
      </c>
    </row>
    <row r="325" spans="1:25" x14ac:dyDescent="0.25">
      <c r="A325" s="50">
        <f t="shared" si="33"/>
        <v>0</v>
      </c>
      <c r="B325" s="51">
        <f t="shared" si="34"/>
        <v>0</v>
      </c>
      <c r="C325" s="46" t="e">
        <f>+#REF!</f>
        <v>#REF!</v>
      </c>
      <c r="D325" s="46" t="e">
        <f>+#REF!</f>
        <v>#REF!</v>
      </c>
      <c r="E325" s="46" t="e">
        <f t="shared" si="35"/>
        <v>#REF!</v>
      </c>
      <c r="F325" s="46" t="e">
        <f t="shared" si="36"/>
        <v>#REF!</v>
      </c>
      <c r="G325" s="46"/>
      <c r="H325" s="46"/>
      <c r="I325" s="52" t="e">
        <f>+#REF!</f>
        <v>#REF!</v>
      </c>
      <c r="J325" s="52" t="e">
        <f>+#REF!</f>
        <v>#REF!</v>
      </c>
      <c r="K325" s="52" t="e">
        <f>+#REF!</f>
        <v>#REF!</v>
      </c>
      <c r="L325" s="52" t="e">
        <f>+#REF!</f>
        <v>#REF!</v>
      </c>
      <c r="M325" s="52" t="e">
        <f>+#REF!</f>
        <v>#REF!</v>
      </c>
      <c r="N325" s="52" t="e">
        <f>+#REF!</f>
        <v>#REF!</v>
      </c>
      <c r="O325" s="52" t="e">
        <f>+#REF!</f>
        <v>#REF!</v>
      </c>
      <c r="P325" s="52" t="e">
        <f>+#REF!</f>
        <v>#REF!</v>
      </c>
    </row>
    <row r="326" spans="1:25" x14ac:dyDescent="0.25">
      <c r="A326" s="50">
        <f t="shared" si="33"/>
        <v>0</v>
      </c>
      <c r="B326" s="51">
        <f t="shared" si="34"/>
        <v>0</v>
      </c>
      <c r="C326" s="46" t="e">
        <f>+#REF!</f>
        <v>#REF!</v>
      </c>
      <c r="D326" s="46" t="e">
        <f>+#REF!</f>
        <v>#REF!</v>
      </c>
      <c r="E326" s="46" t="e">
        <f t="shared" si="35"/>
        <v>#REF!</v>
      </c>
      <c r="F326" s="46" t="e">
        <f t="shared" si="36"/>
        <v>#REF!</v>
      </c>
      <c r="G326" s="46"/>
      <c r="H326" s="46"/>
      <c r="I326" s="52" t="e">
        <f>+#REF!</f>
        <v>#REF!</v>
      </c>
      <c r="J326" s="52" t="e">
        <f>+#REF!</f>
        <v>#REF!</v>
      </c>
      <c r="K326" s="52" t="e">
        <f>+#REF!</f>
        <v>#REF!</v>
      </c>
      <c r="L326" s="52" t="e">
        <f>+#REF!</f>
        <v>#REF!</v>
      </c>
      <c r="M326" s="52" t="e">
        <f>+#REF!</f>
        <v>#REF!</v>
      </c>
      <c r="N326" s="52" t="e">
        <f>+#REF!</f>
        <v>#REF!</v>
      </c>
      <c r="O326" s="52" t="e">
        <f>+#REF!</f>
        <v>#REF!</v>
      </c>
      <c r="P326" s="52" t="e">
        <f>+#REF!</f>
        <v>#REF!</v>
      </c>
    </row>
    <row r="327" spans="1:25" x14ac:dyDescent="0.25">
      <c r="A327" s="50">
        <f t="shared" si="33"/>
        <v>0</v>
      </c>
      <c r="B327" s="51">
        <f t="shared" si="34"/>
        <v>0</v>
      </c>
      <c r="C327" s="46" t="e">
        <f>+#REF!</f>
        <v>#REF!</v>
      </c>
      <c r="D327" s="46" t="e">
        <f>+#REF!</f>
        <v>#REF!</v>
      </c>
      <c r="E327" s="46" t="e">
        <f t="shared" si="35"/>
        <v>#REF!</v>
      </c>
      <c r="F327" s="46" t="e">
        <f t="shared" si="36"/>
        <v>#REF!</v>
      </c>
      <c r="G327" s="46"/>
      <c r="H327" s="46"/>
      <c r="I327" s="52" t="e">
        <f>+#REF!</f>
        <v>#REF!</v>
      </c>
      <c r="J327" s="52" t="e">
        <f>+#REF!</f>
        <v>#REF!</v>
      </c>
      <c r="K327" s="52" t="e">
        <f>+#REF!</f>
        <v>#REF!</v>
      </c>
      <c r="L327" s="52" t="e">
        <f>+#REF!</f>
        <v>#REF!</v>
      </c>
      <c r="M327" s="52" t="e">
        <f>+#REF!</f>
        <v>#REF!</v>
      </c>
      <c r="N327" s="52" t="e">
        <f>+#REF!</f>
        <v>#REF!</v>
      </c>
      <c r="O327" s="52" t="e">
        <f>+#REF!</f>
        <v>#REF!</v>
      </c>
      <c r="P327" s="52" t="e">
        <f>+#REF!</f>
        <v>#REF!</v>
      </c>
      <c r="Y327" s="49"/>
    </row>
    <row r="328" spans="1:25" x14ac:dyDescent="0.25">
      <c r="A328" s="50">
        <f t="shared" si="33"/>
        <v>0</v>
      </c>
      <c r="B328" s="51">
        <f t="shared" si="34"/>
        <v>0</v>
      </c>
      <c r="C328" s="46" t="e">
        <f>+#REF!</f>
        <v>#REF!</v>
      </c>
      <c r="D328" s="46" t="e">
        <f>+#REF!</f>
        <v>#REF!</v>
      </c>
      <c r="E328" s="46" t="e">
        <f t="shared" si="35"/>
        <v>#REF!</v>
      </c>
      <c r="F328" s="46" t="e">
        <f t="shared" si="36"/>
        <v>#REF!</v>
      </c>
      <c r="G328" s="46"/>
      <c r="H328" s="46"/>
      <c r="I328" s="52" t="e">
        <f>+#REF!</f>
        <v>#REF!</v>
      </c>
      <c r="J328" s="52" t="e">
        <f>+#REF!</f>
        <v>#REF!</v>
      </c>
      <c r="K328" s="52" t="e">
        <f>+#REF!</f>
        <v>#REF!</v>
      </c>
      <c r="L328" s="52" t="e">
        <f>+#REF!</f>
        <v>#REF!</v>
      </c>
      <c r="M328" s="52" t="e">
        <f>+#REF!</f>
        <v>#REF!</v>
      </c>
      <c r="N328" s="52" t="e">
        <f>+#REF!</f>
        <v>#REF!</v>
      </c>
      <c r="O328" s="52" t="e">
        <f>+#REF!</f>
        <v>#REF!</v>
      </c>
      <c r="P328" s="52" t="e">
        <f>+#REF!</f>
        <v>#REF!</v>
      </c>
    </row>
    <row r="329" spans="1:25" x14ac:dyDescent="0.25">
      <c r="A329" s="50">
        <f t="shared" si="33"/>
        <v>0</v>
      </c>
      <c r="B329" s="51">
        <f t="shared" si="34"/>
        <v>0</v>
      </c>
      <c r="C329" s="46" t="e">
        <f>+#REF!</f>
        <v>#REF!</v>
      </c>
      <c r="D329" s="46" t="e">
        <f>+#REF!</f>
        <v>#REF!</v>
      </c>
      <c r="E329" s="46" t="e">
        <f t="shared" si="35"/>
        <v>#REF!</v>
      </c>
      <c r="F329" s="46" t="e">
        <f t="shared" si="36"/>
        <v>#REF!</v>
      </c>
      <c r="G329" s="46"/>
      <c r="H329" s="46"/>
      <c r="I329" s="52" t="e">
        <f>+#REF!</f>
        <v>#REF!</v>
      </c>
      <c r="J329" s="52" t="e">
        <f>+#REF!</f>
        <v>#REF!</v>
      </c>
      <c r="K329" s="52" t="e">
        <f>+#REF!</f>
        <v>#REF!</v>
      </c>
      <c r="L329" s="52" t="e">
        <f>+#REF!</f>
        <v>#REF!</v>
      </c>
      <c r="M329" s="52" t="e">
        <f>+#REF!</f>
        <v>#REF!</v>
      </c>
      <c r="N329" s="52" t="e">
        <f>+#REF!</f>
        <v>#REF!</v>
      </c>
      <c r="O329" s="52" t="e">
        <f>+#REF!</f>
        <v>#REF!</v>
      </c>
      <c r="P329" s="52" t="e">
        <f>+#REF!</f>
        <v>#REF!</v>
      </c>
    </row>
    <row r="330" spans="1:25" x14ac:dyDescent="0.25">
      <c r="A330" s="50">
        <f t="shared" si="33"/>
        <v>0</v>
      </c>
      <c r="B330" s="51">
        <f t="shared" si="34"/>
        <v>0</v>
      </c>
      <c r="C330" s="46" t="e">
        <f>+#REF!</f>
        <v>#REF!</v>
      </c>
      <c r="D330" s="46" t="e">
        <f>+#REF!</f>
        <v>#REF!</v>
      </c>
      <c r="E330" s="46" t="e">
        <f t="shared" si="35"/>
        <v>#REF!</v>
      </c>
      <c r="F330" s="46" t="e">
        <f t="shared" si="36"/>
        <v>#REF!</v>
      </c>
      <c r="G330" s="46"/>
      <c r="H330" s="46"/>
      <c r="I330" s="52" t="e">
        <f>+#REF!</f>
        <v>#REF!</v>
      </c>
      <c r="J330" s="52" t="e">
        <f>+#REF!</f>
        <v>#REF!</v>
      </c>
      <c r="K330" s="52" t="e">
        <f>+#REF!</f>
        <v>#REF!</v>
      </c>
      <c r="L330" s="52" t="e">
        <f>+#REF!</f>
        <v>#REF!</v>
      </c>
      <c r="M330" s="52" t="e">
        <f>+#REF!</f>
        <v>#REF!</v>
      </c>
      <c r="N330" s="52" t="e">
        <f>+#REF!</f>
        <v>#REF!</v>
      </c>
      <c r="O330" s="52" t="e">
        <f>+#REF!</f>
        <v>#REF!</v>
      </c>
      <c r="P330" s="52" t="e">
        <f>+#REF!</f>
        <v>#REF!</v>
      </c>
    </row>
    <row r="331" spans="1:25" x14ac:dyDescent="0.25">
      <c r="A331" s="50">
        <f t="shared" si="33"/>
        <v>0</v>
      </c>
      <c r="B331" s="51">
        <f t="shared" si="34"/>
        <v>0</v>
      </c>
      <c r="C331" s="46" t="e">
        <f>+#REF!</f>
        <v>#REF!</v>
      </c>
      <c r="D331" s="46" t="e">
        <f>+#REF!</f>
        <v>#REF!</v>
      </c>
      <c r="E331" s="46" t="e">
        <f t="shared" si="35"/>
        <v>#REF!</v>
      </c>
      <c r="F331" s="46" t="e">
        <f t="shared" si="36"/>
        <v>#REF!</v>
      </c>
      <c r="G331" s="46"/>
      <c r="H331" s="46"/>
      <c r="I331" s="52" t="e">
        <f>+#REF!</f>
        <v>#REF!</v>
      </c>
      <c r="J331" s="52" t="e">
        <f>+#REF!</f>
        <v>#REF!</v>
      </c>
      <c r="K331" s="52" t="e">
        <f>+#REF!</f>
        <v>#REF!</v>
      </c>
      <c r="L331" s="52" t="e">
        <f>+#REF!</f>
        <v>#REF!</v>
      </c>
      <c r="M331" s="52" t="e">
        <f>+#REF!</f>
        <v>#REF!</v>
      </c>
      <c r="N331" s="52" t="e">
        <f>+#REF!</f>
        <v>#REF!</v>
      </c>
      <c r="O331" s="52" t="e">
        <f>+#REF!</f>
        <v>#REF!</v>
      </c>
      <c r="P331" s="52" t="e">
        <f>+#REF!</f>
        <v>#REF!</v>
      </c>
    </row>
    <row r="332" spans="1:25" s="49" customFormat="1" x14ac:dyDescent="0.25">
      <c r="A332" s="47">
        <f t="shared" si="33"/>
        <v>0</v>
      </c>
      <c r="B332" s="48">
        <f t="shared" si="34"/>
        <v>0</v>
      </c>
      <c r="C332" s="49" t="e">
        <f>+#REF!</f>
        <v>#REF!</v>
      </c>
      <c r="D332" s="49" t="e">
        <f>+#REF!</f>
        <v>#REF!</v>
      </c>
      <c r="E332" s="49" t="e">
        <f t="shared" si="35"/>
        <v>#REF!</v>
      </c>
      <c r="F332" s="49" t="e">
        <f t="shared" si="36"/>
        <v>#REF!</v>
      </c>
      <c r="I332" s="49" t="e">
        <f>+#REF!</f>
        <v>#REF!</v>
      </c>
      <c r="J332" s="49" t="e">
        <f>+#REF!</f>
        <v>#REF!</v>
      </c>
      <c r="K332" s="49" t="e">
        <f>+#REF!</f>
        <v>#REF!</v>
      </c>
      <c r="L332" s="49" t="e">
        <f>+#REF!</f>
        <v>#REF!</v>
      </c>
      <c r="M332" s="49" t="e">
        <f>+#REF!</f>
        <v>#REF!</v>
      </c>
      <c r="N332" s="49" t="e">
        <f>+#REF!</f>
        <v>#REF!</v>
      </c>
      <c r="O332" s="49" t="e">
        <f>+#REF!</f>
        <v>#REF!</v>
      </c>
      <c r="P332" s="49" t="e">
        <f>+#REF!</f>
        <v>#REF!</v>
      </c>
      <c r="R332" s="53"/>
      <c r="S332" s="53"/>
      <c r="T332" s="53"/>
      <c r="U332" s="53"/>
      <c r="V332" s="53"/>
      <c r="W332" s="53"/>
      <c r="X332" s="53"/>
      <c r="Y332" s="53"/>
    </row>
    <row r="333" spans="1:25" x14ac:dyDescent="0.25">
      <c r="A333" s="50">
        <f t="shared" si="33"/>
        <v>0</v>
      </c>
      <c r="B333" s="51">
        <f t="shared" si="34"/>
        <v>0</v>
      </c>
      <c r="C333" s="46" t="e">
        <f>+#REF!</f>
        <v>#REF!</v>
      </c>
      <c r="D333" s="46" t="e">
        <f>+#REF!</f>
        <v>#REF!</v>
      </c>
      <c r="E333" s="46" t="e">
        <f>+#REF!</f>
        <v>#REF!</v>
      </c>
      <c r="F333" s="46" t="e">
        <f>+#REF!</f>
        <v>#REF!</v>
      </c>
      <c r="G333" s="46"/>
      <c r="H333" s="46"/>
      <c r="I333" s="52" t="e">
        <f>+#REF!</f>
        <v>#REF!</v>
      </c>
      <c r="J333" s="52" t="e">
        <f>+#REF!</f>
        <v>#REF!</v>
      </c>
      <c r="K333" s="52" t="e">
        <f>+#REF!</f>
        <v>#REF!</v>
      </c>
      <c r="L333" s="52" t="e">
        <f>+#REF!</f>
        <v>#REF!</v>
      </c>
      <c r="M333" s="52" t="e">
        <f>+#REF!</f>
        <v>#REF!</v>
      </c>
      <c r="N333" s="52" t="e">
        <f>+#REF!</f>
        <v>#REF!</v>
      </c>
      <c r="O333" s="52" t="e">
        <f>+#REF!</f>
        <v>#REF!</v>
      </c>
      <c r="P333" s="52" t="e">
        <f>+#REF!</f>
        <v>#REF!</v>
      </c>
    </row>
    <row r="334" spans="1:25" x14ac:dyDescent="0.25">
      <c r="A334" s="50">
        <f t="shared" si="33"/>
        <v>0</v>
      </c>
      <c r="B334" s="51">
        <f t="shared" si="34"/>
        <v>0</v>
      </c>
      <c r="C334" s="46" t="e">
        <f>+#REF!</f>
        <v>#REF!</v>
      </c>
      <c r="D334" s="46" t="e">
        <f>+#REF!</f>
        <v>#REF!</v>
      </c>
      <c r="E334" s="46" t="e">
        <f>+E333</f>
        <v>#REF!</v>
      </c>
      <c r="F334" s="46" t="e">
        <f>+F333</f>
        <v>#REF!</v>
      </c>
      <c r="G334" s="46"/>
      <c r="H334" s="46"/>
      <c r="I334" s="52" t="e">
        <f>+#REF!</f>
        <v>#REF!</v>
      </c>
      <c r="J334" s="52" t="e">
        <f>+#REF!</f>
        <v>#REF!</v>
      </c>
      <c r="K334" s="52" t="e">
        <f>+#REF!</f>
        <v>#REF!</v>
      </c>
      <c r="L334" s="52" t="e">
        <f>+#REF!</f>
        <v>#REF!</v>
      </c>
      <c r="M334" s="52" t="e">
        <f>+#REF!</f>
        <v>#REF!</v>
      </c>
      <c r="N334" s="52" t="e">
        <f>+#REF!</f>
        <v>#REF!</v>
      </c>
      <c r="O334" s="52" t="e">
        <f>+#REF!</f>
        <v>#REF!</v>
      </c>
      <c r="P334" s="52" t="e">
        <f>+#REF!</f>
        <v>#REF!</v>
      </c>
    </row>
    <row r="335" spans="1:25" x14ac:dyDescent="0.25">
      <c r="A335" s="50">
        <f t="shared" si="33"/>
        <v>0</v>
      </c>
      <c r="B335" s="51">
        <f t="shared" si="34"/>
        <v>0</v>
      </c>
      <c r="C335" s="46" t="e">
        <f>+#REF!</f>
        <v>#REF!</v>
      </c>
      <c r="D335" s="46" t="e">
        <f>+#REF!</f>
        <v>#REF!</v>
      </c>
      <c r="E335" s="46" t="e">
        <f t="shared" ref="E335:E348" si="37">+E334</f>
        <v>#REF!</v>
      </c>
      <c r="F335" s="46" t="e">
        <f t="shared" ref="F335:F348" si="38">+F334</f>
        <v>#REF!</v>
      </c>
      <c r="G335" s="46"/>
      <c r="H335" s="46"/>
      <c r="I335" s="52" t="e">
        <f>+#REF!</f>
        <v>#REF!</v>
      </c>
      <c r="J335" s="52" t="e">
        <f>+#REF!</f>
        <v>#REF!</v>
      </c>
      <c r="K335" s="52" t="e">
        <f>+#REF!</f>
        <v>#REF!</v>
      </c>
      <c r="L335" s="52" t="e">
        <f>+#REF!</f>
        <v>#REF!</v>
      </c>
      <c r="M335" s="52" t="e">
        <f>+#REF!</f>
        <v>#REF!</v>
      </c>
      <c r="N335" s="52" t="e">
        <f>+#REF!</f>
        <v>#REF!</v>
      </c>
      <c r="O335" s="52" t="e">
        <f>+#REF!</f>
        <v>#REF!</v>
      </c>
      <c r="P335" s="52" t="e">
        <f>+#REF!</f>
        <v>#REF!</v>
      </c>
    </row>
    <row r="336" spans="1:25" x14ac:dyDescent="0.25">
      <c r="A336" s="50">
        <f t="shared" si="33"/>
        <v>0</v>
      </c>
      <c r="B336" s="51">
        <f t="shared" si="34"/>
        <v>0</v>
      </c>
      <c r="C336" s="46" t="e">
        <f>+#REF!</f>
        <v>#REF!</v>
      </c>
      <c r="D336" s="46" t="e">
        <f>+#REF!</f>
        <v>#REF!</v>
      </c>
      <c r="E336" s="46" t="e">
        <f t="shared" si="37"/>
        <v>#REF!</v>
      </c>
      <c r="F336" s="46" t="e">
        <f t="shared" si="38"/>
        <v>#REF!</v>
      </c>
      <c r="G336" s="46"/>
      <c r="H336" s="46"/>
      <c r="I336" s="52" t="e">
        <f>+#REF!</f>
        <v>#REF!</v>
      </c>
      <c r="J336" s="52" t="e">
        <f>+#REF!</f>
        <v>#REF!</v>
      </c>
      <c r="K336" s="52" t="e">
        <f>+#REF!</f>
        <v>#REF!</v>
      </c>
      <c r="L336" s="52" t="e">
        <f>+#REF!</f>
        <v>#REF!</v>
      </c>
      <c r="M336" s="52" t="e">
        <f>+#REF!</f>
        <v>#REF!</v>
      </c>
      <c r="N336" s="52" t="e">
        <f>+#REF!</f>
        <v>#REF!</v>
      </c>
      <c r="O336" s="52" t="e">
        <f>+#REF!</f>
        <v>#REF!</v>
      </c>
      <c r="P336" s="52" t="e">
        <f>+#REF!</f>
        <v>#REF!</v>
      </c>
    </row>
    <row r="337" spans="1:25" x14ac:dyDescent="0.25">
      <c r="A337" s="50">
        <f t="shared" si="33"/>
        <v>0</v>
      </c>
      <c r="B337" s="51">
        <f t="shared" si="34"/>
        <v>0</v>
      </c>
      <c r="C337" s="46" t="e">
        <f>+#REF!</f>
        <v>#REF!</v>
      </c>
      <c r="D337" s="46" t="e">
        <f>+#REF!</f>
        <v>#REF!</v>
      </c>
      <c r="E337" s="46" t="e">
        <f t="shared" si="37"/>
        <v>#REF!</v>
      </c>
      <c r="F337" s="46" t="e">
        <f t="shared" si="38"/>
        <v>#REF!</v>
      </c>
      <c r="G337" s="46"/>
      <c r="H337" s="46"/>
      <c r="I337" s="52" t="e">
        <f>+#REF!</f>
        <v>#REF!</v>
      </c>
      <c r="J337" s="52" t="e">
        <f>+#REF!</f>
        <v>#REF!</v>
      </c>
      <c r="K337" s="52" t="e">
        <f>+#REF!</f>
        <v>#REF!</v>
      </c>
      <c r="L337" s="52" t="e">
        <f>+#REF!</f>
        <v>#REF!</v>
      </c>
      <c r="M337" s="52" t="e">
        <f>+#REF!</f>
        <v>#REF!</v>
      </c>
      <c r="N337" s="52" t="e">
        <f>+#REF!</f>
        <v>#REF!</v>
      </c>
      <c r="O337" s="52" t="e">
        <f>+#REF!</f>
        <v>#REF!</v>
      </c>
      <c r="P337" s="52" t="e">
        <f>+#REF!</f>
        <v>#REF!</v>
      </c>
    </row>
    <row r="338" spans="1:25" x14ac:dyDescent="0.25">
      <c r="A338" s="50">
        <f t="shared" si="33"/>
        <v>0</v>
      </c>
      <c r="B338" s="51">
        <f t="shared" si="34"/>
        <v>0</v>
      </c>
      <c r="C338" s="46" t="e">
        <f>+#REF!</f>
        <v>#REF!</v>
      </c>
      <c r="D338" s="46" t="e">
        <f>+#REF!</f>
        <v>#REF!</v>
      </c>
      <c r="E338" s="46" t="e">
        <f t="shared" si="37"/>
        <v>#REF!</v>
      </c>
      <c r="F338" s="46" t="e">
        <f t="shared" si="38"/>
        <v>#REF!</v>
      </c>
      <c r="G338" s="46"/>
      <c r="H338" s="46"/>
      <c r="I338" s="52" t="e">
        <f>+#REF!</f>
        <v>#REF!</v>
      </c>
      <c r="J338" s="52" t="e">
        <f>+#REF!</f>
        <v>#REF!</v>
      </c>
      <c r="K338" s="52" t="e">
        <f>+#REF!</f>
        <v>#REF!</v>
      </c>
      <c r="L338" s="52" t="e">
        <f>+#REF!</f>
        <v>#REF!</v>
      </c>
      <c r="M338" s="52" t="e">
        <f>+#REF!</f>
        <v>#REF!</v>
      </c>
      <c r="N338" s="52" t="e">
        <f>+#REF!</f>
        <v>#REF!</v>
      </c>
      <c r="O338" s="52" t="e">
        <f>+#REF!</f>
        <v>#REF!</v>
      </c>
      <c r="P338" s="52" t="e">
        <f>+#REF!</f>
        <v>#REF!</v>
      </c>
    </row>
    <row r="339" spans="1:25" x14ac:dyDescent="0.25">
      <c r="A339" s="50">
        <f t="shared" si="33"/>
        <v>0</v>
      </c>
      <c r="B339" s="51">
        <f t="shared" si="34"/>
        <v>0</v>
      </c>
      <c r="C339" s="46" t="e">
        <f>+#REF!</f>
        <v>#REF!</v>
      </c>
      <c r="D339" s="46" t="e">
        <f>+#REF!</f>
        <v>#REF!</v>
      </c>
      <c r="E339" s="46" t="e">
        <f t="shared" si="37"/>
        <v>#REF!</v>
      </c>
      <c r="F339" s="46" t="e">
        <f t="shared" si="38"/>
        <v>#REF!</v>
      </c>
      <c r="G339" s="46"/>
      <c r="H339" s="46"/>
      <c r="I339" s="52" t="e">
        <f>+#REF!</f>
        <v>#REF!</v>
      </c>
      <c r="J339" s="52" t="e">
        <f>+#REF!</f>
        <v>#REF!</v>
      </c>
      <c r="K339" s="52" t="e">
        <f>+#REF!</f>
        <v>#REF!</v>
      </c>
      <c r="L339" s="52" t="e">
        <f>+#REF!</f>
        <v>#REF!</v>
      </c>
      <c r="M339" s="52" t="e">
        <f>+#REF!</f>
        <v>#REF!</v>
      </c>
      <c r="N339" s="52" t="e">
        <f>+#REF!</f>
        <v>#REF!</v>
      </c>
      <c r="O339" s="52" t="e">
        <f>+#REF!</f>
        <v>#REF!</v>
      </c>
      <c r="P339" s="52" t="e">
        <f>+#REF!</f>
        <v>#REF!</v>
      </c>
    </row>
    <row r="340" spans="1:25" x14ac:dyDescent="0.25">
      <c r="A340" s="50">
        <f t="shared" si="33"/>
        <v>0</v>
      </c>
      <c r="B340" s="51">
        <f t="shared" si="34"/>
        <v>0</v>
      </c>
      <c r="C340" s="46" t="e">
        <f>+#REF!</f>
        <v>#REF!</v>
      </c>
      <c r="D340" s="46" t="e">
        <f>+#REF!</f>
        <v>#REF!</v>
      </c>
      <c r="E340" s="46" t="e">
        <f t="shared" si="37"/>
        <v>#REF!</v>
      </c>
      <c r="F340" s="46" t="e">
        <f t="shared" si="38"/>
        <v>#REF!</v>
      </c>
      <c r="G340" s="46"/>
      <c r="H340" s="46"/>
      <c r="I340" s="52" t="e">
        <f>+#REF!</f>
        <v>#REF!</v>
      </c>
      <c r="J340" s="52" t="e">
        <f>+#REF!</f>
        <v>#REF!</v>
      </c>
      <c r="K340" s="52" t="e">
        <f>+#REF!</f>
        <v>#REF!</v>
      </c>
      <c r="L340" s="52" t="e">
        <f>+#REF!</f>
        <v>#REF!</v>
      </c>
      <c r="M340" s="52" t="e">
        <f>+#REF!</f>
        <v>#REF!</v>
      </c>
      <c r="N340" s="52" t="e">
        <f>+#REF!</f>
        <v>#REF!</v>
      </c>
      <c r="O340" s="52" t="e">
        <f>+#REF!</f>
        <v>#REF!</v>
      </c>
      <c r="P340" s="52" t="e">
        <f>+#REF!</f>
        <v>#REF!</v>
      </c>
    </row>
    <row r="341" spans="1:25" x14ac:dyDescent="0.25">
      <c r="A341" s="50">
        <f t="shared" si="33"/>
        <v>0</v>
      </c>
      <c r="B341" s="51">
        <f t="shared" si="34"/>
        <v>0</v>
      </c>
      <c r="C341" s="46" t="e">
        <f>+#REF!</f>
        <v>#REF!</v>
      </c>
      <c r="D341" s="46" t="e">
        <f>+#REF!</f>
        <v>#REF!</v>
      </c>
      <c r="E341" s="46" t="e">
        <f t="shared" si="37"/>
        <v>#REF!</v>
      </c>
      <c r="F341" s="46" t="e">
        <f t="shared" si="38"/>
        <v>#REF!</v>
      </c>
      <c r="G341" s="46"/>
      <c r="H341" s="46"/>
      <c r="I341" s="52" t="e">
        <f>+#REF!</f>
        <v>#REF!</v>
      </c>
      <c r="J341" s="52" t="e">
        <f>+#REF!</f>
        <v>#REF!</v>
      </c>
      <c r="K341" s="52" t="e">
        <f>+#REF!</f>
        <v>#REF!</v>
      </c>
      <c r="L341" s="52" t="e">
        <f>+#REF!</f>
        <v>#REF!</v>
      </c>
      <c r="M341" s="52" t="e">
        <f>+#REF!</f>
        <v>#REF!</v>
      </c>
      <c r="N341" s="52" t="e">
        <f>+#REF!</f>
        <v>#REF!</v>
      </c>
      <c r="O341" s="52" t="e">
        <f>+#REF!</f>
        <v>#REF!</v>
      </c>
      <c r="P341" s="52" t="e">
        <f>+#REF!</f>
        <v>#REF!</v>
      </c>
    </row>
    <row r="342" spans="1:25" x14ac:dyDescent="0.25">
      <c r="A342" s="50">
        <f t="shared" si="33"/>
        <v>0</v>
      </c>
      <c r="B342" s="51">
        <f t="shared" si="34"/>
        <v>0</v>
      </c>
      <c r="C342" s="46" t="e">
        <f>+#REF!</f>
        <v>#REF!</v>
      </c>
      <c r="D342" s="46" t="e">
        <f>+#REF!</f>
        <v>#REF!</v>
      </c>
      <c r="E342" s="46" t="e">
        <f t="shared" si="37"/>
        <v>#REF!</v>
      </c>
      <c r="F342" s="46" t="e">
        <f t="shared" si="38"/>
        <v>#REF!</v>
      </c>
      <c r="G342" s="46"/>
      <c r="H342" s="46"/>
      <c r="I342" s="52" t="e">
        <f>+#REF!</f>
        <v>#REF!</v>
      </c>
      <c r="J342" s="52" t="e">
        <f>+#REF!</f>
        <v>#REF!</v>
      </c>
      <c r="K342" s="52" t="e">
        <f>+#REF!</f>
        <v>#REF!</v>
      </c>
      <c r="L342" s="52" t="e">
        <f>+#REF!</f>
        <v>#REF!</v>
      </c>
      <c r="M342" s="52" t="e">
        <f>+#REF!</f>
        <v>#REF!</v>
      </c>
      <c r="N342" s="52" t="e">
        <f>+#REF!</f>
        <v>#REF!</v>
      </c>
      <c r="O342" s="52" t="e">
        <f>+#REF!</f>
        <v>#REF!</v>
      </c>
      <c r="P342" s="52" t="e">
        <f>+#REF!</f>
        <v>#REF!</v>
      </c>
    </row>
    <row r="343" spans="1:25" x14ac:dyDescent="0.25">
      <c r="A343" s="50">
        <f t="shared" si="33"/>
        <v>0</v>
      </c>
      <c r="B343" s="51">
        <f t="shared" si="34"/>
        <v>0</v>
      </c>
      <c r="C343" s="46" t="e">
        <f>+#REF!</f>
        <v>#REF!</v>
      </c>
      <c r="D343" s="46" t="e">
        <f>+#REF!</f>
        <v>#REF!</v>
      </c>
      <c r="E343" s="46" t="e">
        <f t="shared" si="37"/>
        <v>#REF!</v>
      </c>
      <c r="F343" s="46" t="e">
        <f t="shared" si="38"/>
        <v>#REF!</v>
      </c>
      <c r="G343" s="46"/>
      <c r="H343" s="46"/>
      <c r="I343" s="52" t="e">
        <f>+#REF!</f>
        <v>#REF!</v>
      </c>
      <c r="J343" s="52" t="e">
        <f>+#REF!</f>
        <v>#REF!</v>
      </c>
      <c r="K343" s="52" t="e">
        <f>+#REF!</f>
        <v>#REF!</v>
      </c>
      <c r="L343" s="52" t="e">
        <f>+#REF!</f>
        <v>#REF!</v>
      </c>
      <c r="M343" s="52" t="e">
        <f>+#REF!</f>
        <v>#REF!</v>
      </c>
      <c r="N343" s="52" t="e">
        <f>+#REF!</f>
        <v>#REF!</v>
      </c>
      <c r="O343" s="52" t="e">
        <f>+#REF!</f>
        <v>#REF!</v>
      </c>
      <c r="P343" s="52" t="e">
        <f>+#REF!</f>
        <v>#REF!</v>
      </c>
      <c r="Y343" s="49"/>
    </row>
    <row r="344" spans="1:25" x14ac:dyDescent="0.25">
      <c r="A344" s="50">
        <f t="shared" si="33"/>
        <v>0</v>
      </c>
      <c r="B344" s="51">
        <f t="shared" si="34"/>
        <v>0</v>
      </c>
      <c r="C344" s="46" t="e">
        <f>+#REF!</f>
        <v>#REF!</v>
      </c>
      <c r="D344" s="46" t="e">
        <f>+#REF!</f>
        <v>#REF!</v>
      </c>
      <c r="E344" s="46" t="e">
        <f t="shared" si="37"/>
        <v>#REF!</v>
      </c>
      <c r="F344" s="46" t="e">
        <f t="shared" si="38"/>
        <v>#REF!</v>
      </c>
      <c r="G344" s="46"/>
      <c r="H344" s="46"/>
      <c r="I344" s="52" t="e">
        <f>+#REF!</f>
        <v>#REF!</v>
      </c>
      <c r="J344" s="52" t="e">
        <f>+#REF!</f>
        <v>#REF!</v>
      </c>
      <c r="K344" s="52" t="e">
        <f>+#REF!</f>
        <v>#REF!</v>
      </c>
      <c r="L344" s="52" t="e">
        <f>+#REF!</f>
        <v>#REF!</v>
      </c>
      <c r="M344" s="52" t="e">
        <f>+#REF!</f>
        <v>#REF!</v>
      </c>
      <c r="N344" s="52" t="e">
        <f>+#REF!</f>
        <v>#REF!</v>
      </c>
      <c r="O344" s="52" t="e">
        <f>+#REF!</f>
        <v>#REF!</v>
      </c>
      <c r="P344" s="52" t="e">
        <f>+#REF!</f>
        <v>#REF!</v>
      </c>
    </row>
    <row r="345" spans="1:25" x14ac:dyDescent="0.25">
      <c r="A345" s="50">
        <f t="shared" si="33"/>
        <v>0</v>
      </c>
      <c r="B345" s="51">
        <f t="shared" si="34"/>
        <v>0</v>
      </c>
      <c r="C345" s="46" t="e">
        <f>+#REF!</f>
        <v>#REF!</v>
      </c>
      <c r="D345" s="46" t="e">
        <f>+#REF!</f>
        <v>#REF!</v>
      </c>
      <c r="E345" s="46" t="e">
        <f t="shared" si="37"/>
        <v>#REF!</v>
      </c>
      <c r="F345" s="46" t="e">
        <f t="shared" si="38"/>
        <v>#REF!</v>
      </c>
      <c r="G345" s="46"/>
      <c r="H345" s="46"/>
      <c r="I345" s="52" t="e">
        <f>+#REF!</f>
        <v>#REF!</v>
      </c>
      <c r="J345" s="52" t="e">
        <f>+#REF!</f>
        <v>#REF!</v>
      </c>
      <c r="K345" s="52" t="e">
        <f>+#REF!</f>
        <v>#REF!</v>
      </c>
      <c r="L345" s="52" t="e">
        <f>+#REF!</f>
        <v>#REF!</v>
      </c>
      <c r="M345" s="52" t="e">
        <f>+#REF!</f>
        <v>#REF!</v>
      </c>
      <c r="N345" s="52" t="e">
        <f>+#REF!</f>
        <v>#REF!</v>
      </c>
      <c r="O345" s="52" t="e">
        <f>+#REF!</f>
        <v>#REF!</v>
      </c>
      <c r="P345" s="52" t="e">
        <f>+#REF!</f>
        <v>#REF!</v>
      </c>
    </row>
    <row r="346" spans="1:25" x14ac:dyDescent="0.25">
      <c r="A346" s="50">
        <f t="shared" si="33"/>
        <v>0</v>
      </c>
      <c r="B346" s="51">
        <f t="shared" si="34"/>
        <v>0</v>
      </c>
      <c r="C346" s="46" t="e">
        <f>+#REF!</f>
        <v>#REF!</v>
      </c>
      <c r="D346" s="46" t="e">
        <f>+#REF!</f>
        <v>#REF!</v>
      </c>
      <c r="E346" s="46" t="e">
        <f t="shared" si="37"/>
        <v>#REF!</v>
      </c>
      <c r="F346" s="46" t="e">
        <f t="shared" si="38"/>
        <v>#REF!</v>
      </c>
      <c r="G346" s="46"/>
      <c r="H346" s="46"/>
      <c r="I346" s="52" t="e">
        <f>+#REF!</f>
        <v>#REF!</v>
      </c>
      <c r="J346" s="52" t="e">
        <f>+#REF!</f>
        <v>#REF!</v>
      </c>
      <c r="K346" s="52" t="e">
        <f>+#REF!</f>
        <v>#REF!</v>
      </c>
      <c r="L346" s="52" t="e">
        <f>+#REF!</f>
        <v>#REF!</v>
      </c>
      <c r="M346" s="52" t="e">
        <f>+#REF!</f>
        <v>#REF!</v>
      </c>
      <c r="N346" s="52" t="e">
        <f>+#REF!</f>
        <v>#REF!</v>
      </c>
      <c r="O346" s="52" t="e">
        <f>+#REF!</f>
        <v>#REF!</v>
      </c>
      <c r="P346" s="52" t="e">
        <f>+#REF!</f>
        <v>#REF!</v>
      </c>
    </row>
    <row r="347" spans="1:25" x14ac:dyDescent="0.25">
      <c r="A347" s="50">
        <f t="shared" si="33"/>
        <v>0</v>
      </c>
      <c r="B347" s="51">
        <f t="shared" si="34"/>
        <v>0</v>
      </c>
      <c r="C347" s="46" t="e">
        <f>+#REF!</f>
        <v>#REF!</v>
      </c>
      <c r="D347" s="46" t="e">
        <f>+#REF!</f>
        <v>#REF!</v>
      </c>
      <c r="E347" s="46" t="e">
        <f t="shared" si="37"/>
        <v>#REF!</v>
      </c>
      <c r="F347" s="46" t="e">
        <f t="shared" si="38"/>
        <v>#REF!</v>
      </c>
      <c r="G347" s="46"/>
      <c r="H347" s="46"/>
      <c r="I347" s="52" t="e">
        <f>+#REF!</f>
        <v>#REF!</v>
      </c>
      <c r="J347" s="52" t="e">
        <f>+#REF!</f>
        <v>#REF!</v>
      </c>
      <c r="K347" s="52" t="e">
        <f>+#REF!</f>
        <v>#REF!</v>
      </c>
      <c r="L347" s="52" t="e">
        <f>+#REF!</f>
        <v>#REF!</v>
      </c>
      <c r="M347" s="52" t="e">
        <f>+#REF!</f>
        <v>#REF!</v>
      </c>
      <c r="N347" s="52" t="e">
        <f>+#REF!</f>
        <v>#REF!</v>
      </c>
      <c r="O347" s="52" t="e">
        <f>+#REF!</f>
        <v>#REF!</v>
      </c>
      <c r="P347" s="52" t="e">
        <f>+#REF!</f>
        <v>#REF!</v>
      </c>
    </row>
    <row r="348" spans="1:25" s="49" customFormat="1" x14ac:dyDescent="0.25">
      <c r="A348" s="47">
        <f t="shared" si="33"/>
        <v>0</v>
      </c>
      <c r="B348" s="48">
        <f t="shared" si="34"/>
        <v>0</v>
      </c>
      <c r="C348" s="49" t="e">
        <f>+#REF!</f>
        <v>#REF!</v>
      </c>
      <c r="D348" s="49" t="e">
        <f>+#REF!</f>
        <v>#REF!</v>
      </c>
      <c r="E348" s="49" t="e">
        <f t="shared" si="37"/>
        <v>#REF!</v>
      </c>
      <c r="F348" s="49" t="e">
        <f t="shared" si="38"/>
        <v>#REF!</v>
      </c>
      <c r="I348" s="49" t="e">
        <f>+#REF!</f>
        <v>#REF!</v>
      </c>
      <c r="J348" s="49" t="e">
        <f>+#REF!</f>
        <v>#REF!</v>
      </c>
      <c r="K348" s="49" t="e">
        <f>+#REF!</f>
        <v>#REF!</v>
      </c>
      <c r="L348" s="49" t="e">
        <f>+#REF!</f>
        <v>#REF!</v>
      </c>
      <c r="M348" s="49" t="e">
        <f>+#REF!</f>
        <v>#REF!</v>
      </c>
      <c r="N348" s="49" t="e">
        <f>+#REF!</f>
        <v>#REF!</v>
      </c>
      <c r="O348" s="49" t="e">
        <f>+#REF!</f>
        <v>#REF!</v>
      </c>
      <c r="P348" s="49" t="e">
        <f>+#REF!</f>
        <v>#REF!</v>
      </c>
      <c r="R348" s="53"/>
      <c r="S348" s="53"/>
      <c r="T348" s="53"/>
      <c r="U348" s="53"/>
      <c r="V348" s="53"/>
      <c r="W348" s="53"/>
      <c r="X348" s="53"/>
      <c r="Y348" s="53"/>
    </row>
    <row r="349" spans="1:25" x14ac:dyDescent="0.25">
      <c r="A349" s="50">
        <f t="shared" si="33"/>
        <v>0</v>
      </c>
      <c r="B349" s="51">
        <f t="shared" si="34"/>
        <v>0</v>
      </c>
      <c r="C349" s="46" t="e">
        <f>+#REF!</f>
        <v>#REF!</v>
      </c>
      <c r="D349" s="46" t="e">
        <f>+#REF!</f>
        <v>#REF!</v>
      </c>
      <c r="E349" s="46" t="e">
        <f>+#REF!</f>
        <v>#REF!</v>
      </c>
      <c r="F349" s="46" t="e">
        <f>+#REF!</f>
        <v>#REF!</v>
      </c>
      <c r="G349" s="46"/>
      <c r="H349" s="46"/>
      <c r="I349" s="52" t="e">
        <f>+#REF!</f>
        <v>#REF!</v>
      </c>
      <c r="J349" s="52" t="e">
        <f>+#REF!</f>
        <v>#REF!</v>
      </c>
      <c r="K349" s="52" t="e">
        <f>+#REF!</f>
        <v>#REF!</v>
      </c>
      <c r="L349" s="52" t="e">
        <f>+#REF!</f>
        <v>#REF!</v>
      </c>
      <c r="M349" s="52" t="e">
        <f>+#REF!</f>
        <v>#REF!</v>
      </c>
      <c r="N349" s="52" t="e">
        <f>+#REF!</f>
        <v>#REF!</v>
      </c>
      <c r="O349" s="52" t="e">
        <f>+#REF!</f>
        <v>#REF!</v>
      </c>
      <c r="P349" s="52" t="e">
        <f>+#REF!</f>
        <v>#REF!</v>
      </c>
    </row>
    <row r="350" spans="1:25" x14ac:dyDescent="0.25">
      <c r="A350" s="50">
        <f t="shared" si="33"/>
        <v>0</v>
      </c>
      <c r="B350" s="51">
        <f t="shared" si="34"/>
        <v>0</v>
      </c>
      <c r="C350" s="46" t="e">
        <f>+#REF!</f>
        <v>#REF!</v>
      </c>
      <c r="D350" s="46" t="e">
        <f>+#REF!</f>
        <v>#REF!</v>
      </c>
      <c r="E350" s="46" t="e">
        <f>+E349</f>
        <v>#REF!</v>
      </c>
      <c r="F350" s="46" t="e">
        <f>+F349</f>
        <v>#REF!</v>
      </c>
      <c r="G350" s="46"/>
      <c r="H350" s="46"/>
      <c r="I350" s="52" t="e">
        <f>+#REF!</f>
        <v>#REF!</v>
      </c>
      <c r="J350" s="52" t="e">
        <f>+#REF!</f>
        <v>#REF!</v>
      </c>
      <c r="K350" s="52" t="e">
        <f>+#REF!</f>
        <v>#REF!</v>
      </c>
      <c r="L350" s="52" t="e">
        <f>+#REF!</f>
        <v>#REF!</v>
      </c>
      <c r="M350" s="52" t="e">
        <f>+#REF!</f>
        <v>#REF!</v>
      </c>
      <c r="N350" s="52" t="e">
        <f>+#REF!</f>
        <v>#REF!</v>
      </c>
      <c r="O350" s="52" t="e">
        <f>+#REF!</f>
        <v>#REF!</v>
      </c>
      <c r="P350" s="52" t="e">
        <f>+#REF!</f>
        <v>#REF!</v>
      </c>
    </row>
    <row r="351" spans="1:25" x14ac:dyDescent="0.25">
      <c r="A351" s="50">
        <f t="shared" si="33"/>
        <v>0</v>
      </c>
      <c r="B351" s="51">
        <f t="shared" si="34"/>
        <v>0</v>
      </c>
      <c r="C351" s="46" t="e">
        <f>+#REF!</f>
        <v>#REF!</v>
      </c>
      <c r="D351" s="46" t="e">
        <f>+#REF!</f>
        <v>#REF!</v>
      </c>
      <c r="E351" s="46" t="e">
        <f t="shared" ref="E351:E364" si="39">+E350</f>
        <v>#REF!</v>
      </c>
      <c r="F351" s="46" t="e">
        <f t="shared" ref="F351:F364" si="40">+F350</f>
        <v>#REF!</v>
      </c>
      <c r="G351" s="46"/>
      <c r="H351" s="46"/>
      <c r="I351" s="52" t="e">
        <f>+#REF!</f>
        <v>#REF!</v>
      </c>
      <c r="J351" s="52" t="e">
        <f>+#REF!</f>
        <v>#REF!</v>
      </c>
      <c r="K351" s="52" t="e">
        <f>+#REF!</f>
        <v>#REF!</v>
      </c>
      <c r="L351" s="52" t="e">
        <f>+#REF!</f>
        <v>#REF!</v>
      </c>
      <c r="M351" s="52" t="e">
        <f>+#REF!</f>
        <v>#REF!</v>
      </c>
      <c r="N351" s="52" t="e">
        <f>+#REF!</f>
        <v>#REF!</v>
      </c>
      <c r="O351" s="52" t="e">
        <f>+#REF!</f>
        <v>#REF!</v>
      </c>
      <c r="P351" s="52" t="e">
        <f>+#REF!</f>
        <v>#REF!</v>
      </c>
    </row>
    <row r="352" spans="1:25" x14ac:dyDescent="0.25">
      <c r="A352" s="50">
        <f t="shared" si="33"/>
        <v>0</v>
      </c>
      <c r="B352" s="51">
        <f t="shared" si="34"/>
        <v>0</v>
      </c>
      <c r="C352" s="46" t="e">
        <f>+#REF!</f>
        <v>#REF!</v>
      </c>
      <c r="D352" s="46" t="e">
        <f>+#REF!</f>
        <v>#REF!</v>
      </c>
      <c r="E352" s="46" t="e">
        <f t="shared" si="39"/>
        <v>#REF!</v>
      </c>
      <c r="F352" s="46" t="e">
        <f t="shared" si="40"/>
        <v>#REF!</v>
      </c>
      <c r="G352" s="46"/>
      <c r="H352" s="46"/>
      <c r="I352" s="52" t="e">
        <f>+#REF!</f>
        <v>#REF!</v>
      </c>
      <c r="J352" s="52" t="e">
        <f>+#REF!</f>
        <v>#REF!</v>
      </c>
      <c r="K352" s="52" t="e">
        <f>+#REF!</f>
        <v>#REF!</v>
      </c>
      <c r="L352" s="52" t="e">
        <f>+#REF!</f>
        <v>#REF!</v>
      </c>
      <c r="M352" s="52" t="e">
        <f>+#REF!</f>
        <v>#REF!</v>
      </c>
      <c r="N352" s="52" t="e">
        <f>+#REF!</f>
        <v>#REF!</v>
      </c>
      <c r="O352" s="52" t="e">
        <f>+#REF!</f>
        <v>#REF!</v>
      </c>
      <c r="P352" s="52" t="e">
        <f>+#REF!</f>
        <v>#REF!</v>
      </c>
    </row>
    <row r="353" spans="1:25" x14ac:dyDescent="0.25">
      <c r="A353" s="50">
        <f t="shared" si="33"/>
        <v>0</v>
      </c>
      <c r="B353" s="51">
        <f t="shared" si="34"/>
        <v>0</v>
      </c>
      <c r="C353" s="46" t="e">
        <f>+#REF!</f>
        <v>#REF!</v>
      </c>
      <c r="D353" s="46" t="e">
        <f>+#REF!</f>
        <v>#REF!</v>
      </c>
      <c r="E353" s="46" t="e">
        <f t="shared" si="39"/>
        <v>#REF!</v>
      </c>
      <c r="F353" s="46" t="e">
        <f t="shared" si="40"/>
        <v>#REF!</v>
      </c>
      <c r="G353" s="46"/>
      <c r="H353" s="46"/>
      <c r="I353" s="52" t="e">
        <f>+#REF!</f>
        <v>#REF!</v>
      </c>
      <c r="J353" s="52" t="e">
        <f>+#REF!</f>
        <v>#REF!</v>
      </c>
      <c r="K353" s="52" t="e">
        <f>+#REF!</f>
        <v>#REF!</v>
      </c>
      <c r="L353" s="52" t="e">
        <f>+#REF!</f>
        <v>#REF!</v>
      </c>
      <c r="M353" s="52" t="e">
        <f>+#REF!</f>
        <v>#REF!</v>
      </c>
      <c r="N353" s="52" t="e">
        <f>+#REF!</f>
        <v>#REF!</v>
      </c>
      <c r="O353" s="52" t="e">
        <f>+#REF!</f>
        <v>#REF!</v>
      </c>
      <c r="P353" s="52" t="e">
        <f>+#REF!</f>
        <v>#REF!</v>
      </c>
    </row>
    <row r="354" spans="1:25" x14ac:dyDescent="0.25">
      <c r="A354" s="50">
        <f t="shared" si="33"/>
        <v>0</v>
      </c>
      <c r="B354" s="51">
        <f t="shared" si="34"/>
        <v>0</v>
      </c>
      <c r="C354" s="46" t="e">
        <f>+#REF!</f>
        <v>#REF!</v>
      </c>
      <c r="D354" s="46" t="e">
        <f>+#REF!</f>
        <v>#REF!</v>
      </c>
      <c r="E354" s="46" t="e">
        <f t="shared" si="39"/>
        <v>#REF!</v>
      </c>
      <c r="F354" s="46" t="e">
        <f t="shared" si="40"/>
        <v>#REF!</v>
      </c>
      <c r="G354" s="46"/>
      <c r="H354" s="46"/>
      <c r="I354" s="52" t="e">
        <f>+#REF!</f>
        <v>#REF!</v>
      </c>
      <c r="J354" s="52" t="e">
        <f>+#REF!</f>
        <v>#REF!</v>
      </c>
      <c r="K354" s="52" t="e">
        <f>+#REF!</f>
        <v>#REF!</v>
      </c>
      <c r="L354" s="52" t="e">
        <f>+#REF!</f>
        <v>#REF!</v>
      </c>
      <c r="M354" s="52" t="e">
        <f>+#REF!</f>
        <v>#REF!</v>
      </c>
      <c r="N354" s="52" t="e">
        <f>+#REF!</f>
        <v>#REF!</v>
      </c>
      <c r="O354" s="52" t="e">
        <f>+#REF!</f>
        <v>#REF!</v>
      </c>
      <c r="P354" s="52" t="e">
        <f>+#REF!</f>
        <v>#REF!</v>
      </c>
    </row>
    <row r="355" spans="1:25" x14ac:dyDescent="0.25">
      <c r="A355" s="50">
        <f t="shared" si="33"/>
        <v>0</v>
      </c>
      <c r="B355" s="51">
        <f t="shared" si="34"/>
        <v>0</v>
      </c>
      <c r="C355" s="46" t="e">
        <f>+#REF!</f>
        <v>#REF!</v>
      </c>
      <c r="D355" s="46" t="e">
        <f>+#REF!</f>
        <v>#REF!</v>
      </c>
      <c r="E355" s="46" t="e">
        <f t="shared" si="39"/>
        <v>#REF!</v>
      </c>
      <c r="F355" s="46" t="e">
        <f t="shared" si="40"/>
        <v>#REF!</v>
      </c>
      <c r="G355" s="46"/>
      <c r="H355" s="46"/>
      <c r="I355" s="52" t="e">
        <f>+#REF!</f>
        <v>#REF!</v>
      </c>
      <c r="J355" s="52" t="e">
        <f>+#REF!</f>
        <v>#REF!</v>
      </c>
      <c r="K355" s="52" t="e">
        <f>+#REF!</f>
        <v>#REF!</v>
      </c>
      <c r="L355" s="52" t="e">
        <f>+#REF!</f>
        <v>#REF!</v>
      </c>
      <c r="M355" s="52" t="e">
        <f>+#REF!</f>
        <v>#REF!</v>
      </c>
      <c r="N355" s="52" t="e">
        <f>+#REF!</f>
        <v>#REF!</v>
      </c>
      <c r="O355" s="52" t="e">
        <f>+#REF!</f>
        <v>#REF!</v>
      </c>
      <c r="P355" s="52" t="e">
        <f>+#REF!</f>
        <v>#REF!</v>
      </c>
    </row>
    <row r="356" spans="1:25" x14ac:dyDescent="0.25">
      <c r="A356" s="50">
        <f t="shared" si="33"/>
        <v>0</v>
      </c>
      <c r="B356" s="51">
        <f t="shared" si="34"/>
        <v>0</v>
      </c>
      <c r="C356" s="46" t="e">
        <f>+#REF!</f>
        <v>#REF!</v>
      </c>
      <c r="D356" s="46" t="e">
        <f>+#REF!</f>
        <v>#REF!</v>
      </c>
      <c r="E356" s="46" t="e">
        <f t="shared" si="39"/>
        <v>#REF!</v>
      </c>
      <c r="F356" s="46" t="e">
        <f t="shared" si="40"/>
        <v>#REF!</v>
      </c>
      <c r="G356" s="46"/>
      <c r="H356" s="46"/>
      <c r="I356" s="52" t="e">
        <f>+#REF!</f>
        <v>#REF!</v>
      </c>
      <c r="J356" s="52" t="e">
        <f>+#REF!</f>
        <v>#REF!</v>
      </c>
      <c r="K356" s="52" t="e">
        <f>+#REF!</f>
        <v>#REF!</v>
      </c>
      <c r="L356" s="52" t="e">
        <f>+#REF!</f>
        <v>#REF!</v>
      </c>
      <c r="M356" s="52" t="e">
        <f>+#REF!</f>
        <v>#REF!</v>
      </c>
      <c r="N356" s="52" t="e">
        <f>+#REF!</f>
        <v>#REF!</v>
      </c>
      <c r="O356" s="52" t="e">
        <f>+#REF!</f>
        <v>#REF!</v>
      </c>
      <c r="P356" s="52" t="e">
        <f>+#REF!</f>
        <v>#REF!</v>
      </c>
    </row>
    <row r="357" spans="1:25" x14ac:dyDescent="0.25">
      <c r="A357" s="50">
        <f t="shared" si="33"/>
        <v>0</v>
      </c>
      <c r="B357" s="51">
        <f t="shared" si="34"/>
        <v>0</v>
      </c>
      <c r="C357" s="46" t="e">
        <f>+#REF!</f>
        <v>#REF!</v>
      </c>
      <c r="D357" s="46" t="e">
        <f>+#REF!</f>
        <v>#REF!</v>
      </c>
      <c r="E357" s="46" t="e">
        <f t="shared" si="39"/>
        <v>#REF!</v>
      </c>
      <c r="F357" s="46" t="e">
        <f t="shared" si="40"/>
        <v>#REF!</v>
      </c>
      <c r="G357" s="46"/>
      <c r="H357" s="46"/>
      <c r="I357" s="52" t="e">
        <f>+#REF!</f>
        <v>#REF!</v>
      </c>
      <c r="J357" s="52" t="e">
        <f>+#REF!</f>
        <v>#REF!</v>
      </c>
      <c r="K357" s="52" t="e">
        <f>+#REF!</f>
        <v>#REF!</v>
      </c>
      <c r="L357" s="52" t="e">
        <f>+#REF!</f>
        <v>#REF!</v>
      </c>
      <c r="M357" s="52" t="e">
        <f>+#REF!</f>
        <v>#REF!</v>
      </c>
      <c r="N357" s="52" t="e">
        <f>+#REF!</f>
        <v>#REF!</v>
      </c>
      <c r="O357" s="52" t="e">
        <f>+#REF!</f>
        <v>#REF!</v>
      </c>
      <c r="P357" s="52" t="e">
        <f>+#REF!</f>
        <v>#REF!</v>
      </c>
    </row>
    <row r="358" spans="1:25" x14ac:dyDescent="0.25">
      <c r="A358" s="50">
        <f t="shared" si="33"/>
        <v>0</v>
      </c>
      <c r="B358" s="51">
        <f t="shared" si="34"/>
        <v>0</v>
      </c>
      <c r="C358" s="46" t="e">
        <f>+#REF!</f>
        <v>#REF!</v>
      </c>
      <c r="D358" s="46" t="e">
        <f>+#REF!</f>
        <v>#REF!</v>
      </c>
      <c r="E358" s="46" t="e">
        <f t="shared" si="39"/>
        <v>#REF!</v>
      </c>
      <c r="F358" s="46" t="e">
        <f t="shared" si="40"/>
        <v>#REF!</v>
      </c>
      <c r="G358" s="46"/>
      <c r="H358" s="46"/>
      <c r="I358" s="52" t="e">
        <f>+#REF!</f>
        <v>#REF!</v>
      </c>
      <c r="J358" s="52" t="e">
        <f>+#REF!</f>
        <v>#REF!</v>
      </c>
      <c r="K358" s="52" t="e">
        <f>+#REF!</f>
        <v>#REF!</v>
      </c>
      <c r="L358" s="52" t="e">
        <f>+#REF!</f>
        <v>#REF!</v>
      </c>
      <c r="M358" s="52" t="e">
        <f>+#REF!</f>
        <v>#REF!</v>
      </c>
      <c r="N358" s="52" t="e">
        <f>+#REF!</f>
        <v>#REF!</v>
      </c>
      <c r="O358" s="52" t="e">
        <f>+#REF!</f>
        <v>#REF!</v>
      </c>
      <c r="P358" s="52" t="e">
        <f>+#REF!</f>
        <v>#REF!</v>
      </c>
    </row>
    <row r="359" spans="1:25" x14ac:dyDescent="0.25">
      <c r="A359" s="50">
        <f t="shared" si="33"/>
        <v>0</v>
      </c>
      <c r="B359" s="51">
        <f t="shared" si="34"/>
        <v>0</v>
      </c>
      <c r="C359" s="46" t="e">
        <f>+#REF!</f>
        <v>#REF!</v>
      </c>
      <c r="D359" s="46" t="e">
        <f>+#REF!</f>
        <v>#REF!</v>
      </c>
      <c r="E359" s="46" t="e">
        <f t="shared" si="39"/>
        <v>#REF!</v>
      </c>
      <c r="F359" s="46" t="e">
        <f t="shared" si="40"/>
        <v>#REF!</v>
      </c>
      <c r="G359" s="46"/>
      <c r="H359" s="46"/>
      <c r="I359" s="52" t="e">
        <f>+#REF!</f>
        <v>#REF!</v>
      </c>
      <c r="J359" s="52" t="e">
        <f>+#REF!</f>
        <v>#REF!</v>
      </c>
      <c r="K359" s="52" t="e">
        <f>+#REF!</f>
        <v>#REF!</v>
      </c>
      <c r="L359" s="52" t="e">
        <f>+#REF!</f>
        <v>#REF!</v>
      </c>
      <c r="M359" s="52" t="e">
        <f>+#REF!</f>
        <v>#REF!</v>
      </c>
      <c r="N359" s="52" t="e">
        <f>+#REF!</f>
        <v>#REF!</v>
      </c>
      <c r="O359" s="52" t="e">
        <f>+#REF!</f>
        <v>#REF!</v>
      </c>
      <c r="P359" s="52" t="e">
        <f>+#REF!</f>
        <v>#REF!</v>
      </c>
    </row>
    <row r="360" spans="1:25" x14ac:dyDescent="0.25">
      <c r="A360" s="50">
        <f t="shared" si="33"/>
        <v>0</v>
      </c>
      <c r="B360" s="51">
        <f t="shared" si="34"/>
        <v>0</v>
      </c>
      <c r="C360" s="46" t="e">
        <f>+#REF!</f>
        <v>#REF!</v>
      </c>
      <c r="D360" s="46" t="e">
        <f>+#REF!</f>
        <v>#REF!</v>
      </c>
      <c r="E360" s="46" t="e">
        <f t="shared" si="39"/>
        <v>#REF!</v>
      </c>
      <c r="F360" s="46" t="e">
        <f t="shared" si="40"/>
        <v>#REF!</v>
      </c>
      <c r="G360" s="46"/>
      <c r="H360" s="46"/>
      <c r="I360" s="52" t="e">
        <f>+#REF!</f>
        <v>#REF!</v>
      </c>
      <c r="J360" s="52" t="e">
        <f>+#REF!</f>
        <v>#REF!</v>
      </c>
      <c r="K360" s="52" t="e">
        <f>+#REF!</f>
        <v>#REF!</v>
      </c>
      <c r="L360" s="52" t="e">
        <f>+#REF!</f>
        <v>#REF!</v>
      </c>
      <c r="M360" s="52" t="e">
        <f>+#REF!</f>
        <v>#REF!</v>
      </c>
      <c r="N360" s="52" t="e">
        <f>+#REF!</f>
        <v>#REF!</v>
      </c>
      <c r="O360" s="52" t="e">
        <f>+#REF!</f>
        <v>#REF!</v>
      </c>
      <c r="P360" s="52" t="e">
        <f>+#REF!</f>
        <v>#REF!</v>
      </c>
    </row>
    <row r="361" spans="1:25" x14ac:dyDescent="0.25">
      <c r="A361" s="50">
        <f t="shared" si="33"/>
        <v>0</v>
      </c>
      <c r="B361" s="51">
        <f t="shared" si="34"/>
        <v>0</v>
      </c>
      <c r="C361" s="46" t="e">
        <f>+#REF!</f>
        <v>#REF!</v>
      </c>
      <c r="D361" s="46" t="e">
        <f>+#REF!</f>
        <v>#REF!</v>
      </c>
      <c r="E361" s="46" t="e">
        <f t="shared" si="39"/>
        <v>#REF!</v>
      </c>
      <c r="F361" s="46" t="e">
        <f t="shared" si="40"/>
        <v>#REF!</v>
      </c>
      <c r="G361" s="46"/>
      <c r="H361" s="46"/>
      <c r="I361" s="52" t="e">
        <f>+#REF!</f>
        <v>#REF!</v>
      </c>
      <c r="J361" s="52" t="e">
        <f>+#REF!</f>
        <v>#REF!</v>
      </c>
      <c r="K361" s="52" t="e">
        <f>+#REF!</f>
        <v>#REF!</v>
      </c>
      <c r="L361" s="52" t="e">
        <f>+#REF!</f>
        <v>#REF!</v>
      </c>
      <c r="M361" s="52" t="e">
        <f>+#REF!</f>
        <v>#REF!</v>
      </c>
      <c r="N361" s="52" t="e">
        <f>+#REF!</f>
        <v>#REF!</v>
      </c>
      <c r="O361" s="52" t="e">
        <f>+#REF!</f>
        <v>#REF!</v>
      </c>
      <c r="P361" s="52" t="e">
        <f>+#REF!</f>
        <v>#REF!</v>
      </c>
    </row>
    <row r="362" spans="1:25" x14ac:dyDescent="0.25">
      <c r="A362" s="50">
        <f t="shared" si="33"/>
        <v>0</v>
      </c>
      <c r="B362" s="51">
        <f t="shared" si="34"/>
        <v>0</v>
      </c>
      <c r="C362" s="46" t="e">
        <f>+#REF!</f>
        <v>#REF!</v>
      </c>
      <c r="D362" s="46" t="e">
        <f>+#REF!</f>
        <v>#REF!</v>
      </c>
      <c r="E362" s="46" t="e">
        <f t="shared" si="39"/>
        <v>#REF!</v>
      </c>
      <c r="F362" s="46" t="e">
        <f t="shared" si="40"/>
        <v>#REF!</v>
      </c>
      <c r="G362" s="46"/>
      <c r="H362" s="46"/>
      <c r="I362" s="52" t="e">
        <f>+#REF!</f>
        <v>#REF!</v>
      </c>
      <c r="J362" s="52" t="e">
        <f>+#REF!</f>
        <v>#REF!</v>
      </c>
      <c r="K362" s="52" t="e">
        <f>+#REF!</f>
        <v>#REF!</v>
      </c>
      <c r="L362" s="52" t="e">
        <f>+#REF!</f>
        <v>#REF!</v>
      </c>
      <c r="M362" s="52" t="e">
        <f>+#REF!</f>
        <v>#REF!</v>
      </c>
      <c r="N362" s="52" t="e">
        <f>+#REF!</f>
        <v>#REF!</v>
      </c>
      <c r="O362" s="52" t="e">
        <f>+#REF!</f>
        <v>#REF!</v>
      </c>
      <c r="P362" s="52" t="e">
        <f>+#REF!</f>
        <v>#REF!</v>
      </c>
    </row>
    <row r="363" spans="1:25" x14ac:dyDescent="0.25">
      <c r="A363" s="50">
        <f t="shared" si="33"/>
        <v>0</v>
      </c>
      <c r="B363" s="51">
        <f t="shared" si="34"/>
        <v>0</v>
      </c>
      <c r="C363" s="46" t="e">
        <f>+#REF!</f>
        <v>#REF!</v>
      </c>
      <c r="D363" s="46" t="e">
        <f>+#REF!</f>
        <v>#REF!</v>
      </c>
      <c r="E363" s="46" t="e">
        <f t="shared" si="39"/>
        <v>#REF!</v>
      </c>
      <c r="F363" s="46" t="e">
        <f t="shared" si="40"/>
        <v>#REF!</v>
      </c>
      <c r="G363" s="46"/>
      <c r="H363" s="46"/>
      <c r="I363" s="52" t="e">
        <f>+#REF!</f>
        <v>#REF!</v>
      </c>
      <c r="J363" s="52" t="e">
        <f>+#REF!</f>
        <v>#REF!</v>
      </c>
      <c r="K363" s="52" t="e">
        <f>+#REF!</f>
        <v>#REF!</v>
      </c>
      <c r="L363" s="52" t="e">
        <f>+#REF!</f>
        <v>#REF!</v>
      </c>
      <c r="M363" s="52" t="e">
        <f>+#REF!</f>
        <v>#REF!</v>
      </c>
      <c r="N363" s="52" t="e">
        <f>+#REF!</f>
        <v>#REF!</v>
      </c>
      <c r="O363" s="52" t="e">
        <f>+#REF!</f>
        <v>#REF!</v>
      </c>
      <c r="P363" s="52" t="e">
        <f>+#REF!</f>
        <v>#REF!</v>
      </c>
    </row>
    <row r="364" spans="1:25" s="49" customFormat="1" x14ac:dyDescent="0.25">
      <c r="A364" s="47">
        <f t="shared" si="33"/>
        <v>0</v>
      </c>
      <c r="B364" s="48">
        <f t="shared" si="34"/>
        <v>0</v>
      </c>
      <c r="C364" s="49" t="e">
        <f>+#REF!</f>
        <v>#REF!</v>
      </c>
      <c r="D364" s="49" t="e">
        <f>+#REF!</f>
        <v>#REF!</v>
      </c>
      <c r="E364" s="49" t="e">
        <f t="shared" si="39"/>
        <v>#REF!</v>
      </c>
      <c r="F364" s="49" t="e">
        <f t="shared" si="40"/>
        <v>#REF!</v>
      </c>
      <c r="I364" s="49" t="e">
        <f>+#REF!</f>
        <v>#REF!</v>
      </c>
      <c r="J364" s="49" t="e">
        <f>+#REF!</f>
        <v>#REF!</v>
      </c>
      <c r="K364" s="49" t="e">
        <f>+#REF!</f>
        <v>#REF!</v>
      </c>
      <c r="L364" s="49" t="e">
        <f>+#REF!</f>
        <v>#REF!</v>
      </c>
      <c r="M364" s="49" t="e">
        <f>+#REF!</f>
        <v>#REF!</v>
      </c>
      <c r="N364" s="49" t="e">
        <f>+#REF!</f>
        <v>#REF!</v>
      </c>
      <c r="O364" s="49" t="e">
        <f>+#REF!</f>
        <v>#REF!</v>
      </c>
      <c r="P364" s="49" t="e">
        <f>+#REF!</f>
        <v>#REF!</v>
      </c>
      <c r="R364" s="53"/>
      <c r="S364" s="53"/>
      <c r="T364" s="53"/>
      <c r="U364" s="53"/>
      <c r="V364" s="53"/>
      <c r="W364" s="53"/>
      <c r="X364" s="53"/>
      <c r="Y364" s="53"/>
    </row>
    <row r="365" spans="1:25" x14ac:dyDescent="0.25">
      <c r="A365" s="50">
        <f t="shared" si="33"/>
        <v>0</v>
      </c>
      <c r="B365" s="51">
        <f t="shared" si="34"/>
        <v>0</v>
      </c>
      <c r="C365" s="46" t="e">
        <f>+#REF!</f>
        <v>#REF!</v>
      </c>
      <c r="D365" s="46" t="e">
        <f>+#REF!</f>
        <v>#REF!</v>
      </c>
      <c r="E365" s="46" t="e">
        <f>+#REF!</f>
        <v>#REF!</v>
      </c>
      <c r="F365" s="46" t="e">
        <f>+#REF!</f>
        <v>#REF!</v>
      </c>
      <c r="G365" s="46"/>
      <c r="H365" s="46"/>
      <c r="I365" s="52" t="e">
        <f>+#REF!</f>
        <v>#REF!</v>
      </c>
      <c r="J365" s="52" t="e">
        <f>+#REF!</f>
        <v>#REF!</v>
      </c>
      <c r="K365" s="52" t="e">
        <f>+#REF!</f>
        <v>#REF!</v>
      </c>
      <c r="L365" s="52" t="e">
        <f>+#REF!</f>
        <v>#REF!</v>
      </c>
      <c r="M365" s="52" t="e">
        <f>+#REF!</f>
        <v>#REF!</v>
      </c>
      <c r="N365" s="52" t="e">
        <f>+#REF!</f>
        <v>#REF!</v>
      </c>
      <c r="O365" s="52" t="e">
        <f>+#REF!</f>
        <v>#REF!</v>
      </c>
      <c r="P365" s="52" t="e">
        <f>+#REF!</f>
        <v>#REF!</v>
      </c>
    </row>
    <row r="366" spans="1:25" x14ac:dyDescent="0.25">
      <c r="A366" s="50">
        <f t="shared" si="33"/>
        <v>0</v>
      </c>
      <c r="B366" s="51">
        <f t="shared" si="34"/>
        <v>0</v>
      </c>
      <c r="C366" s="46" t="e">
        <f>+#REF!</f>
        <v>#REF!</v>
      </c>
      <c r="D366" s="46" t="e">
        <f>+#REF!</f>
        <v>#REF!</v>
      </c>
      <c r="E366" s="46" t="e">
        <f>+E365</f>
        <v>#REF!</v>
      </c>
      <c r="F366" s="46" t="e">
        <f>+F365</f>
        <v>#REF!</v>
      </c>
      <c r="G366" s="46"/>
      <c r="H366" s="46"/>
      <c r="I366" s="52" t="e">
        <f>+#REF!</f>
        <v>#REF!</v>
      </c>
      <c r="J366" s="52" t="e">
        <f>+#REF!</f>
        <v>#REF!</v>
      </c>
      <c r="K366" s="52" t="e">
        <f>+#REF!</f>
        <v>#REF!</v>
      </c>
      <c r="L366" s="52" t="e">
        <f>+#REF!</f>
        <v>#REF!</v>
      </c>
      <c r="M366" s="52" t="e">
        <f>+#REF!</f>
        <v>#REF!</v>
      </c>
      <c r="N366" s="52" t="e">
        <f>+#REF!</f>
        <v>#REF!</v>
      </c>
      <c r="O366" s="52" t="e">
        <f>+#REF!</f>
        <v>#REF!</v>
      </c>
      <c r="P366" s="52" t="e">
        <f>+#REF!</f>
        <v>#REF!</v>
      </c>
    </row>
    <row r="367" spans="1:25" x14ac:dyDescent="0.25">
      <c r="A367" s="50">
        <f t="shared" si="33"/>
        <v>0</v>
      </c>
      <c r="B367" s="51">
        <f t="shared" si="34"/>
        <v>0</v>
      </c>
      <c r="C367" s="46" t="e">
        <f>+#REF!</f>
        <v>#REF!</v>
      </c>
      <c r="D367" s="46" t="e">
        <f>+#REF!</f>
        <v>#REF!</v>
      </c>
      <c r="E367" s="46" t="e">
        <f t="shared" ref="E367:E423" si="41">+E366</f>
        <v>#REF!</v>
      </c>
      <c r="F367" s="46" t="e">
        <f t="shared" ref="F367:F423" si="42">+F366</f>
        <v>#REF!</v>
      </c>
      <c r="G367" s="46"/>
      <c r="H367" s="46"/>
      <c r="I367" s="52" t="e">
        <f>+#REF!</f>
        <v>#REF!</v>
      </c>
      <c r="J367" s="52" t="e">
        <f>+#REF!</f>
        <v>#REF!</v>
      </c>
      <c r="K367" s="52" t="e">
        <f>+#REF!</f>
        <v>#REF!</v>
      </c>
      <c r="L367" s="52" t="e">
        <f>+#REF!</f>
        <v>#REF!</v>
      </c>
      <c r="M367" s="52" t="e">
        <f>+#REF!</f>
        <v>#REF!</v>
      </c>
      <c r="N367" s="52" t="e">
        <f>+#REF!</f>
        <v>#REF!</v>
      </c>
      <c r="O367" s="52" t="e">
        <f>+#REF!</f>
        <v>#REF!</v>
      </c>
      <c r="P367" s="52" t="e">
        <f>+#REF!</f>
        <v>#REF!</v>
      </c>
    </row>
    <row r="368" spans="1:25" x14ac:dyDescent="0.25">
      <c r="A368" s="50">
        <f t="shared" si="33"/>
        <v>0</v>
      </c>
      <c r="B368" s="51">
        <f t="shared" si="34"/>
        <v>0</v>
      </c>
      <c r="C368" s="46" t="e">
        <f>+#REF!</f>
        <v>#REF!</v>
      </c>
      <c r="D368" s="46" t="e">
        <f>+#REF!</f>
        <v>#REF!</v>
      </c>
      <c r="E368" s="46" t="e">
        <f t="shared" si="41"/>
        <v>#REF!</v>
      </c>
      <c r="F368" s="46" t="e">
        <f t="shared" si="42"/>
        <v>#REF!</v>
      </c>
      <c r="G368" s="46"/>
      <c r="H368" s="46"/>
      <c r="I368" s="52" t="e">
        <f>+#REF!</f>
        <v>#REF!</v>
      </c>
      <c r="J368" s="52" t="e">
        <f>+#REF!</f>
        <v>#REF!</v>
      </c>
      <c r="K368" s="52" t="e">
        <f>+#REF!</f>
        <v>#REF!</v>
      </c>
      <c r="L368" s="52" t="e">
        <f>+#REF!</f>
        <v>#REF!</v>
      </c>
      <c r="M368" s="52" t="e">
        <f>+#REF!</f>
        <v>#REF!</v>
      </c>
      <c r="N368" s="52" t="e">
        <f>+#REF!</f>
        <v>#REF!</v>
      </c>
      <c r="O368" s="52" t="e">
        <f>+#REF!</f>
        <v>#REF!</v>
      </c>
      <c r="P368" s="52" t="e">
        <f>+#REF!</f>
        <v>#REF!</v>
      </c>
    </row>
    <row r="369" spans="1:25" x14ac:dyDescent="0.25">
      <c r="A369" s="50">
        <f t="shared" si="33"/>
        <v>0</v>
      </c>
      <c r="B369" s="51">
        <f t="shared" si="34"/>
        <v>0</v>
      </c>
      <c r="C369" s="46" t="e">
        <f>+#REF!</f>
        <v>#REF!</v>
      </c>
      <c r="D369" s="46" t="e">
        <f>+#REF!</f>
        <v>#REF!</v>
      </c>
      <c r="E369" s="46" t="e">
        <f t="shared" si="41"/>
        <v>#REF!</v>
      </c>
      <c r="F369" s="46" t="e">
        <f t="shared" si="42"/>
        <v>#REF!</v>
      </c>
      <c r="G369" s="46"/>
      <c r="H369" s="46"/>
      <c r="I369" s="52" t="e">
        <f>+#REF!</f>
        <v>#REF!</v>
      </c>
      <c r="J369" s="52" t="e">
        <f>+#REF!</f>
        <v>#REF!</v>
      </c>
      <c r="K369" s="52" t="e">
        <f>+#REF!</f>
        <v>#REF!</v>
      </c>
      <c r="L369" s="52" t="e">
        <f>+#REF!</f>
        <v>#REF!</v>
      </c>
      <c r="M369" s="52" t="e">
        <f>+#REF!</f>
        <v>#REF!</v>
      </c>
      <c r="N369" s="52" t="e">
        <f>+#REF!</f>
        <v>#REF!</v>
      </c>
      <c r="O369" s="52" t="e">
        <f>+#REF!</f>
        <v>#REF!</v>
      </c>
      <c r="P369" s="52" t="e">
        <f>+#REF!</f>
        <v>#REF!</v>
      </c>
    </row>
    <row r="370" spans="1:25" x14ac:dyDescent="0.25">
      <c r="A370" s="50">
        <f t="shared" si="33"/>
        <v>0</v>
      </c>
      <c r="B370" s="51">
        <f t="shared" si="34"/>
        <v>0</v>
      </c>
      <c r="C370" s="46" t="e">
        <f>+#REF!</f>
        <v>#REF!</v>
      </c>
      <c r="D370" s="46" t="e">
        <f>+#REF!</f>
        <v>#REF!</v>
      </c>
      <c r="E370" s="46" t="e">
        <f t="shared" si="41"/>
        <v>#REF!</v>
      </c>
      <c r="F370" s="46" t="e">
        <f t="shared" si="42"/>
        <v>#REF!</v>
      </c>
      <c r="G370" s="46"/>
      <c r="H370" s="46"/>
      <c r="I370" s="52" t="e">
        <f>+#REF!</f>
        <v>#REF!</v>
      </c>
      <c r="J370" s="52" t="e">
        <f>+#REF!</f>
        <v>#REF!</v>
      </c>
      <c r="K370" s="52" t="e">
        <f>+#REF!</f>
        <v>#REF!</v>
      </c>
      <c r="L370" s="52" t="e">
        <f>+#REF!</f>
        <v>#REF!</v>
      </c>
      <c r="M370" s="52" t="e">
        <f>+#REF!</f>
        <v>#REF!</v>
      </c>
      <c r="N370" s="52" t="e">
        <f>+#REF!</f>
        <v>#REF!</v>
      </c>
      <c r="O370" s="52" t="e">
        <f>+#REF!</f>
        <v>#REF!</v>
      </c>
      <c r="P370" s="52" t="e">
        <f>+#REF!</f>
        <v>#REF!</v>
      </c>
    </row>
    <row r="371" spans="1:25" x14ac:dyDescent="0.25">
      <c r="A371" s="50">
        <f t="shared" si="33"/>
        <v>0</v>
      </c>
      <c r="B371" s="51">
        <f t="shared" si="34"/>
        <v>0</v>
      </c>
      <c r="C371" s="46" t="e">
        <f>+#REF!</f>
        <v>#REF!</v>
      </c>
      <c r="D371" s="46" t="e">
        <f>+#REF!</f>
        <v>#REF!</v>
      </c>
      <c r="E371" s="46" t="e">
        <f t="shared" si="41"/>
        <v>#REF!</v>
      </c>
      <c r="F371" s="46" t="e">
        <f t="shared" si="42"/>
        <v>#REF!</v>
      </c>
      <c r="G371" s="46"/>
      <c r="H371" s="46"/>
      <c r="I371" s="52" t="e">
        <f>+#REF!</f>
        <v>#REF!</v>
      </c>
      <c r="J371" s="52" t="e">
        <f>+#REF!</f>
        <v>#REF!</v>
      </c>
      <c r="K371" s="52" t="e">
        <f>+#REF!</f>
        <v>#REF!</v>
      </c>
      <c r="L371" s="52" t="e">
        <f>+#REF!</f>
        <v>#REF!</v>
      </c>
      <c r="M371" s="52" t="e">
        <f>+#REF!</f>
        <v>#REF!</v>
      </c>
      <c r="N371" s="52" t="e">
        <f>+#REF!</f>
        <v>#REF!</v>
      </c>
      <c r="O371" s="52" t="e">
        <f>+#REF!</f>
        <v>#REF!</v>
      </c>
      <c r="P371" s="52" t="e">
        <f>+#REF!</f>
        <v>#REF!</v>
      </c>
    </row>
    <row r="372" spans="1:25" x14ac:dyDescent="0.25">
      <c r="A372" s="50">
        <f t="shared" si="33"/>
        <v>0</v>
      </c>
      <c r="B372" s="51">
        <f t="shared" si="34"/>
        <v>0</v>
      </c>
      <c r="C372" s="46" t="e">
        <f>+#REF!</f>
        <v>#REF!</v>
      </c>
      <c r="D372" s="46" t="e">
        <f>+#REF!</f>
        <v>#REF!</v>
      </c>
      <c r="E372" s="46" t="e">
        <f t="shared" si="41"/>
        <v>#REF!</v>
      </c>
      <c r="F372" s="46" t="e">
        <f t="shared" si="42"/>
        <v>#REF!</v>
      </c>
      <c r="G372" s="46"/>
      <c r="H372" s="46"/>
      <c r="I372" s="52" t="e">
        <f>+#REF!</f>
        <v>#REF!</v>
      </c>
      <c r="J372" s="52" t="e">
        <f>+#REF!</f>
        <v>#REF!</v>
      </c>
      <c r="K372" s="52" t="e">
        <f>+#REF!</f>
        <v>#REF!</v>
      </c>
      <c r="L372" s="52" t="e">
        <f>+#REF!</f>
        <v>#REF!</v>
      </c>
      <c r="M372" s="52" t="e">
        <f>+#REF!</f>
        <v>#REF!</v>
      </c>
      <c r="N372" s="52" t="e">
        <f>+#REF!</f>
        <v>#REF!</v>
      </c>
      <c r="O372" s="52" t="e">
        <f>+#REF!</f>
        <v>#REF!</v>
      </c>
      <c r="P372" s="52" t="e">
        <f>+#REF!</f>
        <v>#REF!</v>
      </c>
    </row>
    <row r="373" spans="1:25" x14ac:dyDescent="0.25">
      <c r="A373" s="50">
        <f t="shared" si="33"/>
        <v>0</v>
      </c>
      <c r="B373" s="51">
        <f t="shared" si="34"/>
        <v>0</v>
      </c>
      <c r="C373" s="46" t="e">
        <f>+#REF!</f>
        <v>#REF!</v>
      </c>
      <c r="D373" s="46" t="e">
        <f>+#REF!</f>
        <v>#REF!</v>
      </c>
      <c r="E373" s="46" t="e">
        <f t="shared" si="41"/>
        <v>#REF!</v>
      </c>
      <c r="F373" s="46" t="e">
        <f t="shared" si="42"/>
        <v>#REF!</v>
      </c>
      <c r="G373" s="46"/>
      <c r="H373" s="46"/>
      <c r="I373" s="52" t="e">
        <f>+#REF!</f>
        <v>#REF!</v>
      </c>
      <c r="J373" s="52" t="e">
        <f>+#REF!</f>
        <v>#REF!</v>
      </c>
      <c r="K373" s="52" t="e">
        <f>+#REF!</f>
        <v>#REF!</v>
      </c>
      <c r="L373" s="52" t="e">
        <f>+#REF!</f>
        <v>#REF!</v>
      </c>
      <c r="M373" s="52" t="e">
        <f>+#REF!</f>
        <v>#REF!</v>
      </c>
      <c r="N373" s="52" t="e">
        <f>+#REF!</f>
        <v>#REF!</v>
      </c>
      <c r="O373" s="52" t="e">
        <f>+#REF!</f>
        <v>#REF!</v>
      </c>
      <c r="P373" s="52" t="e">
        <f>+#REF!</f>
        <v>#REF!</v>
      </c>
    </row>
    <row r="374" spans="1:25" x14ac:dyDescent="0.25">
      <c r="A374" s="50">
        <f t="shared" si="33"/>
        <v>0</v>
      </c>
      <c r="B374" s="51">
        <f t="shared" si="34"/>
        <v>0</v>
      </c>
      <c r="C374" s="46" t="e">
        <f>+#REF!</f>
        <v>#REF!</v>
      </c>
      <c r="D374" s="46" t="e">
        <f>+#REF!</f>
        <v>#REF!</v>
      </c>
      <c r="E374" s="46" t="e">
        <f t="shared" si="41"/>
        <v>#REF!</v>
      </c>
      <c r="F374" s="46" t="e">
        <f t="shared" si="42"/>
        <v>#REF!</v>
      </c>
      <c r="G374" s="46"/>
      <c r="H374" s="46"/>
      <c r="I374" s="52" t="e">
        <f>+#REF!</f>
        <v>#REF!</v>
      </c>
      <c r="J374" s="52" t="e">
        <f>+#REF!</f>
        <v>#REF!</v>
      </c>
      <c r="K374" s="52" t="e">
        <f>+#REF!</f>
        <v>#REF!</v>
      </c>
      <c r="L374" s="52" t="e">
        <f>+#REF!</f>
        <v>#REF!</v>
      </c>
      <c r="M374" s="52" t="e">
        <f>+#REF!</f>
        <v>#REF!</v>
      </c>
      <c r="N374" s="52" t="e">
        <f>+#REF!</f>
        <v>#REF!</v>
      </c>
      <c r="O374" s="52" t="e">
        <f>+#REF!</f>
        <v>#REF!</v>
      </c>
      <c r="P374" s="52" t="e">
        <f>+#REF!</f>
        <v>#REF!</v>
      </c>
    </row>
    <row r="375" spans="1:25" x14ac:dyDescent="0.25">
      <c r="A375" s="50">
        <f t="shared" si="33"/>
        <v>0</v>
      </c>
      <c r="B375" s="51">
        <f t="shared" si="34"/>
        <v>0</v>
      </c>
      <c r="C375" s="46" t="e">
        <f>+#REF!</f>
        <v>#REF!</v>
      </c>
      <c r="D375" s="46" t="e">
        <f>+#REF!</f>
        <v>#REF!</v>
      </c>
      <c r="E375" s="46" t="e">
        <f t="shared" si="41"/>
        <v>#REF!</v>
      </c>
      <c r="F375" s="46" t="e">
        <f t="shared" si="42"/>
        <v>#REF!</v>
      </c>
      <c r="G375" s="46"/>
      <c r="H375" s="46"/>
      <c r="I375" s="52" t="e">
        <f>+#REF!</f>
        <v>#REF!</v>
      </c>
      <c r="J375" s="52" t="e">
        <f>+#REF!</f>
        <v>#REF!</v>
      </c>
      <c r="K375" s="52" t="e">
        <f>+#REF!</f>
        <v>#REF!</v>
      </c>
      <c r="L375" s="52" t="e">
        <f>+#REF!</f>
        <v>#REF!</v>
      </c>
      <c r="M375" s="52" t="e">
        <f>+#REF!</f>
        <v>#REF!</v>
      </c>
      <c r="N375" s="52" t="e">
        <f>+#REF!</f>
        <v>#REF!</v>
      </c>
      <c r="O375" s="52" t="e">
        <f>+#REF!</f>
        <v>#REF!</v>
      </c>
      <c r="P375" s="52" t="e">
        <f>+#REF!</f>
        <v>#REF!</v>
      </c>
    </row>
    <row r="376" spans="1:25" x14ac:dyDescent="0.25">
      <c r="A376" s="50">
        <f t="shared" si="33"/>
        <v>0</v>
      </c>
      <c r="B376" s="51">
        <f t="shared" si="34"/>
        <v>0</v>
      </c>
      <c r="C376" s="46" t="e">
        <f>+#REF!</f>
        <v>#REF!</v>
      </c>
      <c r="D376" s="46" t="e">
        <f>+#REF!</f>
        <v>#REF!</v>
      </c>
      <c r="E376" s="46" t="e">
        <f t="shared" si="41"/>
        <v>#REF!</v>
      </c>
      <c r="F376" s="46" t="e">
        <f t="shared" si="42"/>
        <v>#REF!</v>
      </c>
      <c r="G376" s="46"/>
      <c r="H376" s="46"/>
      <c r="I376" s="52" t="e">
        <f>+#REF!</f>
        <v>#REF!</v>
      </c>
      <c r="J376" s="52" t="e">
        <f>+#REF!</f>
        <v>#REF!</v>
      </c>
      <c r="K376" s="52" t="e">
        <f>+#REF!</f>
        <v>#REF!</v>
      </c>
      <c r="L376" s="52" t="e">
        <f>+#REF!</f>
        <v>#REF!</v>
      </c>
      <c r="M376" s="52" t="e">
        <f>+#REF!</f>
        <v>#REF!</v>
      </c>
      <c r="N376" s="52" t="e">
        <f>+#REF!</f>
        <v>#REF!</v>
      </c>
      <c r="O376" s="52" t="e">
        <f>+#REF!</f>
        <v>#REF!</v>
      </c>
      <c r="P376" s="52" t="e">
        <f>+#REF!</f>
        <v>#REF!</v>
      </c>
    </row>
    <row r="377" spans="1:25" x14ac:dyDescent="0.25">
      <c r="A377" s="50">
        <f t="shared" si="33"/>
        <v>0</v>
      </c>
      <c r="B377" s="51">
        <f t="shared" si="34"/>
        <v>0</v>
      </c>
      <c r="C377" s="46" t="e">
        <f>+#REF!</f>
        <v>#REF!</v>
      </c>
      <c r="D377" s="46" t="e">
        <f>+#REF!</f>
        <v>#REF!</v>
      </c>
      <c r="E377" s="46" t="e">
        <f t="shared" si="41"/>
        <v>#REF!</v>
      </c>
      <c r="F377" s="46" t="e">
        <f t="shared" si="42"/>
        <v>#REF!</v>
      </c>
      <c r="G377" s="46"/>
      <c r="H377" s="46"/>
      <c r="I377" s="52" t="e">
        <f>+#REF!</f>
        <v>#REF!</v>
      </c>
      <c r="J377" s="52" t="e">
        <f>+#REF!</f>
        <v>#REF!</v>
      </c>
      <c r="K377" s="52" t="e">
        <f>+#REF!</f>
        <v>#REF!</v>
      </c>
      <c r="L377" s="52" t="e">
        <f>+#REF!</f>
        <v>#REF!</v>
      </c>
      <c r="M377" s="52" t="e">
        <f>+#REF!</f>
        <v>#REF!</v>
      </c>
      <c r="N377" s="52" t="e">
        <f>+#REF!</f>
        <v>#REF!</v>
      </c>
      <c r="O377" s="52" t="e">
        <f>+#REF!</f>
        <v>#REF!</v>
      </c>
      <c r="P377" s="52" t="e">
        <f>+#REF!</f>
        <v>#REF!</v>
      </c>
    </row>
    <row r="378" spans="1:25" x14ac:dyDescent="0.25">
      <c r="A378" s="50">
        <f t="shared" si="33"/>
        <v>0</v>
      </c>
      <c r="B378" s="51">
        <f t="shared" si="34"/>
        <v>0</v>
      </c>
      <c r="C378" s="46" t="e">
        <f>+#REF!</f>
        <v>#REF!</v>
      </c>
      <c r="D378" s="46" t="e">
        <f>+#REF!</f>
        <v>#REF!</v>
      </c>
      <c r="E378" s="46" t="e">
        <f t="shared" si="41"/>
        <v>#REF!</v>
      </c>
      <c r="F378" s="46" t="e">
        <f t="shared" si="42"/>
        <v>#REF!</v>
      </c>
      <c r="G378" s="46"/>
      <c r="H378" s="46"/>
      <c r="I378" s="52" t="e">
        <f>+#REF!</f>
        <v>#REF!</v>
      </c>
      <c r="J378" s="52" t="e">
        <f>+#REF!</f>
        <v>#REF!</v>
      </c>
      <c r="K378" s="52" t="e">
        <f>+#REF!</f>
        <v>#REF!</v>
      </c>
      <c r="L378" s="52" t="e">
        <f>+#REF!</f>
        <v>#REF!</v>
      </c>
      <c r="M378" s="52" t="e">
        <f>+#REF!</f>
        <v>#REF!</v>
      </c>
      <c r="N378" s="52" t="e">
        <f>+#REF!</f>
        <v>#REF!</v>
      </c>
      <c r="O378" s="52" t="e">
        <f>+#REF!</f>
        <v>#REF!</v>
      </c>
      <c r="P378" s="52" t="e">
        <f>+#REF!</f>
        <v>#REF!</v>
      </c>
    </row>
    <row r="379" spans="1:25" x14ac:dyDescent="0.25">
      <c r="A379" s="50">
        <f t="shared" si="33"/>
        <v>0</v>
      </c>
      <c r="B379" s="51">
        <f t="shared" si="34"/>
        <v>0</v>
      </c>
      <c r="C379" s="46" t="e">
        <f>+#REF!</f>
        <v>#REF!</v>
      </c>
      <c r="D379" s="46" t="e">
        <f>+#REF!</f>
        <v>#REF!</v>
      </c>
      <c r="E379" s="46" t="e">
        <f t="shared" si="41"/>
        <v>#REF!</v>
      </c>
      <c r="F379" s="46" t="e">
        <f t="shared" si="42"/>
        <v>#REF!</v>
      </c>
      <c r="G379" s="46"/>
      <c r="H379" s="46"/>
      <c r="I379" s="52" t="e">
        <f>+#REF!</f>
        <v>#REF!</v>
      </c>
      <c r="J379" s="52" t="e">
        <f>+#REF!</f>
        <v>#REF!</v>
      </c>
      <c r="K379" s="52" t="e">
        <f>+#REF!</f>
        <v>#REF!</v>
      </c>
      <c r="L379" s="52" t="e">
        <f>+#REF!</f>
        <v>#REF!</v>
      </c>
      <c r="M379" s="52" t="e">
        <f>+#REF!</f>
        <v>#REF!</v>
      </c>
      <c r="N379" s="52" t="e">
        <f>+#REF!</f>
        <v>#REF!</v>
      </c>
      <c r="O379" s="52" t="e">
        <f>+#REF!</f>
        <v>#REF!</v>
      </c>
      <c r="P379" s="52" t="e">
        <f>+#REF!</f>
        <v>#REF!</v>
      </c>
    </row>
    <row r="380" spans="1:25" s="49" customFormat="1" x14ac:dyDescent="0.25">
      <c r="A380" s="47">
        <f t="shared" si="33"/>
        <v>0</v>
      </c>
      <c r="B380" s="48">
        <f t="shared" si="34"/>
        <v>0</v>
      </c>
      <c r="C380" s="49" t="e">
        <f>+#REF!</f>
        <v>#REF!</v>
      </c>
      <c r="D380" s="49" t="e">
        <f>+#REF!</f>
        <v>#REF!</v>
      </c>
      <c r="E380" s="49" t="e">
        <f t="shared" si="41"/>
        <v>#REF!</v>
      </c>
      <c r="F380" s="49" t="e">
        <f t="shared" si="42"/>
        <v>#REF!</v>
      </c>
      <c r="I380" s="49" t="e">
        <f>+#REF!</f>
        <v>#REF!</v>
      </c>
      <c r="J380" s="49" t="e">
        <f>+#REF!</f>
        <v>#REF!</v>
      </c>
      <c r="K380" s="49" t="e">
        <f>+#REF!</f>
        <v>#REF!</v>
      </c>
      <c r="L380" s="49" t="e">
        <f>+#REF!</f>
        <v>#REF!</v>
      </c>
      <c r="M380" s="49" t="e">
        <f>+#REF!</f>
        <v>#REF!</v>
      </c>
      <c r="N380" s="49" t="e">
        <f>+#REF!</f>
        <v>#REF!</v>
      </c>
      <c r="O380" s="49" t="e">
        <f>+#REF!</f>
        <v>#REF!</v>
      </c>
      <c r="P380" s="49" t="e">
        <f>+#REF!</f>
        <v>#REF!</v>
      </c>
      <c r="R380" s="53"/>
      <c r="S380" s="53"/>
      <c r="T380" s="53"/>
      <c r="U380" s="53"/>
      <c r="V380" s="53"/>
      <c r="W380" s="53"/>
      <c r="X380" s="53"/>
      <c r="Y380" s="53"/>
    </row>
    <row r="381" spans="1:25" x14ac:dyDescent="0.25">
      <c r="A381" s="50">
        <f t="shared" ref="A381:A428" si="43">$C$4</f>
        <v>0</v>
      </c>
      <c r="B381" s="51">
        <f t="shared" ref="B381:B428" si="44">$A$4</f>
        <v>0</v>
      </c>
      <c r="C381" s="46" t="e">
        <f>+#REF!</f>
        <v>#REF!</v>
      </c>
      <c r="D381" s="46" t="e">
        <f>+#REF!</f>
        <v>#REF!</v>
      </c>
      <c r="E381" s="46" t="e">
        <f>+#REF!</f>
        <v>#REF!</v>
      </c>
      <c r="F381" s="46" t="e">
        <f>+#REF!</f>
        <v>#REF!</v>
      </c>
      <c r="G381" s="46"/>
      <c r="H381" s="46"/>
      <c r="I381" s="52" t="e">
        <f>+#REF!</f>
        <v>#REF!</v>
      </c>
      <c r="J381" s="52" t="e">
        <f>+#REF!</f>
        <v>#REF!</v>
      </c>
      <c r="K381" s="52" t="e">
        <f>+#REF!</f>
        <v>#REF!</v>
      </c>
      <c r="L381" s="52" t="e">
        <f>+#REF!</f>
        <v>#REF!</v>
      </c>
      <c r="M381" s="52" t="e">
        <f>+#REF!</f>
        <v>#REF!</v>
      </c>
      <c r="N381" s="52" t="e">
        <f>+#REF!</f>
        <v>#REF!</v>
      </c>
      <c r="O381" s="52" t="e">
        <f>+#REF!</f>
        <v>#REF!</v>
      </c>
      <c r="P381" s="52" t="e">
        <f>+#REF!</f>
        <v>#REF!</v>
      </c>
    </row>
    <row r="382" spans="1:25" x14ac:dyDescent="0.25">
      <c r="A382" s="50">
        <f t="shared" si="43"/>
        <v>0</v>
      </c>
      <c r="B382" s="51">
        <f t="shared" si="44"/>
        <v>0</v>
      </c>
      <c r="C382" s="46" t="e">
        <f>+#REF!</f>
        <v>#REF!</v>
      </c>
      <c r="D382" s="46" t="e">
        <f>+#REF!</f>
        <v>#REF!</v>
      </c>
      <c r="E382" s="46" t="e">
        <f t="shared" si="41"/>
        <v>#REF!</v>
      </c>
      <c r="F382" s="46" t="e">
        <f t="shared" si="42"/>
        <v>#REF!</v>
      </c>
      <c r="G382" s="46"/>
      <c r="H382" s="46"/>
      <c r="I382" s="52" t="e">
        <f>+#REF!</f>
        <v>#REF!</v>
      </c>
      <c r="J382" s="52" t="e">
        <f>+#REF!</f>
        <v>#REF!</v>
      </c>
      <c r="K382" s="52" t="e">
        <f>+#REF!</f>
        <v>#REF!</v>
      </c>
      <c r="L382" s="52" t="e">
        <f>+#REF!</f>
        <v>#REF!</v>
      </c>
      <c r="M382" s="52" t="e">
        <f>+#REF!</f>
        <v>#REF!</v>
      </c>
      <c r="N382" s="52" t="e">
        <f>+#REF!</f>
        <v>#REF!</v>
      </c>
      <c r="O382" s="52" t="e">
        <f>+#REF!</f>
        <v>#REF!</v>
      </c>
      <c r="P382" s="52" t="e">
        <f>+#REF!</f>
        <v>#REF!</v>
      </c>
    </row>
    <row r="383" spans="1:25" x14ac:dyDescent="0.25">
      <c r="A383" s="50">
        <f t="shared" si="43"/>
        <v>0</v>
      </c>
      <c r="B383" s="51">
        <f t="shared" si="44"/>
        <v>0</v>
      </c>
      <c r="C383" s="46" t="e">
        <f>+#REF!</f>
        <v>#REF!</v>
      </c>
      <c r="D383" s="46" t="e">
        <f>+#REF!</f>
        <v>#REF!</v>
      </c>
      <c r="E383" s="46" t="e">
        <f t="shared" si="41"/>
        <v>#REF!</v>
      </c>
      <c r="F383" s="46" t="e">
        <f t="shared" si="42"/>
        <v>#REF!</v>
      </c>
      <c r="G383" s="46"/>
      <c r="H383" s="46"/>
      <c r="I383" s="52" t="e">
        <f>+#REF!</f>
        <v>#REF!</v>
      </c>
      <c r="J383" s="52" t="e">
        <f>+#REF!</f>
        <v>#REF!</v>
      </c>
      <c r="K383" s="52" t="e">
        <f>+#REF!</f>
        <v>#REF!</v>
      </c>
      <c r="L383" s="52" t="e">
        <f>+#REF!</f>
        <v>#REF!</v>
      </c>
      <c r="M383" s="52" t="e">
        <f>+#REF!</f>
        <v>#REF!</v>
      </c>
      <c r="N383" s="52" t="e">
        <f>+#REF!</f>
        <v>#REF!</v>
      </c>
      <c r="O383" s="52" t="e">
        <f>+#REF!</f>
        <v>#REF!</v>
      </c>
      <c r="P383" s="52" t="e">
        <f>+#REF!</f>
        <v>#REF!</v>
      </c>
    </row>
    <row r="384" spans="1:25" x14ac:dyDescent="0.25">
      <c r="A384" s="50">
        <f t="shared" si="43"/>
        <v>0</v>
      </c>
      <c r="B384" s="51">
        <f t="shared" si="44"/>
        <v>0</v>
      </c>
      <c r="C384" s="46" t="e">
        <f>+#REF!</f>
        <v>#REF!</v>
      </c>
      <c r="D384" s="46" t="e">
        <f>+#REF!</f>
        <v>#REF!</v>
      </c>
      <c r="E384" s="46" t="e">
        <f t="shared" si="41"/>
        <v>#REF!</v>
      </c>
      <c r="F384" s="46" t="e">
        <f t="shared" si="42"/>
        <v>#REF!</v>
      </c>
      <c r="G384" s="46"/>
      <c r="H384" s="46"/>
      <c r="I384" s="52" t="e">
        <f>+#REF!</f>
        <v>#REF!</v>
      </c>
      <c r="J384" s="52" t="e">
        <f>+#REF!</f>
        <v>#REF!</v>
      </c>
      <c r="K384" s="52" t="e">
        <f>+#REF!</f>
        <v>#REF!</v>
      </c>
      <c r="L384" s="52" t="e">
        <f>+#REF!</f>
        <v>#REF!</v>
      </c>
      <c r="M384" s="52" t="e">
        <f>+#REF!</f>
        <v>#REF!</v>
      </c>
      <c r="N384" s="52" t="e">
        <f>+#REF!</f>
        <v>#REF!</v>
      </c>
      <c r="O384" s="52" t="e">
        <f>+#REF!</f>
        <v>#REF!</v>
      </c>
      <c r="P384" s="52" t="e">
        <f>+#REF!</f>
        <v>#REF!</v>
      </c>
    </row>
    <row r="385" spans="1:25" x14ac:dyDescent="0.25">
      <c r="A385" s="50">
        <f t="shared" si="43"/>
        <v>0</v>
      </c>
      <c r="B385" s="51">
        <f t="shared" si="44"/>
        <v>0</v>
      </c>
      <c r="C385" s="46" t="e">
        <f>+#REF!</f>
        <v>#REF!</v>
      </c>
      <c r="D385" s="46" t="e">
        <f>+#REF!</f>
        <v>#REF!</v>
      </c>
      <c r="E385" s="46" t="e">
        <f t="shared" si="41"/>
        <v>#REF!</v>
      </c>
      <c r="F385" s="46" t="e">
        <f t="shared" si="42"/>
        <v>#REF!</v>
      </c>
      <c r="G385" s="46"/>
      <c r="H385" s="46"/>
      <c r="I385" s="52" t="e">
        <f>+#REF!</f>
        <v>#REF!</v>
      </c>
      <c r="J385" s="52" t="e">
        <f>+#REF!</f>
        <v>#REF!</v>
      </c>
      <c r="K385" s="52" t="e">
        <f>+#REF!</f>
        <v>#REF!</v>
      </c>
      <c r="L385" s="52" t="e">
        <f>+#REF!</f>
        <v>#REF!</v>
      </c>
      <c r="M385" s="52" t="e">
        <f>+#REF!</f>
        <v>#REF!</v>
      </c>
      <c r="N385" s="52" t="e">
        <f>+#REF!</f>
        <v>#REF!</v>
      </c>
      <c r="O385" s="52" t="e">
        <f>+#REF!</f>
        <v>#REF!</v>
      </c>
      <c r="P385" s="52" t="e">
        <f>+#REF!</f>
        <v>#REF!</v>
      </c>
    </row>
    <row r="386" spans="1:25" x14ac:dyDescent="0.25">
      <c r="A386" s="50">
        <f t="shared" si="43"/>
        <v>0</v>
      </c>
      <c r="B386" s="51">
        <f t="shared" si="44"/>
        <v>0</v>
      </c>
      <c r="C386" s="46" t="e">
        <f>+#REF!</f>
        <v>#REF!</v>
      </c>
      <c r="D386" s="46" t="e">
        <f>+#REF!</f>
        <v>#REF!</v>
      </c>
      <c r="E386" s="46" t="e">
        <f t="shared" si="41"/>
        <v>#REF!</v>
      </c>
      <c r="F386" s="46" t="e">
        <f t="shared" si="42"/>
        <v>#REF!</v>
      </c>
      <c r="G386" s="46"/>
      <c r="H386" s="46"/>
      <c r="I386" s="52" t="e">
        <f>+#REF!</f>
        <v>#REF!</v>
      </c>
      <c r="J386" s="52" t="e">
        <f>+#REF!</f>
        <v>#REF!</v>
      </c>
      <c r="K386" s="52" t="e">
        <f>+#REF!</f>
        <v>#REF!</v>
      </c>
      <c r="L386" s="52" t="e">
        <f>+#REF!</f>
        <v>#REF!</v>
      </c>
      <c r="M386" s="52" t="e">
        <f>+#REF!</f>
        <v>#REF!</v>
      </c>
      <c r="N386" s="52" t="e">
        <f>+#REF!</f>
        <v>#REF!</v>
      </c>
      <c r="O386" s="52" t="e">
        <f>+#REF!</f>
        <v>#REF!</v>
      </c>
      <c r="P386" s="52" t="e">
        <f>+#REF!</f>
        <v>#REF!</v>
      </c>
    </row>
    <row r="387" spans="1:25" x14ac:dyDescent="0.25">
      <c r="A387" s="50">
        <f t="shared" si="43"/>
        <v>0</v>
      </c>
      <c r="B387" s="51">
        <f t="shared" si="44"/>
        <v>0</v>
      </c>
      <c r="C387" s="46" t="e">
        <f>+#REF!</f>
        <v>#REF!</v>
      </c>
      <c r="D387" s="46" t="e">
        <f>+#REF!</f>
        <v>#REF!</v>
      </c>
      <c r="E387" s="46" t="e">
        <f t="shared" si="41"/>
        <v>#REF!</v>
      </c>
      <c r="F387" s="46" t="e">
        <f t="shared" si="42"/>
        <v>#REF!</v>
      </c>
      <c r="G387" s="46"/>
      <c r="H387" s="46"/>
      <c r="I387" s="52" t="e">
        <f>+#REF!</f>
        <v>#REF!</v>
      </c>
      <c r="J387" s="52" t="e">
        <f>+#REF!</f>
        <v>#REF!</v>
      </c>
      <c r="K387" s="52" t="e">
        <f>+#REF!</f>
        <v>#REF!</v>
      </c>
      <c r="L387" s="52" t="e">
        <f>+#REF!</f>
        <v>#REF!</v>
      </c>
      <c r="M387" s="52" t="e">
        <f>+#REF!</f>
        <v>#REF!</v>
      </c>
      <c r="N387" s="52" t="e">
        <f>+#REF!</f>
        <v>#REF!</v>
      </c>
      <c r="O387" s="52" t="e">
        <f>+#REF!</f>
        <v>#REF!</v>
      </c>
      <c r="P387" s="52" t="e">
        <f>+#REF!</f>
        <v>#REF!</v>
      </c>
    </row>
    <row r="388" spans="1:25" x14ac:dyDescent="0.25">
      <c r="A388" s="50">
        <f t="shared" si="43"/>
        <v>0</v>
      </c>
      <c r="B388" s="51">
        <f t="shared" si="44"/>
        <v>0</v>
      </c>
      <c r="C388" s="46" t="e">
        <f>+#REF!</f>
        <v>#REF!</v>
      </c>
      <c r="D388" s="46" t="e">
        <f>+#REF!</f>
        <v>#REF!</v>
      </c>
      <c r="E388" s="46" t="e">
        <f t="shared" si="41"/>
        <v>#REF!</v>
      </c>
      <c r="F388" s="46" t="e">
        <f t="shared" si="42"/>
        <v>#REF!</v>
      </c>
      <c r="G388" s="46"/>
      <c r="H388" s="46"/>
      <c r="I388" s="52" t="e">
        <f>+#REF!</f>
        <v>#REF!</v>
      </c>
      <c r="J388" s="52" t="e">
        <f>+#REF!</f>
        <v>#REF!</v>
      </c>
      <c r="K388" s="52" t="e">
        <f>+#REF!</f>
        <v>#REF!</v>
      </c>
      <c r="L388" s="52" t="e">
        <f>+#REF!</f>
        <v>#REF!</v>
      </c>
      <c r="M388" s="52" t="e">
        <f>+#REF!</f>
        <v>#REF!</v>
      </c>
      <c r="N388" s="52" t="e">
        <f>+#REF!</f>
        <v>#REF!</v>
      </c>
      <c r="O388" s="52" t="e">
        <f>+#REF!</f>
        <v>#REF!</v>
      </c>
      <c r="P388" s="52" t="e">
        <f>+#REF!</f>
        <v>#REF!</v>
      </c>
    </row>
    <row r="389" spans="1:25" x14ac:dyDescent="0.25">
      <c r="A389" s="50">
        <f t="shared" si="43"/>
        <v>0</v>
      </c>
      <c r="B389" s="51">
        <f t="shared" si="44"/>
        <v>0</v>
      </c>
      <c r="C389" s="46" t="e">
        <f>+#REF!</f>
        <v>#REF!</v>
      </c>
      <c r="D389" s="46" t="e">
        <f>+#REF!</f>
        <v>#REF!</v>
      </c>
      <c r="E389" s="46" t="e">
        <f t="shared" si="41"/>
        <v>#REF!</v>
      </c>
      <c r="F389" s="46" t="e">
        <f t="shared" si="42"/>
        <v>#REF!</v>
      </c>
      <c r="G389" s="46"/>
      <c r="H389" s="46"/>
      <c r="I389" s="52" t="e">
        <f>+#REF!</f>
        <v>#REF!</v>
      </c>
      <c r="J389" s="52" t="e">
        <f>+#REF!</f>
        <v>#REF!</v>
      </c>
      <c r="K389" s="52" t="e">
        <f>+#REF!</f>
        <v>#REF!</v>
      </c>
      <c r="L389" s="52" t="e">
        <f>+#REF!</f>
        <v>#REF!</v>
      </c>
      <c r="M389" s="52" t="e">
        <f>+#REF!</f>
        <v>#REF!</v>
      </c>
      <c r="N389" s="52" t="e">
        <f>+#REF!</f>
        <v>#REF!</v>
      </c>
      <c r="O389" s="52" t="e">
        <f>+#REF!</f>
        <v>#REF!</v>
      </c>
      <c r="P389" s="52" t="e">
        <f>+#REF!</f>
        <v>#REF!</v>
      </c>
    </row>
    <row r="390" spans="1:25" x14ac:dyDescent="0.25">
      <c r="A390" s="50">
        <f t="shared" si="43"/>
        <v>0</v>
      </c>
      <c r="B390" s="51">
        <f t="shared" si="44"/>
        <v>0</v>
      </c>
      <c r="C390" s="46" t="e">
        <f>+#REF!</f>
        <v>#REF!</v>
      </c>
      <c r="D390" s="46" t="e">
        <f>+#REF!</f>
        <v>#REF!</v>
      </c>
      <c r="E390" s="46" t="e">
        <f t="shared" si="41"/>
        <v>#REF!</v>
      </c>
      <c r="F390" s="46" t="e">
        <f t="shared" si="42"/>
        <v>#REF!</v>
      </c>
      <c r="G390" s="46"/>
      <c r="H390" s="46"/>
      <c r="I390" s="52" t="e">
        <f>+#REF!</f>
        <v>#REF!</v>
      </c>
      <c r="J390" s="52" t="e">
        <f>+#REF!</f>
        <v>#REF!</v>
      </c>
      <c r="K390" s="52" t="e">
        <f>+#REF!</f>
        <v>#REF!</v>
      </c>
      <c r="L390" s="52" t="e">
        <f>+#REF!</f>
        <v>#REF!</v>
      </c>
      <c r="M390" s="52" t="e">
        <f>+#REF!</f>
        <v>#REF!</v>
      </c>
      <c r="N390" s="52" t="e">
        <f>+#REF!</f>
        <v>#REF!</v>
      </c>
      <c r="O390" s="52" t="e">
        <f>+#REF!</f>
        <v>#REF!</v>
      </c>
      <c r="P390" s="52" t="e">
        <f>+#REF!</f>
        <v>#REF!</v>
      </c>
    </row>
    <row r="391" spans="1:25" x14ac:dyDescent="0.25">
      <c r="A391" s="50">
        <f t="shared" si="43"/>
        <v>0</v>
      </c>
      <c r="B391" s="51">
        <f t="shared" si="44"/>
        <v>0</v>
      </c>
      <c r="C391" s="46" t="e">
        <f>+#REF!</f>
        <v>#REF!</v>
      </c>
      <c r="D391" s="46" t="e">
        <f>+#REF!</f>
        <v>#REF!</v>
      </c>
      <c r="E391" s="46" t="e">
        <f t="shared" si="41"/>
        <v>#REF!</v>
      </c>
      <c r="F391" s="46" t="e">
        <f t="shared" si="42"/>
        <v>#REF!</v>
      </c>
      <c r="G391" s="46"/>
      <c r="H391" s="46"/>
      <c r="I391" s="52" t="e">
        <f>+#REF!</f>
        <v>#REF!</v>
      </c>
      <c r="J391" s="52" t="e">
        <f>+#REF!</f>
        <v>#REF!</v>
      </c>
      <c r="K391" s="52" t="e">
        <f>+#REF!</f>
        <v>#REF!</v>
      </c>
      <c r="L391" s="52" t="e">
        <f>+#REF!</f>
        <v>#REF!</v>
      </c>
      <c r="M391" s="52" t="e">
        <f>+#REF!</f>
        <v>#REF!</v>
      </c>
      <c r="N391" s="52" t="e">
        <f>+#REF!</f>
        <v>#REF!</v>
      </c>
      <c r="O391" s="52" t="e">
        <f>+#REF!</f>
        <v>#REF!</v>
      </c>
      <c r="P391" s="52" t="e">
        <f>+#REF!</f>
        <v>#REF!</v>
      </c>
    </row>
    <row r="392" spans="1:25" x14ac:dyDescent="0.25">
      <c r="A392" s="50">
        <f t="shared" si="43"/>
        <v>0</v>
      </c>
      <c r="B392" s="51">
        <f t="shared" si="44"/>
        <v>0</v>
      </c>
      <c r="C392" s="46" t="e">
        <f>+#REF!</f>
        <v>#REF!</v>
      </c>
      <c r="D392" s="46" t="e">
        <f>+#REF!</f>
        <v>#REF!</v>
      </c>
      <c r="E392" s="46" t="e">
        <f t="shared" si="41"/>
        <v>#REF!</v>
      </c>
      <c r="F392" s="46" t="e">
        <f t="shared" si="42"/>
        <v>#REF!</v>
      </c>
      <c r="G392" s="46"/>
      <c r="H392" s="46"/>
      <c r="I392" s="52" t="e">
        <f>+#REF!</f>
        <v>#REF!</v>
      </c>
      <c r="J392" s="52" t="e">
        <f>+#REF!</f>
        <v>#REF!</v>
      </c>
      <c r="K392" s="52" t="e">
        <f>+#REF!</f>
        <v>#REF!</v>
      </c>
      <c r="L392" s="52" t="e">
        <f>+#REF!</f>
        <v>#REF!</v>
      </c>
      <c r="M392" s="52" t="e">
        <f>+#REF!</f>
        <v>#REF!</v>
      </c>
      <c r="N392" s="52" t="e">
        <f>+#REF!</f>
        <v>#REF!</v>
      </c>
      <c r="O392" s="52" t="e">
        <f>+#REF!</f>
        <v>#REF!</v>
      </c>
      <c r="P392" s="52" t="e">
        <f>+#REF!</f>
        <v>#REF!</v>
      </c>
    </row>
    <row r="393" spans="1:25" x14ac:dyDescent="0.25">
      <c r="A393" s="50">
        <f t="shared" si="43"/>
        <v>0</v>
      </c>
      <c r="B393" s="51">
        <f t="shared" si="44"/>
        <v>0</v>
      </c>
      <c r="C393" s="46" t="e">
        <f>+#REF!</f>
        <v>#REF!</v>
      </c>
      <c r="D393" s="46" t="e">
        <f>+#REF!</f>
        <v>#REF!</v>
      </c>
      <c r="E393" s="46" t="e">
        <f t="shared" si="41"/>
        <v>#REF!</v>
      </c>
      <c r="F393" s="46" t="e">
        <f t="shared" si="42"/>
        <v>#REF!</v>
      </c>
      <c r="G393" s="46"/>
      <c r="H393" s="46"/>
      <c r="I393" s="52" t="e">
        <f>+#REF!</f>
        <v>#REF!</v>
      </c>
      <c r="J393" s="52" t="e">
        <f>+#REF!</f>
        <v>#REF!</v>
      </c>
      <c r="K393" s="52" t="e">
        <f>+#REF!</f>
        <v>#REF!</v>
      </c>
      <c r="L393" s="52" t="e">
        <f>+#REF!</f>
        <v>#REF!</v>
      </c>
      <c r="M393" s="52" t="e">
        <f>+#REF!</f>
        <v>#REF!</v>
      </c>
      <c r="N393" s="52" t="e">
        <f>+#REF!</f>
        <v>#REF!</v>
      </c>
      <c r="O393" s="52" t="e">
        <f>+#REF!</f>
        <v>#REF!</v>
      </c>
      <c r="P393" s="52" t="e">
        <f>+#REF!</f>
        <v>#REF!</v>
      </c>
    </row>
    <row r="394" spans="1:25" x14ac:dyDescent="0.25">
      <c r="A394" s="50">
        <f t="shared" si="43"/>
        <v>0</v>
      </c>
      <c r="B394" s="51">
        <f t="shared" si="44"/>
        <v>0</v>
      </c>
      <c r="C394" s="46" t="e">
        <f>+#REF!</f>
        <v>#REF!</v>
      </c>
      <c r="D394" s="46" t="e">
        <f>+#REF!</f>
        <v>#REF!</v>
      </c>
      <c r="E394" s="46" t="e">
        <f t="shared" si="41"/>
        <v>#REF!</v>
      </c>
      <c r="F394" s="46" t="e">
        <f t="shared" si="42"/>
        <v>#REF!</v>
      </c>
      <c r="G394" s="46"/>
      <c r="H394" s="46"/>
      <c r="I394" s="52" t="e">
        <f>+#REF!</f>
        <v>#REF!</v>
      </c>
      <c r="J394" s="52" t="e">
        <f>+#REF!</f>
        <v>#REF!</v>
      </c>
      <c r="K394" s="52" t="e">
        <f>+#REF!</f>
        <v>#REF!</v>
      </c>
      <c r="L394" s="52" t="e">
        <f>+#REF!</f>
        <v>#REF!</v>
      </c>
      <c r="M394" s="52" t="e">
        <f>+#REF!</f>
        <v>#REF!</v>
      </c>
      <c r="N394" s="52" t="e">
        <f>+#REF!</f>
        <v>#REF!</v>
      </c>
      <c r="O394" s="52" t="e">
        <f>+#REF!</f>
        <v>#REF!</v>
      </c>
      <c r="P394" s="52" t="e">
        <f>+#REF!</f>
        <v>#REF!</v>
      </c>
    </row>
    <row r="395" spans="1:25" x14ac:dyDescent="0.25">
      <c r="A395" s="50">
        <f t="shared" si="43"/>
        <v>0</v>
      </c>
      <c r="B395" s="51">
        <f t="shared" si="44"/>
        <v>0</v>
      </c>
      <c r="C395" s="46" t="e">
        <f>+#REF!</f>
        <v>#REF!</v>
      </c>
      <c r="D395" s="46" t="e">
        <f>+#REF!</f>
        <v>#REF!</v>
      </c>
      <c r="E395" s="46" t="e">
        <f t="shared" si="41"/>
        <v>#REF!</v>
      </c>
      <c r="F395" s="46" t="e">
        <f t="shared" si="42"/>
        <v>#REF!</v>
      </c>
      <c r="G395" s="46"/>
      <c r="H395" s="46"/>
      <c r="I395" s="52" t="e">
        <f>+#REF!</f>
        <v>#REF!</v>
      </c>
      <c r="J395" s="52" t="e">
        <f>+#REF!</f>
        <v>#REF!</v>
      </c>
      <c r="K395" s="52" t="e">
        <f>+#REF!</f>
        <v>#REF!</v>
      </c>
      <c r="L395" s="52" t="e">
        <f>+#REF!</f>
        <v>#REF!</v>
      </c>
      <c r="M395" s="52" t="e">
        <f>+#REF!</f>
        <v>#REF!</v>
      </c>
      <c r="N395" s="52" t="e">
        <f>+#REF!</f>
        <v>#REF!</v>
      </c>
      <c r="O395" s="52" t="e">
        <f>+#REF!</f>
        <v>#REF!</v>
      </c>
      <c r="P395" s="52" t="e">
        <f>+#REF!</f>
        <v>#REF!</v>
      </c>
    </row>
    <row r="396" spans="1:25" s="49" customFormat="1" x14ac:dyDescent="0.25">
      <c r="A396" s="47">
        <f t="shared" si="43"/>
        <v>0</v>
      </c>
      <c r="B396" s="48">
        <f t="shared" si="44"/>
        <v>0</v>
      </c>
      <c r="C396" s="49" t="e">
        <f>+#REF!</f>
        <v>#REF!</v>
      </c>
      <c r="D396" s="49" t="e">
        <f>+#REF!</f>
        <v>#REF!</v>
      </c>
      <c r="E396" s="49" t="e">
        <f t="shared" si="41"/>
        <v>#REF!</v>
      </c>
      <c r="F396" s="49" t="e">
        <f t="shared" si="42"/>
        <v>#REF!</v>
      </c>
      <c r="I396" s="49" t="e">
        <f>+#REF!</f>
        <v>#REF!</v>
      </c>
      <c r="J396" s="49" t="e">
        <f>+#REF!</f>
        <v>#REF!</v>
      </c>
      <c r="K396" s="49" t="e">
        <f>+#REF!</f>
        <v>#REF!</v>
      </c>
      <c r="L396" s="49" t="e">
        <f>+#REF!</f>
        <v>#REF!</v>
      </c>
      <c r="M396" s="49" t="e">
        <f>+#REF!</f>
        <v>#REF!</v>
      </c>
      <c r="N396" s="49" t="e">
        <f>+#REF!</f>
        <v>#REF!</v>
      </c>
      <c r="O396" s="49" t="e">
        <f>+#REF!</f>
        <v>#REF!</v>
      </c>
      <c r="P396" s="49" t="e">
        <f>+#REF!</f>
        <v>#REF!</v>
      </c>
      <c r="R396" s="53"/>
      <c r="S396" s="53"/>
      <c r="T396" s="53"/>
      <c r="U396" s="53"/>
      <c r="V396" s="53"/>
      <c r="W396" s="53"/>
      <c r="X396" s="53"/>
      <c r="Y396" s="53"/>
    </row>
    <row r="397" spans="1:25" x14ac:dyDescent="0.25">
      <c r="A397" s="50">
        <f t="shared" si="43"/>
        <v>0</v>
      </c>
      <c r="B397" s="51">
        <f t="shared" si="44"/>
        <v>0</v>
      </c>
      <c r="C397" s="46" t="e">
        <f>+#REF!</f>
        <v>#REF!</v>
      </c>
      <c r="D397" s="46" t="e">
        <f>+#REF!</f>
        <v>#REF!</v>
      </c>
      <c r="E397" s="46" t="e">
        <f>+#REF!</f>
        <v>#REF!</v>
      </c>
      <c r="F397" s="46" t="e">
        <f>+#REF!</f>
        <v>#REF!</v>
      </c>
      <c r="G397" s="46"/>
      <c r="H397" s="46"/>
      <c r="I397" s="52" t="e">
        <f>+#REF!</f>
        <v>#REF!</v>
      </c>
      <c r="J397" s="52" t="e">
        <f>+#REF!</f>
        <v>#REF!</v>
      </c>
      <c r="K397" s="52" t="e">
        <f>+#REF!</f>
        <v>#REF!</v>
      </c>
      <c r="L397" s="52" t="e">
        <f>+#REF!</f>
        <v>#REF!</v>
      </c>
      <c r="M397" s="52" t="e">
        <f>+#REF!</f>
        <v>#REF!</v>
      </c>
      <c r="N397" s="52" t="e">
        <f>+#REF!</f>
        <v>#REF!</v>
      </c>
      <c r="O397" s="52" t="e">
        <f>+#REF!</f>
        <v>#REF!</v>
      </c>
      <c r="P397" s="52" t="e">
        <f>+#REF!</f>
        <v>#REF!</v>
      </c>
    </row>
    <row r="398" spans="1:25" x14ac:dyDescent="0.25">
      <c r="A398" s="50">
        <f t="shared" si="43"/>
        <v>0</v>
      </c>
      <c r="B398" s="51">
        <f t="shared" si="44"/>
        <v>0</v>
      </c>
      <c r="C398" s="46" t="e">
        <f>+#REF!</f>
        <v>#REF!</v>
      </c>
      <c r="D398" s="46" t="e">
        <f>+#REF!</f>
        <v>#REF!</v>
      </c>
      <c r="E398" s="46" t="e">
        <f t="shared" si="41"/>
        <v>#REF!</v>
      </c>
      <c r="F398" s="46" t="e">
        <f t="shared" si="42"/>
        <v>#REF!</v>
      </c>
      <c r="G398" s="46"/>
      <c r="H398" s="46"/>
      <c r="I398" s="52" t="e">
        <f>+#REF!</f>
        <v>#REF!</v>
      </c>
      <c r="J398" s="52" t="e">
        <f>+#REF!</f>
        <v>#REF!</v>
      </c>
      <c r="K398" s="52" t="e">
        <f>+#REF!</f>
        <v>#REF!</v>
      </c>
      <c r="L398" s="52" t="e">
        <f>+#REF!</f>
        <v>#REF!</v>
      </c>
      <c r="M398" s="52" t="e">
        <f>+#REF!</f>
        <v>#REF!</v>
      </c>
      <c r="N398" s="52" t="e">
        <f>+#REF!</f>
        <v>#REF!</v>
      </c>
      <c r="O398" s="52" t="e">
        <f>+#REF!</f>
        <v>#REF!</v>
      </c>
      <c r="P398" s="52" t="e">
        <f>+#REF!</f>
        <v>#REF!</v>
      </c>
    </row>
    <row r="399" spans="1:25" x14ac:dyDescent="0.25">
      <c r="A399" s="50">
        <f t="shared" si="43"/>
        <v>0</v>
      </c>
      <c r="B399" s="51">
        <f t="shared" si="44"/>
        <v>0</v>
      </c>
      <c r="C399" s="46" t="e">
        <f>+#REF!</f>
        <v>#REF!</v>
      </c>
      <c r="D399" s="46" t="e">
        <f>+#REF!</f>
        <v>#REF!</v>
      </c>
      <c r="E399" s="46" t="e">
        <f t="shared" si="41"/>
        <v>#REF!</v>
      </c>
      <c r="F399" s="46" t="e">
        <f t="shared" si="42"/>
        <v>#REF!</v>
      </c>
      <c r="G399" s="46"/>
      <c r="H399" s="46"/>
      <c r="I399" s="52" t="e">
        <f>+#REF!</f>
        <v>#REF!</v>
      </c>
      <c r="J399" s="52" t="e">
        <f>+#REF!</f>
        <v>#REF!</v>
      </c>
      <c r="K399" s="52" t="e">
        <f>+#REF!</f>
        <v>#REF!</v>
      </c>
      <c r="L399" s="52" t="e">
        <f>+#REF!</f>
        <v>#REF!</v>
      </c>
      <c r="M399" s="52" t="e">
        <f>+#REF!</f>
        <v>#REF!</v>
      </c>
      <c r="N399" s="52" t="e">
        <f>+#REF!</f>
        <v>#REF!</v>
      </c>
      <c r="O399" s="52" t="e">
        <f>+#REF!</f>
        <v>#REF!</v>
      </c>
      <c r="P399" s="52" t="e">
        <f>+#REF!</f>
        <v>#REF!</v>
      </c>
    </row>
    <row r="400" spans="1:25" x14ac:dyDescent="0.25">
      <c r="A400" s="50">
        <f t="shared" si="43"/>
        <v>0</v>
      </c>
      <c r="B400" s="51">
        <f t="shared" si="44"/>
        <v>0</v>
      </c>
      <c r="C400" s="46" t="e">
        <f>+#REF!</f>
        <v>#REF!</v>
      </c>
      <c r="D400" s="46" t="e">
        <f>+#REF!</f>
        <v>#REF!</v>
      </c>
      <c r="E400" s="46" t="e">
        <f t="shared" si="41"/>
        <v>#REF!</v>
      </c>
      <c r="F400" s="46" t="e">
        <f t="shared" si="42"/>
        <v>#REF!</v>
      </c>
      <c r="G400" s="46"/>
      <c r="H400" s="46"/>
      <c r="I400" s="52" t="e">
        <f>+#REF!</f>
        <v>#REF!</v>
      </c>
      <c r="J400" s="52" t="e">
        <f>+#REF!</f>
        <v>#REF!</v>
      </c>
      <c r="K400" s="52" t="e">
        <f>+#REF!</f>
        <v>#REF!</v>
      </c>
      <c r="L400" s="52" t="e">
        <f>+#REF!</f>
        <v>#REF!</v>
      </c>
      <c r="M400" s="52" t="e">
        <f>+#REF!</f>
        <v>#REF!</v>
      </c>
      <c r="N400" s="52" t="e">
        <f>+#REF!</f>
        <v>#REF!</v>
      </c>
      <c r="O400" s="52" t="e">
        <f>+#REF!</f>
        <v>#REF!</v>
      </c>
      <c r="P400" s="52" t="e">
        <f>+#REF!</f>
        <v>#REF!</v>
      </c>
    </row>
    <row r="401" spans="1:25" x14ac:dyDescent="0.25">
      <c r="A401" s="50">
        <f t="shared" si="43"/>
        <v>0</v>
      </c>
      <c r="B401" s="51">
        <f t="shared" si="44"/>
        <v>0</v>
      </c>
      <c r="C401" s="46" t="e">
        <f>+#REF!</f>
        <v>#REF!</v>
      </c>
      <c r="D401" s="46" t="e">
        <f>+#REF!</f>
        <v>#REF!</v>
      </c>
      <c r="E401" s="46" t="e">
        <f t="shared" si="41"/>
        <v>#REF!</v>
      </c>
      <c r="F401" s="46" t="e">
        <f t="shared" si="42"/>
        <v>#REF!</v>
      </c>
      <c r="G401" s="46"/>
      <c r="H401" s="46"/>
      <c r="I401" s="52" t="e">
        <f>+#REF!</f>
        <v>#REF!</v>
      </c>
      <c r="J401" s="52" t="e">
        <f>+#REF!</f>
        <v>#REF!</v>
      </c>
      <c r="K401" s="52" t="e">
        <f>+#REF!</f>
        <v>#REF!</v>
      </c>
      <c r="L401" s="52" t="e">
        <f>+#REF!</f>
        <v>#REF!</v>
      </c>
      <c r="M401" s="52" t="e">
        <f>+#REF!</f>
        <v>#REF!</v>
      </c>
      <c r="N401" s="52" t="e">
        <f>+#REF!</f>
        <v>#REF!</v>
      </c>
      <c r="O401" s="52" t="e">
        <f>+#REF!</f>
        <v>#REF!</v>
      </c>
      <c r="P401" s="52" t="e">
        <f>+#REF!</f>
        <v>#REF!</v>
      </c>
    </row>
    <row r="402" spans="1:25" x14ac:dyDescent="0.25">
      <c r="A402" s="50">
        <f t="shared" si="43"/>
        <v>0</v>
      </c>
      <c r="B402" s="51">
        <f t="shared" si="44"/>
        <v>0</v>
      </c>
      <c r="C402" s="46" t="e">
        <f>+#REF!</f>
        <v>#REF!</v>
      </c>
      <c r="D402" s="46" t="e">
        <f>+#REF!</f>
        <v>#REF!</v>
      </c>
      <c r="E402" s="46" t="e">
        <f t="shared" si="41"/>
        <v>#REF!</v>
      </c>
      <c r="F402" s="46" t="e">
        <f t="shared" si="42"/>
        <v>#REF!</v>
      </c>
      <c r="G402" s="46"/>
      <c r="H402" s="46"/>
      <c r="I402" s="52" t="e">
        <f>+#REF!</f>
        <v>#REF!</v>
      </c>
      <c r="J402" s="52" t="e">
        <f>+#REF!</f>
        <v>#REF!</v>
      </c>
      <c r="K402" s="52" t="e">
        <f>+#REF!</f>
        <v>#REF!</v>
      </c>
      <c r="L402" s="52" t="e">
        <f>+#REF!</f>
        <v>#REF!</v>
      </c>
      <c r="M402" s="52" t="e">
        <f>+#REF!</f>
        <v>#REF!</v>
      </c>
      <c r="N402" s="52" t="e">
        <f>+#REF!</f>
        <v>#REF!</v>
      </c>
      <c r="O402" s="52" t="e">
        <f>+#REF!</f>
        <v>#REF!</v>
      </c>
      <c r="P402" s="52" t="e">
        <f>+#REF!</f>
        <v>#REF!</v>
      </c>
    </row>
    <row r="403" spans="1:25" x14ac:dyDescent="0.25">
      <c r="A403" s="50">
        <f t="shared" si="43"/>
        <v>0</v>
      </c>
      <c r="B403" s="51">
        <f t="shared" si="44"/>
        <v>0</v>
      </c>
      <c r="C403" s="46" t="e">
        <f>+#REF!</f>
        <v>#REF!</v>
      </c>
      <c r="D403" s="46" t="e">
        <f>+#REF!</f>
        <v>#REF!</v>
      </c>
      <c r="E403" s="46" t="e">
        <f t="shared" si="41"/>
        <v>#REF!</v>
      </c>
      <c r="F403" s="46" t="e">
        <f t="shared" si="42"/>
        <v>#REF!</v>
      </c>
      <c r="G403" s="46"/>
      <c r="H403" s="46"/>
      <c r="I403" s="52" t="e">
        <f>+#REF!</f>
        <v>#REF!</v>
      </c>
      <c r="J403" s="52" t="e">
        <f>+#REF!</f>
        <v>#REF!</v>
      </c>
      <c r="K403" s="52" t="e">
        <f>+#REF!</f>
        <v>#REF!</v>
      </c>
      <c r="L403" s="52" t="e">
        <f>+#REF!</f>
        <v>#REF!</v>
      </c>
      <c r="M403" s="52" t="e">
        <f>+#REF!</f>
        <v>#REF!</v>
      </c>
      <c r="N403" s="52" t="e">
        <f>+#REF!</f>
        <v>#REF!</v>
      </c>
      <c r="O403" s="52" t="e">
        <f>+#REF!</f>
        <v>#REF!</v>
      </c>
      <c r="P403" s="52" t="e">
        <f>+#REF!</f>
        <v>#REF!</v>
      </c>
    </row>
    <row r="404" spans="1:25" x14ac:dyDescent="0.25">
      <c r="A404" s="50">
        <f t="shared" si="43"/>
        <v>0</v>
      </c>
      <c r="B404" s="51">
        <f t="shared" si="44"/>
        <v>0</v>
      </c>
      <c r="C404" s="46" t="e">
        <f>+#REF!</f>
        <v>#REF!</v>
      </c>
      <c r="D404" s="46" t="e">
        <f>+#REF!</f>
        <v>#REF!</v>
      </c>
      <c r="E404" s="46" t="e">
        <f t="shared" si="41"/>
        <v>#REF!</v>
      </c>
      <c r="F404" s="46" t="e">
        <f t="shared" si="42"/>
        <v>#REF!</v>
      </c>
      <c r="G404" s="46"/>
      <c r="H404" s="46"/>
      <c r="I404" s="52" t="e">
        <f>+#REF!</f>
        <v>#REF!</v>
      </c>
      <c r="J404" s="52" t="e">
        <f>+#REF!</f>
        <v>#REF!</v>
      </c>
      <c r="K404" s="52" t="e">
        <f>+#REF!</f>
        <v>#REF!</v>
      </c>
      <c r="L404" s="52" t="e">
        <f>+#REF!</f>
        <v>#REF!</v>
      </c>
      <c r="M404" s="52" t="e">
        <f>+#REF!</f>
        <v>#REF!</v>
      </c>
      <c r="N404" s="52" t="e">
        <f>+#REF!</f>
        <v>#REF!</v>
      </c>
      <c r="O404" s="52" t="e">
        <f>+#REF!</f>
        <v>#REF!</v>
      </c>
      <c r="P404" s="52" t="e">
        <f>+#REF!</f>
        <v>#REF!</v>
      </c>
    </row>
    <row r="405" spans="1:25" x14ac:dyDescent="0.25">
      <c r="A405" s="50">
        <f t="shared" si="43"/>
        <v>0</v>
      </c>
      <c r="B405" s="51">
        <f t="shared" si="44"/>
        <v>0</v>
      </c>
      <c r="C405" s="46" t="e">
        <f>+#REF!</f>
        <v>#REF!</v>
      </c>
      <c r="D405" s="46" t="e">
        <f>+#REF!</f>
        <v>#REF!</v>
      </c>
      <c r="E405" s="46" t="e">
        <f t="shared" si="41"/>
        <v>#REF!</v>
      </c>
      <c r="F405" s="46" t="e">
        <f t="shared" si="42"/>
        <v>#REF!</v>
      </c>
      <c r="G405" s="46"/>
      <c r="H405" s="46"/>
      <c r="I405" s="52" t="e">
        <f>+#REF!</f>
        <v>#REF!</v>
      </c>
      <c r="J405" s="52" t="e">
        <f>+#REF!</f>
        <v>#REF!</v>
      </c>
      <c r="K405" s="52" t="e">
        <f>+#REF!</f>
        <v>#REF!</v>
      </c>
      <c r="L405" s="52" t="e">
        <f>+#REF!</f>
        <v>#REF!</v>
      </c>
      <c r="M405" s="52" t="e">
        <f>+#REF!</f>
        <v>#REF!</v>
      </c>
      <c r="N405" s="52" t="e">
        <f>+#REF!</f>
        <v>#REF!</v>
      </c>
      <c r="O405" s="52" t="e">
        <f>+#REF!</f>
        <v>#REF!</v>
      </c>
      <c r="P405" s="52" t="e">
        <f>+#REF!</f>
        <v>#REF!</v>
      </c>
    </row>
    <row r="406" spans="1:25" x14ac:dyDescent="0.25">
      <c r="A406" s="50">
        <f t="shared" si="43"/>
        <v>0</v>
      </c>
      <c r="B406" s="51">
        <f t="shared" si="44"/>
        <v>0</v>
      </c>
      <c r="C406" s="46" t="e">
        <f>+#REF!</f>
        <v>#REF!</v>
      </c>
      <c r="D406" s="46" t="e">
        <f>+#REF!</f>
        <v>#REF!</v>
      </c>
      <c r="E406" s="46" t="e">
        <f t="shared" si="41"/>
        <v>#REF!</v>
      </c>
      <c r="F406" s="46" t="e">
        <f t="shared" si="42"/>
        <v>#REF!</v>
      </c>
      <c r="G406" s="46"/>
      <c r="H406" s="46"/>
      <c r="I406" s="52" t="e">
        <f>+#REF!</f>
        <v>#REF!</v>
      </c>
      <c r="J406" s="52" t="e">
        <f>+#REF!</f>
        <v>#REF!</v>
      </c>
      <c r="K406" s="52" t="e">
        <f>+#REF!</f>
        <v>#REF!</v>
      </c>
      <c r="L406" s="52" t="e">
        <f>+#REF!</f>
        <v>#REF!</v>
      </c>
      <c r="M406" s="52" t="e">
        <f>+#REF!</f>
        <v>#REF!</v>
      </c>
      <c r="N406" s="52" t="e">
        <f>+#REF!</f>
        <v>#REF!</v>
      </c>
      <c r="O406" s="52" t="e">
        <f>+#REF!</f>
        <v>#REF!</v>
      </c>
      <c r="P406" s="52" t="e">
        <f>+#REF!</f>
        <v>#REF!</v>
      </c>
    </row>
    <row r="407" spans="1:25" x14ac:dyDescent="0.25">
      <c r="A407" s="50">
        <f t="shared" si="43"/>
        <v>0</v>
      </c>
      <c r="B407" s="51">
        <f t="shared" si="44"/>
        <v>0</v>
      </c>
      <c r="C407" s="46" t="e">
        <f>+#REF!</f>
        <v>#REF!</v>
      </c>
      <c r="D407" s="46" t="e">
        <f>+#REF!</f>
        <v>#REF!</v>
      </c>
      <c r="E407" s="46" t="e">
        <f t="shared" si="41"/>
        <v>#REF!</v>
      </c>
      <c r="F407" s="46" t="e">
        <f t="shared" si="42"/>
        <v>#REF!</v>
      </c>
      <c r="G407" s="46"/>
      <c r="H407" s="46"/>
      <c r="I407" s="52" t="e">
        <f>+#REF!</f>
        <v>#REF!</v>
      </c>
      <c r="J407" s="52" t="e">
        <f>+#REF!</f>
        <v>#REF!</v>
      </c>
      <c r="K407" s="52" t="e">
        <f>+#REF!</f>
        <v>#REF!</v>
      </c>
      <c r="L407" s="52" t="e">
        <f>+#REF!</f>
        <v>#REF!</v>
      </c>
      <c r="M407" s="52" t="e">
        <f>+#REF!</f>
        <v>#REF!</v>
      </c>
      <c r="N407" s="52" t="e">
        <f>+#REF!</f>
        <v>#REF!</v>
      </c>
      <c r="O407" s="52" t="e">
        <f>+#REF!</f>
        <v>#REF!</v>
      </c>
      <c r="P407" s="52" t="e">
        <f>+#REF!</f>
        <v>#REF!</v>
      </c>
    </row>
    <row r="408" spans="1:25" x14ac:dyDescent="0.25">
      <c r="A408" s="50">
        <f t="shared" si="43"/>
        <v>0</v>
      </c>
      <c r="B408" s="51">
        <f t="shared" si="44"/>
        <v>0</v>
      </c>
      <c r="C408" s="46" t="e">
        <f>+#REF!</f>
        <v>#REF!</v>
      </c>
      <c r="D408" s="46" t="e">
        <f>+#REF!</f>
        <v>#REF!</v>
      </c>
      <c r="E408" s="46" t="e">
        <f t="shared" si="41"/>
        <v>#REF!</v>
      </c>
      <c r="F408" s="46" t="e">
        <f t="shared" si="42"/>
        <v>#REF!</v>
      </c>
      <c r="G408" s="46"/>
      <c r="H408" s="46"/>
      <c r="I408" s="52" t="e">
        <f>+#REF!</f>
        <v>#REF!</v>
      </c>
      <c r="J408" s="52" t="e">
        <f>+#REF!</f>
        <v>#REF!</v>
      </c>
      <c r="K408" s="52" t="e">
        <f>+#REF!</f>
        <v>#REF!</v>
      </c>
      <c r="L408" s="52" t="e">
        <f>+#REF!</f>
        <v>#REF!</v>
      </c>
      <c r="M408" s="52" t="e">
        <f>+#REF!</f>
        <v>#REF!</v>
      </c>
      <c r="N408" s="52" t="e">
        <f>+#REF!</f>
        <v>#REF!</v>
      </c>
      <c r="O408" s="52" t="e">
        <f>+#REF!</f>
        <v>#REF!</v>
      </c>
      <c r="P408" s="52" t="e">
        <f>+#REF!</f>
        <v>#REF!</v>
      </c>
    </row>
    <row r="409" spans="1:25" x14ac:dyDescent="0.25">
      <c r="A409" s="50">
        <f t="shared" si="43"/>
        <v>0</v>
      </c>
      <c r="B409" s="51">
        <f t="shared" si="44"/>
        <v>0</v>
      </c>
      <c r="C409" s="46" t="e">
        <f>+#REF!</f>
        <v>#REF!</v>
      </c>
      <c r="D409" s="46" t="e">
        <f>+#REF!</f>
        <v>#REF!</v>
      </c>
      <c r="E409" s="46" t="e">
        <f t="shared" si="41"/>
        <v>#REF!</v>
      </c>
      <c r="F409" s="46" t="e">
        <f t="shared" si="42"/>
        <v>#REF!</v>
      </c>
      <c r="G409" s="46"/>
      <c r="H409" s="46"/>
      <c r="I409" s="52" t="e">
        <f>+#REF!</f>
        <v>#REF!</v>
      </c>
      <c r="J409" s="52" t="e">
        <f>+#REF!</f>
        <v>#REF!</v>
      </c>
      <c r="K409" s="52" t="e">
        <f>+#REF!</f>
        <v>#REF!</v>
      </c>
      <c r="L409" s="52" t="e">
        <f>+#REF!</f>
        <v>#REF!</v>
      </c>
      <c r="M409" s="52" t="e">
        <f>+#REF!</f>
        <v>#REF!</v>
      </c>
      <c r="N409" s="52" t="e">
        <f>+#REF!</f>
        <v>#REF!</v>
      </c>
      <c r="O409" s="52" t="e">
        <f>+#REF!</f>
        <v>#REF!</v>
      </c>
      <c r="P409" s="52" t="e">
        <f>+#REF!</f>
        <v>#REF!</v>
      </c>
    </row>
    <row r="410" spans="1:25" x14ac:dyDescent="0.25">
      <c r="A410" s="50">
        <f t="shared" si="43"/>
        <v>0</v>
      </c>
      <c r="B410" s="51">
        <f t="shared" si="44"/>
        <v>0</v>
      </c>
      <c r="C410" s="46" t="e">
        <f>+#REF!</f>
        <v>#REF!</v>
      </c>
      <c r="D410" s="46" t="e">
        <f>+#REF!</f>
        <v>#REF!</v>
      </c>
      <c r="E410" s="46" t="e">
        <f t="shared" si="41"/>
        <v>#REF!</v>
      </c>
      <c r="F410" s="46" t="e">
        <f t="shared" si="42"/>
        <v>#REF!</v>
      </c>
      <c r="G410" s="46"/>
      <c r="H410" s="46"/>
      <c r="I410" s="52" t="e">
        <f>+#REF!</f>
        <v>#REF!</v>
      </c>
      <c r="J410" s="52" t="e">
        <f>+#REF!</f>
        <v>#REF!</v>
      </c>
      <c r="K410" s="52" t="e">
        <f>+#REF!</f>
        <v>#REF!</v>
      </c>
      <c r="L410" s="52" t="e">
        <f>+#REF!</f>
        <v>#REF!</v>
      </c>
      <c r="M410" s="52" t="e">
        <f>+#REF!</f>
        <v>#REF!</v>
      </c>
      <c r="N410" s="52" t="e">
        <f>+#REF!</f>
        <v>#REF!</v>
      </c>
      <c r="O410" s="52" t="e">
        <f>+#REF!</f>
        <v>#REF!</v>
      </c>
      <c r="P410" s="52" t="e">
        <f>+#REF!</f>
        <v>#REF!</v>
      </c>
    </row>
    <row r="411" spans="1:25" x14ac:dyDescent="0.25">
      <c r="A411" s="50">
        <f t="shared" si="43"/>
        <v>0</v>
      </c>
      <c r="B411" s="51">
        <f t="shared" si="44"/>
        <v>0</v>
      </c>
      <c r="C411" s="46" t="e">
        <f>+#REF!</f>
        <v>#REF!</v>
      </c>
      <c r="D411" s="46" t="e">
        <f>+#REF!</f>
        <v>#REF!</v>
      </c>
      <c r="E411" s="46" t="e">
        <f t="shared" si="41"/>
        <v>#REF!</v>
      </c>
      <c r="F411" s="46" t="e">
        <f t="shared" si="42"/>
        <v>#REF!</v>
      </c>
      <c r="G411" s="46"/>
      <c r="H411" s="46"/>
      <c r="I411" s="52" t="e">
        <f>+#REF!</f>
        <v>#REF!</v>
      </c>
      <c r="J411" s="52" t="e">
        <f>+#REF!</f>
        <v>#REF!</v>
      </c>
      <c r="K411" s="52" t="e">
        <f>+#REF!</f>
        <v>#REF!</v>
      </c>
      <c r="L411" s="52" t="e">
        <f>+#REF!</f>
        <v>#REF!</v>
      </c>
      <c r="M411" s="52" t="e">
        <f>+#REF!</f>
        <v>#REF!</v>
      </c>
      <c r="N411" s="52" t="e">
        <f>+#REF!</f>
        <v>#REF!</v>
      </c>
      <c r="O411" s="52" t="e">
        <f>+#REF!</f>
        <v>#REF!</v>
      </c>
      <c r="P411" s="52" t="e">
        <f>+#REF!</f>
        <v>#REF!</v>
      </c>
    </row>
    <row r="412" spans="1:25" s="49" customFormat="1" x14ac:dyDescent="0.25">
      <c r="A412" s="47">
        <f t="shared" si="43"/>
        <v>0</v>
      </c>
      <c r="B412" s="48">
        <f t="shared" si="44"/>
        <v>0</v>
      </c>
      <c r="C412" s="49" t="e">
        <f>+#REF!</f>
        <v>#REF!</v>
      </c>
      <c r="D412" s="49" t="e">
        <f>+#REF!</f>
        <v>#REF!</v>
      </c>
      <c r="E412" s="49" t="e">
        <f t="shared" si="41"/>
        <v>#REF!</v>
      </c>
      <c r="F412" s="49" t="e">
        <f t="shared" si="42"/>
        <v>#REF!</v>
      </c>
      <c r="I412" s="49" t="e">
        <f>+#REF!</f>
        <v>#REF!</v>
      </c>
      <c r="J412" s="49" t="e">
        <f>+#REF!</f>
        <v>#REF!</v>
      </c>
      <c r="K412" s="49" t="e">
        <f>+#REF!</f>
        <v>#REF!</v>
      </c>
      <c r="L412" s="49" t="e">
        <f>+#REF!</f>
        <v>#REF!</v>
      </c>
      <c r="M412" s="49" t="e">
        <f>+#REF!</f>
        <v>#REF!</v>
      </c>
      <c r="N412" s="49" t="e">
        <f>+#REF!</f>
        <v>#REF!</v>
      </c>
      <c r="O412" s="49" t="e">
        <f>+#REF!</f>
        <v>#REF!</v>
      </c>
      <c r="P412" s="49" t="e">
        <f>+#REF!</f>
        <v>#REF!</v>
      </c>
      <c r="R412" s="53"/>
      <c r="S412" s="53"/>
      <c r="T412" s="53"/>
      <c r="U412" s="53"/>
      <c r="V412" s="53"/>
      <c r="W412" s="53"/>
      <c r="X412" s="53"/>
      <c r="Y412" s="53"/>
    </row>
    <row r="413" spans="1:25" x14ac:dyDescent="0.25">
      <c r="A413" s="50">
        <f t="shared" si="43"/>
        <v>0</v>
      </c>
      <c r="B413" s="51">
        <f t="shared" si="44"/>
        <v>0</v>
      </c>
      <c r="C413" s="46" t="e">
        <f>+#REF!</f>
        <v>#REF!</v>
      </c>
      <c r="D413" s="46" t="e">
        <f>+#REF!</f>
        <v>#REF!</v>
      </c>
      <c r="E413" s="46" t="e">
        <f>+#REF!</f>
        <v>#REF!</v>
      </c>
      <c r="F413" s="46" t="e">
        <f>+#REF!</f>
        <v>#REF!</v>
      </c>
      <c r="G413" s="46"/>
      <c r="H413" s="46"/>
      <c r="I413" s="52" t="e">
        <f>+#REF!</f>
        <v>#REF!</v>
      </c>
      <c r="J413" s="52" t="e">
        <f>+#REF!</f>
        <v>#REF!</v>
      </c>
      <c r="K413" s="52" t="e">
        <f>+#REF!</f>
        <v>#REF!</v>
      </c>
      <c r="L413" s="52" t="e">
        <f>+#REF!</f>
        <v>#REF!</v>
      </c>
      <c r="M413" s="52" t="e">
        <f>+#REF!</f>
        <v>#REF!</v>
      </c>
      <c r="N413" s="52" t="e">
        <f>+#REF!</f>
        <v>#REF!</v>
      </c>
      <c r="O413" s="52" t="e">
        <f>+#REF!</f>
        <v>#REF!</v>
      </c>
      <c r="P413" s="52" t="e">
        <f>+#REF!</f>
        <v>#REF!</v>
      </c>
    </row>
    <row r="414" spans="1:25" x14ac:dyDescent="0.25">
      <c r="A414" s="50">
        <f t="shared" si="43"/>
        <v>0</v>
      </c>
      <c r="B414" s="51">
        <f t="shared" si="44"/>
        <v>0</v>
      </c>
      <c r="C414" s="46" t="e">
        <f>+#REF!</f>
        <v>#REF!</v>
      </c>
      <c r="D414" s="46" t="e">
        <f>+#REF!</f>
        <v>#REF!</v>
      </c>
      <c r="E414" s="46" t="e">
        <f t="shared" si="41"/>
        <v>#REF!</v>
      </c>
      <c r="F414" s="46" t="e">
        <f t="shared" si="42"/>
        <v>#REF!</v>
      </c>
      <c r="G414" s="46"/>
      <c r="H414" s="46"/>
      <c r="I414" s="52" t="e">
        <f>+#REF!</f>
        <v>#REF!</v>
      </c>
      <c r="J414" s="52" t="e">
        <f>+#REF!</f>
        <v>#REF!</v>
      </c>
      <c r="K414" s="52" t="e">
        <f>+#REF!</f>
        <v>#REF!</v>
      </c>
      <c r="L414" s="52" t="e">
        <f>+#REF!</f>
        <v>#REF!</v>
      </c>
      <c r="M414" s="52" t="e">
        <f>+#REF!</f>
        <v>#REF!</v>
      </c>
      <c r="N414" s="52" t="e">
        <f>+#REF!</f>
        <v>#REF!</v>
      </c>
      <c r="O414" s="52" t="e">
        <f>+#REF!</f>
        <v>#REF!</v>
      </c>
      <c r="P414" s="52" t="e">
        <f>+#REF!</f>
        <v>#REF!</v>
      </c>
    </row>
    <row r="415" spans="1:25" x14ac:dyDescent="0.25">
      <c r="A415" s="50">
        <f t="shared" si="43"/>
        <v>0</v>
      </c>
      <c r="B415" s="51">
        <f t="shared" si="44"/>
        <v>0</v>
      </c>
      <c r="C415" s="46" t="e">
        <f>+#REF!</f>
        <v>#REF!</v>
      </c>
      <c r="D415" s="46" t="e">
        <f>+#REF!</f>
        <v>#REF!</v>
      </c>
      <c r="E415" s="46" t="e">
        <f t="shared" si="41"/>
        <v>#REF!</v>
      </c>
      <c r="F415" s="46" t="e">
        <f t="shared" si="42"/>
        <v>#REF!</v>
      </c>
      <c r="G415" s="46"/>
      <c r="H415" s="46"/>
      <c r="I415" s="52" t="e">
        <f>+#REF!</f>
        <v>#REF!</v>
      </c>
      <c r="J415" s="52" t="e">
        <f>+#REF!</f>
        <v>#REF!</v>
      </c>
      <c r="K415" s="52" t="e">
        <f>+#REF!</f>
        <v>#REF!</v>
      </c>
      <c r="L415" s="52" t="e">
        <f>+#REF!</f>
        <v>#REF!</v>
      </c>
      <c r="M415" s="52" t="e">
        <f>+#REF!</f>
        <v>#REF!</v>
      </c>
      <c r="N415" s="52" t="e">
        <f>+#REF!</f>
        <v>#REF!</v>
      </c>
      <c r="O415" s="52" t="e">
        <f>+#REF!</f>
        <v>#REF!</v>
      </c>
      <c r="P415" s="52" t="e">
        <f>+#REF!</f>
        <v>#REF!</v>
      </c>
    </row>
    <row r="416" spans="1:25" x14ac:dyDescent="0.25">
      <c r="A416" s="50">
        <f t="shared" si="43"/>
        <v>0</v>
      </c>
      <c r="B416" s="51">
        <f t="shared" si="44"/>
        <v>0</v>
      </c>
      <c r="C416" s="46" t="e">
        <f>+#REF!</f>
        <v>#REF!</v>
      </c>
      <c r="D416" s="46" t="e">
        <f>+#REF!</f>
        <v>#REF!</v>
      </c>
      <c r="E416" s="46" t="e">
        <f t="shared" si="41"/>
        <v>#REF!</v>
      </c>
      <c r="F416" s="46" t="e">
        <f t="shared" si="42"/>
        <v>#REF!</v>
      </c>
      <c r="G416" s="46"/>
      <c r="H416" s="46"/>
      <c r="I416" s="52" t="e">
        <f>+#REF!</f>
        <v>#REF!</v>
      </c>
      <c r="J416" s="52" t="e">
        <f>+#REF!</f>
        <v>#REF!</v>
      </c>
      <c r="K416" s="52" t="e">
        <f>+#REF!</f>
        <v>#REF!</v>
      </c>
      <c r="L416" s="52" t="e">
        <f>+#REF!</f>
        <v>#REF!</v>
      </c>
      <c r="M416" s="52" t="e">
        <f>+#REF!</f>
        <v>#REF!</v>
      </c>
      <c r="N416" s="52" t="e">
        <f>+#REF!</f>
        <v>#REF!</v>
      </c>
      <c r="O416" s="52" t="e">
        <f>+#REF!</f>
        <v>#REF!</v>
      </c>
      <c r="P416" s="52" t="e">
        <f>+#REF!</f>
        <v>#REF!</v>
      </c>
    </row>
    <row r="417" spans="1:25" x14ac:dyDescent="0.25">
      <c r="A417" s="50">
        <f t="shared" si="43"/>
        <v>0</v>
      </c>
      <c r="B417" s="51">
        <f t="shared" si="44"/>
        <v>0</v>
      </c>
      <c r="C417" s="46" t="e">
        <f>+#REF!</f>
        <v>#REF!</v>
      </c>
      <c r="D417" s="46" t="e">
        <f>+#REF!</f>
        <v>#REF!</v>
      </c>
      <c r="E417" s="46" t="e">
        <f t="shared" si="41"/>
        <v>#REF!</v>
      </c>
      <c r="F417" s="46" t="e">
        <f t="shared" si="42"/>
        <v>#REF!</v>
      </c>
      <c r="G417" s="46"/>
      <c r="H417" s="46"/>
      <c r="I417" s="52" t="e">
        <f>+#REF!</f>
        <v>#REF!</v>
      </c>
      <c r="J417" s="52" t="e">
        <f>+#REF!</f>
        <v>#REF!</v>
      </c>
      <c r="K417" s="52" t="e">
        <f>+#REF!</f>
        <v>#REF!</v>
      </c>
      <c r="L417" s="52" t="e">
        <f>+#REF!</f>
        <v>#REF!</v>
      </c>
      <c r="M417" s="52" t="e">
        <f>+#REF!</f>
        <v>#REF!</v>
      </c>
      <c r="N417" s="52" t="e">
        <f>+#REF!</f>
        <v>#REF!</v>
      </c>
      <c r="O417" s="52" t="e">
        <f>+#REF!</f>
        <v>#REF!</v>
      </c>
      <c r="P417" s="52" t="e">
        <f>+#REF!</f>
        <v>#REF!</v>
      </c>
    </row>
    <row r="418" spans="1:25" x14ac:dyDescent="0.25">
      <c r="A418" s="50">
        <f t="shared" si="43"/>
        <v>0</v>
      </c>
      <c r="B418" s="51">
        <f t="shared" si="44"/>
        <v>0</v>
      </c>
      <c r="C418" s="46" t="e">
        <f>+#REF!</f>
        <v>#REF!</v>
      </c>
      <c r="D418" s="46" t="e">
        <f>+#REF!</f>
        <v>#REF!</v>
      </c>
      <c r="E418" s="46" t="e">
        <f t="shared" si="41"/>
        <v>#REF!</v>
      </c>
      <c r="F418" s="46" t="e">
        <f t="shared" si="42"/>
        <v>#REF!</v>
      </c>
      <c r="G418" s="46"/>
      <c r="H418" s="46"/>
      <c r="I418" s="52" t="e">
        <f>+#REF!</f>
        <v>#REF!</v>
      </c>
      <c r="J418" s="52" t="e">
        <f>+#REF!</f>
        <v>#REF!</v>
      </c>
      <c r="K418" s="52" t="e">
        <f>+#REF!</f>
        <v>#REF!</v>
      </c>
      <c r="L418" s="52" t="e">
        <f>+#REF!</f>
        <v>#REF!</v>
      </c>
      <c r="M418" s="52" t="e">
        <f>+#REF!</f>
        <v>#REF!</v>
      </c>
      <c r="N418" s="52" t="e">
        <f>+#REF!</f>
        <v>#REF!</v>
      </c>
      <c r="O418" s="52" t="e">
        <f>+#REF!</f>
        <v>#REF!</v>
      </c>
      <c r="P418" s="52" t="e">
        <f>+#REF!</f>
        <v>#REF!</v>
      </c>
    </row>
    <row r="419" spans="1:25" x14ac:dyDescent="0.25">
      <c r="A419" s="50">
        <f t="shared" si="43"/>
        <v>0</v>
      </c>
      <c r="B419" s="51">
        <f t="shared" si="44"/>
        <v>0</v>
      </c>
      <c r="C419" s="46" t="e">
        <f>+#REF!</f>
        <v>#REF!</v>
      </c>
      <c r="D419" s="46" t="e">
        <f>+#REF!</f>
        <v>#REF!</v>
      </c>
      <c r="E419" s="46" t="e">
        <f t="shared" si="41"/>
        <v>#REF!</v>
      </c>
      <c r="F419" s="46" t="e">
        <f t="shared" si="42"/>
        <v>#REF!</v>
      </c>
      <c r="G419" s="46"/>
      <c r="H419" s="46"/>
      <c r="I419" s="52" t="e">
        <f>+#REF!</f>
        <v>#REF!</v>
      </c>
      <c r="J419" s="52" t="e">
        <f>+#REF!</f>
        <v>#REF!</v>
      </c>
      <c r="K419" s="52" t="e">
        <f>+#REF!</f>
        <v>#REF!</v>
      </c>
      <c r="L419" s="52" t="e">
        <f>+#REF!</f>
        <v>#REF!</v>
      </c>
      <c r="M419" s="52" t="e">
        <f>+#REF!</f>
        <v>#REF!</v>
      </c>
      <c r="N419" s="52" t="e">
        <f>+#REF!</f>
        <v>#REF!</v>
      </c>
      <c r="O419" s="52" t="e">
        <f>+#REF!</f>
        <v>#REF!</v>
      </c>
      <c r="P419" s="52" t="e">
        <f>+#REF!</f>
        <v>#REF!</v>
      </c>
    </row>
    <row r="420" spans="1:25" x14ac:dyDescent="0.25">
      <c r="A420" s="50">
        <f t="shared" si="43"/>
        <v>0</v>
      </c>
      <c r="B420" s="51">
        <f t="shared" si="44"/>
        <v>0</v>
      </c>
      <c r="C420" s="46" t="e">
        <f>+#REF!</f>
        <v>#REF!</v>
      </c>
      <c r="D420" s="46" t="e">
        <f>+#REF!</f>
        <v>#REF!</v>
      </c>
      <c r="E420" s="46" t="e">
        <f t="shared" si="41"/>
        <v>#REF!</v>
      </c>
      <c r="F420" s="46" t="e">
        <f t="shared" si="42"/>
        <v>#REF!</v>
      </c>
      <c r="G420" s="46"/>
      <c r="H420" s="46"/>
      <c r="I420" s="52" t="e">
        <f>+#REF!</f>
        <v>#REF!</v>
      </c>
      <c r="J420" s="52" t="e">
        <f>+#REF!</f>
        <v>#REF!</v>
      </c>
      <c r="K420" s="52" t="e">
        <f>+#REF!</f>
        <v>#REF!</v>
      </c>
      <c r="L420" s="52" t="e">
        <f>+#REF!</f>
        <v>#REF!</v>
      </c>
      <c r="M420" s="52" t="e">
        <f>+#REF!</f>
        <v>#REF!</v>
      </c>
      <c r="N420" s="52" t="e">
        <f>+#REF!</f>
        <v>#REF!</v>
      </c>
      <c r="O420" s="52" t="e">
        <f>+#REF!</f>
        <v>#REF!</v>
      </c>
      <c r="P420" s="52" t="e">
        <f>+#REF!</f>
        <v>#REF!</v>
      </c>
    </row>
    <row r="421" spans="1:25" x14ac:dyDescent="0.25">
      <c r="A421" s="50">
        <f t="shared" si="43"/>
        <v>0</v>
      </c>
      <c r="B421" s="51">
        <f t="shared" si="44"/>
        <v>0</v>
      </c>
      <c r="C421" s="46" t="e">
        <f>+#REF!</f>
        <v>#REF!</v>
      </c>
      <c r="D421" s="46" t="e">
        <f>+#REF!</f>
        <v>#REF!</v>
      </c>
      <c r="E421" s="46" t="e">
        <f t="shared" si="41"/>
        <v>#REF!</v>
      </c>
      <c r="F421" s="46" t="e">
        <f t="shared" si="42"/>
        <v>#REF!</v>
      </c>
      <c r="G421" s="46"/>
      <c r="H421" s="46"/>
      <c r="I421" s="52" t="e">
        <f>+#REF!</f>
        <v>#REF!</v>
      </c>
      <c r="J421" s="52" t="e">
        <f>+#REF!</f>
        <v>#REF!</v>
      </c>
      <c r="K421" s="52" t="e">
        <f>+#REF!</f>
        <v>#REF!</v>
      </c>
      <c r="L421" s="52" t="e">
        <f>+#REF!</f>
        <v>#REF!</v>
      </c>
      <c r="M421" s="52" t="e">
        <f>+#REF!</f>
        <v>#REF!</v>
      </c>
      <c r="N421" s="52" t="e">
        <f>+#REF!</f>
        <v>#REF!</v>
      </c>
      <c r="O421" s="52" t="e">
        <f>+#REF!</f>
        <v>#REF!</v>
      </c>
      <c r="P421" s="52" t="e">
        <f>+#REF!</f>
        <v>#REF!</v>
      </c>
    </row>
    <row r="422" spans="1:25" x14ac:dyDescent="0.25">
      <c r="A422" s="50">
        <f t="shared" si="43"/>
        <v>0</v>
      </c>
      <c r="B422" s="51">
        <f t="shared" si="44"/>
        <v>0</v>
      </c>
      <c r="C422" s="46" t="e">
        <f>+#REF!</f>
        <v>#REF!</v>
      </c>
      <c r="D422" s="46" t="e">
        <f>+#REF!</f>
        <v>#REF!</v>
      </c>
      <c r="E422" s="46" t="e">
        <f t="shared" si="41"/>
        <v>#REF!</v>
      </c>
      <c r="F422" s="46" t="e">
        <f t="shared" si="42"/>
        <v>#REF!</v>
      </c>
      <c r="G422" s="46"/>
      <c r="H422" s="46"/>
      <c r="I422" s="52" t="e">
        <f>+#REF!</f>
        <v>#REF!</v>
      </c>
      <c r="J422" s="52" t="e">
        <f>+#REF!</f>
        <v>#REF!</v>
      </c>
      <c r="K422" s="52" t="e">
        <f>+#REF!</f>
        <v>#REF!</v>
      </c>
      <c r="L422" s="52" t="e">
        <f>+#REF!</f>
        <v>#REF!</v>
      </c>
      <c r="M422" s="52" t="e">
        <f>+#REF!</f>
        <v>#REF!</v>
      </c>
      <c r="N422" s="52" t="e">
        <f>+#REF!</f>
        <v>#REF!</v>
      </c>
      <c r="O422" s="52" t="e">
        <f>+#REF!</f>
        <v>#REF!</v>
      </c>
      <c r="P422" s="52" t="e">
        <f>+#REF!</f>
        <v>#REF!</v>
      </c>
    </row>
    <row r="423" spans="1:25" x14ac:dyDescent="0.25">
      <c r="A423" s="50">
        <f t="shared" si="43"/>
        <v>0</v>
      </c>
      <c r="B423" s="51">
        <f t="shared" si="44"/>
        <v>0</v>
      </c>
      <c r="C423" s="46" t="e">
        <f>+#REF!</f>
        <v>#REF!</v>
      </c>
      <c r="D423" s="46" t="e">
        <f>+#REF!</f>
        <v>#REF!</v>
      </c>
      <c r="E423" s="46" t="e">
        <f t="shared" si="41"/>
        <v>#REF!</v>
      </c>
      <c r="F423" s="46" t="e">
        <f t="shared" si="42"/>
        <v>#REF!</v>
      </c>
      <c r="G423" s="46"/>
      <c r="H423" s="46"/>
      <c r="I423" s="52" t="e">
        <f>+#REF!</f>
        <v>#REF!</v>
      </c>
      <c r="J423" s="52" t="e">
        <f>+#REF!</f>
        <v>#REF!</v>
      </c>
      <c r="K423" s="52" t="e">
        <f>+#REF!</f>
        <v>#REF!</v>
      </c>
      <c r="L423" s="52" t="e">
        <f>+#REF!</f>
        <v>#REF!</v>
      </c>
      <c r="M423" s="52" t="e">
        <f>+#REF!</f>
        <v>#REF!</v>
      </c>
      <c r="N423" s="52" t="e">
        <f>+#REF!</f>
        <v>#REF!</v>
      </c>
      <c r="O423" s="52" t="e">
        <f>+#REF!</f>
        <v>#REF!</v>
      </c>
      <c r="P423" s="52" t="e">
        <f>+#REF!</f>
        <v>#REF!</v>
      </c>
    </row>
    <row r="424" spans="1:25" x14ac:dyDescent="0.25">
      <c r="A424" s="50">
        <f t="shared" si="43"/>
        <v>0</v>
      </c>
      <c r="B424" s="51">
        <f t="shared" si="44"/>
        <v>0</v>
      </c>
      <c r="C424" s="46" t="e">
        <f>+#REF!</f>
        <v>#REF!</v>
      </c>
      <c r="D424" s="46" t="e">
        <f>+#REF!</f>
        <v>#REF!</v>
      </c>
      <c r="E424" s="46" t="e">
        <f t="shared" ref="E424:F428" si="45">+E423</f>
        <v>#REF!</v>
      </c>
      <c r="F424" s="46" t="e">
        <f t="shared" si="45"/>
        <v>#REF!</v>
      </c>
      <c r="G424" s="46"/>
      <c r="H424" s="46"/>
      <c r="I424" s="52" t="e">
        <f>+#REF!</f>
        <v>#REF!</v>
      </c>
      <c r="J424" s="52" t="e">
        <f>+#REF!</f>
        <v>#REF!</v>
      </c>
      <c r="K424" s="52" t="e">
        <f>+#REF!</f>
        <v>#REF!</v>
      </c>
      <c r="L424" s="52" t="e">
        <f>+#REF!</f>
        <v>#REF!</v>
      </c>
      <c r="M424" s="52" t="e">
        <f>+#REF!</f>
        <v>#REF!</v>
      </c>
      <c r="N424" s="52" t="e">
        <f>+#REF!</f>
        <v>#REF!</v>
      </c>
      <c r="O424" s="52" t="e">
        <f>+#REF!</f>
        <v>#REF!</v>
      </c>
      <c r="P424" s="52" t="e">
        <f>+#REF!</f>
        <v>#REF!</v>
      </c>
    </row>
    <row r="425" spans="1:25" x14ac:dyDescent="0.25">
      <c r="A425" s="50">
        <f t="shared" si="43"/>
        <v>0</v>
      </c>
      <c r="B425" s="51">
        <f t="shared" si="44"/>
        <v>0</v>
      </c>
      <c r="C425" s="46" t="e">
        <f>+#REF!</f>
        <v>#REF!</v>
      </c>
      <c r="D425" s="46" t="e">
        <f>+#REF!</f>
        <v>#REF!</v>
      </c>
      <c r="E425" s="46" t="e">
        <f t="shared" si="45"/>
        <v>#REF!</v>
      </c>
      <c r="F425" s="46" t="e">
        <f t="shared" si="45"/>
        <v>#REF!</v>
      </c>
      <c r="G425" s="46"/>
      <c r="H425" s="46"/>
      <c r="I425" s="52" t="e">
        <f>+#REF!</f>
        <v>#REF!</v>
      </c>
      <c r="J425" s="52" t="e">
        <f>+#REF!</f>
        <v>#REF!</v>
      </c>
      <c r="K425" s="52" t="e">
        <f>+#REF!</f>
        <v>#REF!</v>
      </c>
      <c r="L425" s="52" t="e">
        <f>+#REF!</f>
        <v>#REF!</v>
      </c>
      <c r="M425" s="52" t="e">
        <f>+#REF!</f>
        <v>#REF!</v>
      </c>
      <c r="N425" s="52" t="e">
        <f>+#REF!</f>
        <v>#REF!</v>
      </c>
      <c r="O425" s="52" t="e">
        <f>+#REF!</f>
        <v>#REF!</v>
      </c>
      <c r="P425" s="52" t="e">
        <f>+#REF!</f>
        <v>#REF!</v>
      </c>
    </row>
    <row r="426" spans="1:25" x14ac:dyDescent="0.25">
      <c r="A426" s="50">
        <f t="shared" si="43"/>
        <v>0</v>
      </c>
      <c r="B426" s="51">
        <f t="shared" si="44"/>
        <v>0</v>
      </c>
      <c r="C426" s="46" t="e">
        <f>+#REF!</f>
        <v>#REF!</v>
      </c>
      <c r="D426" s="46" t="e">
        <f>+#REF!</f>
        <v>#REF!</v>
      </c>
      <c r="E426" s="46" t="e">
        <f t="shared" si="45"/>
        <v>#REF!</v>
      </c>
      <c r="F426" s="46" t="e">
        <f t="shared" si="45"/>
        <v>#REF!</v>
      </c>
      <c r="G426" s="46"/>
      <c r="H426" s="46"/>
      <c r="I426" s="52" t="e">
        <f>+#REF!</f>
        <v>#REF!</v>
      </c>
      <c r="J426" s="52" t="e">
        <f>+#REF!</f>
        <v>#REF!</v>
      </c>
      <c r="K426" s="52" t="e">
        <f>+#REF!</f>
        <v>#REF!</v>
      </c>
      <c r="L426" s="52" t="e">
        <f>+#REF!</f>
        <v>#REF!</v>
      </c>
      <c r="M426" s="52" t="e">
        <f>+#REF!</f>
        <v>#REF!</v>
      </c>
      <c r="N426" s="52" t="e">
        <f>+#REF!</f>
        <v>#REF!</v>
      </c>
      <c r="O426" s="52" t="e">
        <f>+#REF!</f>
        <v>#REF!</v>
      </c>
      <c r="P426" s="52" t="e">
        <f>+#REF!</f>
        <v>#REF!</v>
      </c>
    </row>
    <row r="427" spans="1:25" x14ac:dyDescent="0.25">
      <c r="A427" s="50">
        <f t="shared" si="43"/>
        <v>0</v>
      </c>
      <c r="B427" s="51">
        <f t="shared" si="44"/>
        <v>0</v>
      </c>
      <c r="C427" s="46" t="e">
        <f>+#REF!</f>
        <v>#REF!</v>
      </c>
      <c r="D427" s="46" t="e">
        <f>+#REF!</f>
        <v>#REF!</v>
      </c>
      <c r="E427" s="46" t="e">
        <f t="shared" si="45"/>
        <v>#REF!</v>
      </c>
      <c r="F427" s="46" t="e">
        <f t="shared" si="45"/>
        <v>#REF!</v>
      </c>
      <c r="G427" s="46"/>
      <c r="H427" s="46"/>
      <c r="I427" s="52" t="e">
        <f>+#REF!</f>
        <v>#REF!</v>
      </c>
      <c r="J427" s="52" t="e">
        <f>+#REF!</f>
        <v>#REF!</v>
      </c>
      <c r="K427" s="52" t="e">
        <f>+#REF!</f>
        <v>#REF!</v>
      </c>
      <c r="L427" s="52" t="e">
        <f>+#REF!</f>
        <v>#REF!</v>
      </c>
      <c r="M427" s="52" t="e">
        <f>+#REF!</f>
        <v>#REF!</v>
      </c>
      <c r="N427" s="52" t="e">
        <f>+#REF!</f>
        <v>#REF!</v>
      </c>
      <c r="O427" s="52" t="e">
        <f>+#REF!</f>
        <v>#REF!</v>
      </c>
      <c r="P427" s="52" t="e">
        <f>+#REF!</f>
        <v>#REF!</v>
      </c>
    </row>
    <row r="428" spans="1:25" s="49" customFormat="1" x14ac:dyDescent="0.25">
      <c r="A428" s="47">
        <f t="shared" si="43"/>
        <v>0</v>
      </c>
      <c r="B428" s="48">
        <f t="shared" si="44"/>
        <v>0</v>
      </c>
      <c r="C428" s="49" t="e">
        <f>+#REF!</f>
        <v>#REF!</v>
      </c>
      <c r="D428" s="49" t="e">
        <f>+#REF!</f>
        <v>#REF!</v>
      </c>
      <c r="E428" s="49" t="e">
        <f t="shared" si="45"/>
        <v>#REF!</v>
      </c>
      <c r="F428" s="49" t="e">
        <f t="shared" si="45"/>
        <v>#REF!</v>
      </c>
      <c r="I428" s="49" t="e">
        <f>+#REF!</f>
        <v>#REF!</v>
      </c>
      <c r="J428" s="49" t="e">
        <f>+#REF!</f>
        <v>#REF!</v>
      </c>
      <c r="K428" s="49" t="e">
        <f>+#REF!</f>
        <v>#REF!</v>
      </c>
      <c r="L428" s="49" t="e">
        <f>+#REF!</f>
        <v>#REF!</v>
      </c>
      <c r="M428" s="49" t="e">
        <f>+#REF!</f>
        <v>#REF!</v>
      </c>
      <c r="N428" s="49" t="e">
        <f>+#REF!</f>
        <v>#REF!</v>
      </c>
      <c r="O428" s="49" t="e">
        <f>+#REF!</f>
        <v>#REF!</v>
      </c>
      <c r="P428" s="49" t="e">
        <f>+#REF!</f>
        <v>#REF!</v>
      </c>
      <c r="R428" s="53"/>
      <c r="S428" s="53"/>
      <c r="T428" s="53"/>
      <c r="U428" s="53"/>
      <c r="V428" s="53"/>
      <c r="W428" s="53"/>
      <c r="X428" s="53"/>
      <c r="Y428" s="53"/>
    </row>
  </sheetData>
  <mergeCells count="8">
    <mergeCell ref="Z8:AB8"/>
    <mergeCell ref="A2:J2"/>
    <mergeCell ref="R8:X8"/>
    <mergeCell ref="A298:P298"/>
    <mergeCell ref="L299:N299"/>
    <mergeCell ref="O299:P299"/>
    <mergeCell ref="A8:L8"/>
    <mergeCell ref="A264:K264"/>
  </mergeCells>
  <phoneticPr fontId="51" type="noConversion"/>
  <pageMargins left="0.7" right="0.7" top="0.75" bottom="0.75" header="0.3" footer="0.3"/>
  <pageSetup orientation="portrait" horizontalDpi="4294967292" verticalDpi="4294967292"/>
  <ignoredErrors>
    <ignoredError sqref="E72 E10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Y37"/>
  <sheetViews>
    <sheetView showGridLines="0" topLeftCell="K18" workbookViewId="0">
      <selection activeCell="E8" sqref="E8"/>
    </sheetView>
  </sheetViews>
  <sheetFormatPr baseColWidth="10" defaultRowHeight="15" x14ac:dyDescent="0.25"/>
  <cols>
    <col min="2" max="2" width="15.7109375" customWidth="1"/>
    <col min="3" max="3" width="12.28515625" customWidth="1"/>
    <col min="4" max="4" width="7.7109375" customWidth="1"/>
    <col min="5" max="5" width="18.7109375" customWidth="1"/>
    <col min="6" max="6" width="15.5703125" customWidth="1"/>
    <col min="7" max="7" width="16" customWidth="1"/>
    <col min="8" max="8" width="9" customWidth="1"/>
    <col min="9" max="9" width="18.7109375" customWidth="1"/>
    <col min="10" max="10" width="13.85546875" customWidth="1"/>
    <col min="11" max="11" width="12.7109375" customWidth="1"/>
    <col min="12" max="12" width="7.7109375" customWidth="1"/>
    <col min="13" max="13" width="18.7109375" customWidth="1"/>
    <col min="14" max="14" width="7.7109375" customWidth="1"/>
    <col min="15" max="15" width="18.7109375" customWidth="1"/>
    <col min="16" max="16" width="7.7109375" customWidth="1"/>
    <col min="17" max="17" width="18.7109375" customWidth="1"/>
    <col min="18" max="18" width="7.7109375" customWidth="1"/>
    <col min="19" max="19" width="18.7109375" customWidth="1"/>
    <col min="20" max="20" width="7.7109375" customWidth="1"/>
    <col min="21" max="21" width="18.7109375" customWidth="1"/>
  </cols>
  <sheetData>
    <row r="1" spans="3:25" x14ac:dyDescent="0.25">
      <c r="D1" s="118"/>
      <c r="E1" s="119"/>
      <c r="F1" s="119"/>
      <c r="G1" s="119"/>
      <c r="H1" s="119"/>
      <c r="I1" s="119"/>
      <c r="J1" s="119"/>
      <c r="K1" s="119"/>
      <c r="L1" s="119"/>
      <c r="M1" s="119"/>
      <c r="N1" s="119"/>
      <c r="O1" s="119"/>
      <c r="P1" s="119"/>
      <c r="Q1" s="119"/>
      <c r="R1" s="119"/>
      <c r="S1" s="119"/>
      <c r="T1" s="119"/>
      <c r="U1" s="120"/>
    </row>
    <row r="2" spans="3:25" ht="21" customHeight="1" x14ac:dyDescent="0.25">
      <c r="E2" s="532" t="s">
        <v>297</v>
      </c>
      <c r="F2" s="533"/>
      <c r="G2" s="533"/>
      <c r="H2" s="533"/>
      <c r="I2" s="533"/>
      <c r="J2" s="533"/>
      <c r="K2" s="533"/>
      <c r="L2" s="533"/>
      <c r="M2" s="533"/>
      <c r="N2" s="276"/>
      <c r="O2" s="277"/>
      <c r="P2" s="276"/>
      <c r="Q2" s="276"/>
      <c r="R2" s="276"/>
      <c r="S2" s="276"/>
      <c r="T2" s="276"/>
      <c r="U2" s="278"/>
      <c r="V2" s="115"/>
      <c r="W2" s="115"/>
      <c r="X2" s="115"/>
      <c r="Y2" s="115"/>
    </row>
    <row r="3" spans="3:25" ht="12" customHeight="1" x14ac:dyDescent="0.25">
      <c r="D3" s="121"/>
      <c r="E3" s="122"/>
      <c r="F3" s="122"/>
      <c r="G3" s="122"/>
      <c r="H3" s="122"/>
      <c r="I3" s="122"/>
      <c r="J3" s="122"/>
      <c r="K3" s="122"/>
      <c r="L3" s="122"/>
      <c r="M3" s="122"/>
      <c r="N3" s="122"/>
      <c r="O3" s="122"/>
      <c r="P3" s="122"/>
      <c r="Q3" s="122"/>
      <c r="R3" s="122"/>
      <c r="S3" s="122"/>
      <c r="T3" s="122"/>
      <c r="U3" s="123"/>
    </row>
    <row r="4" spans="3:25" ht="114.75" customHeight="1" x14ac:dyDescent="0.25">
      <c r="D4" s="529"/>
      <c r="E4" s="530"/>
      <c r="F4" s="125"/>
      <c r="G4" s="125"/>
      <c r="H4" s="530"/>
      <c r="I4" s="530"/>
      <c r="J4" s="125"/>
      <c r="K4" s="125"/>
      <c r="L4" s="530"/>
      <c r="M4" s="530"/>
      <c r="N4" s="530"/>
      <c r="O4" s="530"/>
      <c r="P4" s="530"/>
      <c r="Q4" s="530"/>
      <c r="R4" s="530"/>
      <c r="S4" s="530"/>
      <c r="T4" s="530"/>
      <c r="U4" s="531"/>
    </row>
    <row r="5" spans="3:25" ht="5.25" customHeight="1" x14ac:dyDescent="0.25"/>
    <row r="6" spans="3:25" ht="24" customHeight="1" x14ac:dyDescent="0.25">
      <c r="D6" s="528" t="s">
        <v>294</v>
      </c>
      <c r="E6" s="528"/>
      <c r="F6" s="124"/>
      <c r="G6" s="124"/>
      <c r="H6" s="528" t="s">
        <v>295</v>
      </c>
      <c r="I6" s="528"/>
      <c r="J6" s="124"/>
      <c r="K6" s="124"/>
      <c r="L6" s="528" t="s">
        <v>296</v>
      </c>
      <c r="M6" s="528"/>
    </row>
    <row r="7" spans="3:25" ht="15" customHeight="1" x14ac:dyDescent="0.25">
      <c r="C7" s="534" t="s">
        <v>351</v>
      </c>
      <c r="D7" s="113" t="s">
        <v>302</v>
      </c>
      <c r="E7" s="114">
        <v>0.8</v>
      </c>
      <c r="F7" s="114"/>
      <c r="G7" s="114"/>
      <c r="H7" s="113" t="s">
        <v>312</v>
      </c>
      <c r="I7" s="114">
        <v>0.8</v>
      </c>
      <c r="J7" s="114"/>
      <c r="K7" s="114"/>
      <c r="L7" s="113" t="s">
        <v>321</v>
      </c>
      <c r="M7" s="114">
        <v>0.8</v>
      </c>
    </row>
    <row r="8" spans="3:25" x14ac:dyDescent="0.25">
      <c r="C8" s="535"/>
      <c r="D8" s="113" t="s">
        <v>303</v>
      </c>
      <c r="E8" s="114">
        <v>0.6</v>
      </c>
      <c r="F8" s="114"/>
      <c r="G8" s="114"/>
      <c r="H8" s="113" t="s">
        <v>313</v>
      </c>
      <c r="I8" s="114">
        <v>0.6</v>
      </c>
      <c r="J8" s="114"/>
      <c r="K8" s="114"/>
      <c r="L8" s="113" t="s">
        <v>322</v>
      </c>
      <c r="M8" s="114">
        <v>0.6</v>
      </c>
    </row>
    <row r="9" spans="3:25" x14ac:dyDescent="0.25">
      <c r="C9" s="535"/>
      <c r="D9" s="113" t="s">
        <v>304</v>
      </c>
      <c r="E9" s="114">
        <v>0.1</v>
      </c>
      <c r="F9" s="114"/>
      <c r="G9" s="114"/>
      <c r="H9" s="113" t="s">
        <v>314</v>
      </c>
      <c r="I9" s="114">
        <v>0.1</v>
      </c>
      <c r="J9" s="114"/>
      <c r="K9" s="114"/>
      <c r="L9" s="113" t="s">
        <v>323</v>
      </c>
      <c r="M9" s="114">
        <v>0.1</v>
      </c>
    </row>
    <row r="10" spans="3:25" x14ac:dyDescent="0.25">
      <c r="C10" s="535"/>
      <c r="D10" s="113" t="s">
        <v>305</v>
      </c>
      <c r="E10" s="114">
        <v>0.15</v>
      </c>
      <c r="F10" s="114"/>
      <c r="G10" s="114"/>
      <c r="H10" s="113" t="s">
        <v>315</v>
      </c>
      <c r="I10" s="114">
        <v>0.15</v>
      </c>
      <c r="J10" s="114"/>
      <c r="K10" s="114"/>
      <c r="L10" s="113" t="s">
        <v>324</v>
      </c>
      <c r="M10" s="114">
        <v>0.15</v>
      </c>
    </row>
    <row r="11" spans="3:25" x14ac:dyDescent="0.25">
      <c r="C11" s="535"/>
      <c r="D11" s="113" t="s">
        <v>306</v>
      </c>
      <c r="E11" s="114">
        <v>0.12</v>
      </c>
      <c r="F11" s="114"/>
      <c r="G11" s="114"/>
      <c r="H11" s="113" t="s">
        <v>316</v>
      </c>
      <c r="I11" s="114">
        <v>0.12</v>
      </c>
      <c r="J11" s="114"/>
      <c r="K11" s="114"/>
      <c r="L11" s="113" t="s">
        <v>325</v>
      </c>
      <c r="M11" s="114">
        <v>0.12</v>
      </c>
    </row>
    <row r="12" spans="3:25" x14ac:dyDescent="0.25">
      <c r="C12" s="535"/>
      <c r="D12" s="113" t="s">
        <v>307</v>
      </c>
      <c r="E12" s="114">
        <v>0.85</v>
      </c>
      <c r="F12" s="114"/>
      <c r="G12" s="114"/>
      <c r="H12" s="113" t="s">
        <v>317</v>
      </c>
      <c r="I12" s="114">
        <v>0.85</v>
      </c>
      <c r="J12" s="114"/>
      <c r="K12" s="114"/>
      <c r="L12" s="113" t="s">
        <v>326</v>
      </c>
      <c r="M12" s="114">
        <v>0.85</v>
      </c>
    </row>
    <row r="13" spans="3:25" x14ac:dyDescent="0.25">
      <c r="C13" s="535"/>
      <c r="D13" s="113" t="s">
        <v>308</v>
      </c>
      <c r="E13" s="114">
        <v>0.65</v>
      </c>
      <c r="F13" s="114"/>
      <c r="G13" s="114"/>
      <c r="H13" s="113" t="s">
        <v>318</v>
      </c>
      <c r="I13" s="114">
        <v>0.65</v>
      </c>
      <c r="J13" s="114"/>
      <c r="K13" s="114"/>
      <c r="L13" s="113" t="s">
        <v>327</v>
      </c>
      <c r="M13" s="114">
        <v>0.65</v>
      </c>
    </row>
    <row r="14" spans="3:25" x14ac:dyDescent="0.25">
      <c r="C14" s="535"/>
      <c r="D14" s="113" t="s">
        <v>309</v>
      </c>
      <c r="E14" s="114">
        <v>0.23</v>
      </c>
      <c r="F14" s="114"/>
      <c r="G14" s="114"/>
      <c r="H14" s="113" t="s">
        <v>319</v>
      </c>
      <c r="I14" s="114">
        <v>0.23</v>
      </c>
      <c r="J14" s="114"/>
      <c r="K14" s="114"/>
      <c r="M14" s="114"/>
    </row>
    <row r="15" spans="3:25" x14ac:dyDescent="0.25">
      <c r="C15" s="535"/>
      <c r="D15" s="113" t="s">
        <v>310</v>
      </c>
      <c r="E15" s="114">
        <v>0.45</v>
      </c>
      <c r="F15" s="114"/>
      <c r="G15" s="114"/>
      <c r="H15" s="113" t="s">
        <v>320</v>
      </c>
      <c r="I15" s="114">
        <v>0.45</v>
      </c>
      <c r="J15" s="114"/>
      <c r="K15" s="114"/>
      <c r="M15" s="114"/>
      <c r="N15" s="114"/>
      <c r="O15" s="114"/>
      <c r="Q15" s="114"/>
      <c r="R15" s="116"/>
      <c r="S15" s="114"/>
      <c r="T15" s="116"/>
      <c r="U15" s="114"/>
    </row>
    <row r="16" spans="3:25" x14ac:dyDescent="0.25">
      <c r="C16" s="535"/>
      <c r="D16" s="113" t="s">
        <v>311</v>
      </c>
      <c r="E16" s="114">
        <v>0.65</v>
      </c>
      <c r="F16" s="114"/>
      <c r="G16" s="114"/>
      <c r="H16" s="114"/>
      <c r="I16" s="114"/>
      <c r="J16" s="114"/>
      <c r="K16" s="114"/>
      <c r="M16" s="114"/>
      <c r="N16" s="114"/>
      <c r="O16" s="114"/>
      <c r="Q16" s="114"/>
      <c r="R16" s="116"/>
      <c r="S16" s="114"/>
      <c r="T16" s="116"/>
      <c r="U16" s="114"/>
    </row>
    <row r="17" spans="2:20" ht="145.5" customHeight="1" x14ac:dyDescent="0.25"/>
    <row r="18" spans="2:20" x14ac:dyDescent="0.25">
      <c r="T18" s="117"/>
    </row>
    <row r="19" spans="2:20" x14ac:dyDescent="0.25">
      <c r="B19" s="528" t="s">
        <v>298</v>
      </c>
      <c r="C19" s="528"/>
      <c r="F19" s="528" t="s">
        <v>299</v>
      </c>
      <c r="G19" s="528"/>
      <c r="J19" s="528" t="s">
        <v>300</v>
      </c>
      <c r="K19" s="528"/>
      <c r="N19" s="528" t="s">
        <v>301</v>
      </c>
      <c r="O19" s="528"/>
      <c r="T19" s="117"/>
    </row>
    <row r="20" spans="2:20" x14ac:dyDescent="0.25">
      <c r="B20" s="113" t="s">
        <v>328</v>
      </c>
      <c r="C20" s="114">
        <v>0.8</v>
      </c>
      <c r="F20" s="113" t="s">
        <v>334</v>
      </c>
      <c r="G20" s="114">
        <v>0.8</v>
      </c>
      <c r="J20" s="113" t="s">
        <v>342</v>
      </c>
      <c r="K20" s="114">
        <v>0.8</v>
      </c>
      <c r="N20" s="113" t="s">
        <v>348</v>
      </c>
      <c r="O20" s="114">
        <v>0.8</v>
      </c>
      <c r="T20" s="117"/>
    </row>
    <row r="21" spans="2:20" x14ac:dyDescent="0.25">
      <c r="B21" s="113" t="s">
        <v>329</v>
      </c>
      <c r="C21" s="114">
        <v>0.6</v>
      </c>
      <c r="F21" s="113" t="s">
        <v>335</v>
      </c>
      <c r="G21" s="114">
        <v>0.6</v>
      </c>
      <c r="J21" s="113" t="s">
        <v>343</v>
      </c>
      <c r="K21" s="114">
        <v>0.6</v>
      </c>
      <c r="N21" s="113" t="s">
        <v>349</v>
      </c>
      <c r="O21" s="114">
        <v>0.6</v>
      </c>
      <c r="T21" s="117"/>
    </row>
    <row r="22" spans="2:20" x14ac:dyDescent="0.25">
      <c r="B22" s="113" t="s">
        <v>330</v>
      </c>
      <c r="C22" s="114">
        <v>0.1</v>
      </c>
      <c r="F22" s="113" t="s">
        <v>336</v>
      </c>
      <c r="G22" s="114">
        <v>0.1</v>
      </c>
      <c r="J22" s="113" t="s">
        <v>344</v>
      </c>
      <c r="K22" s="114">
        <v>0.1</v>
      </c>
      <c r="N22" s="113" t="s">
        <v>350</v>
      </c>
      <c r="O22" s="114">
        <v>0.1</v>
      </c>
      <c r="P22" s="117"/>
      <c r="T22" s="117"/>
    </row>
    <row r="23" spans="2:20" x14ac:dyDescent="0.25">
      <c r="B23" s="113" t="s">
        <v>331</v>
      </c>
      <c r="C23" s="114">
        <v>0.15</v>
      </c>
      <c r="F23" s="113" t="s">
        <v>337</v>
      </c>
      <c r="G23" s="114">
        <v>0.15</v>
      </c>
      <c r="J23" s="113" t="s">
        <v>345</v>
      </c>
      <c r="K23" s="114">
        <v>0.15</v>
      </c>
      <c r="N23" s="116"/>
      <c r="O23" s="114"/>
      <c r="P23" s="117"/>
    </row>
    <row r="24" spans="2:20" x14ac:dyDescent="0.25">
      <c r="B24" s="113" t="s">
        <v>332</v>
      </c>
      <c r="C24" s="114">
        <v>0.12</v>
      </c>
      <c r="F24" s="113" t="s">
        <v>338</v>
      </c>
      <c r="G24" s="114">
        <v>0.12</v>
      </c>
      <c r="J24" s="113" t="s">
        <v>346</v>
      </c>
      <c r="K24" s="114">
        <v>0.12</v>
      </c>
      <c r="N24" s="116"/>
      <c r="O24" s="114"/>
      <c r="P24" s="117"/>
      <c r="T24" s="117"/>
    </row>
    <row r="25" spans="2:20" x14ac:dyDescent="0.25">
      <c r="B25" s="113" t="s">
        <v>333</v>
      </c>
      <c r="C25" s="114">
        <v>0.85</v>
      </c>
      <c r="F25" s="113" t="s">
        <v>339</v>
      </c>
      <c r="G25" s="114">
        <v>0.85</v>
      </c>
      <c r="J25" s="113" t="s">
        <v>347</v>
      </c>
      <c r="K25" s="114">
        <v>0.85</v>
      </c>
      <c r="N25" s="116"/>
      <c r="O25" s="114"/>
      <c r="T25" s="117"/>
    </row>
    <row r="26" spans="2:20" x14ac:dyDescent="0.25">
      <c r="D26" s="114"/>
      <c r="E26" s="114"/>
      <c r="F26" s="113" t="s">
        <v>340</v>
      </c>
      <c r="G26" s="114">
        <v>0.65</v>
      </c>
      <c r="J26" s="114"/>
      <c r="K26" s="114"/>
      <c r="M26" s="114"/>
      <c r="N26" s="116"/>
      <c r="O26" s="114"/>
      <c r="T26" s="117"/>
    </row>
    <row r="27" spans="2:20" x14ac:dyDescent="0.25">
      <c r="D27" s="114"/>
      <c r="E27" s="114"/>
      <c r="F27" s="113" t="s">
        <v>341</v>
      </c>
      <c r="G27" s="114">
        <v>0.23</v>
      </c>
      <c r="J27" s="114"/>
      <c r="K27" s="114"/>
      <c r="M27" s="114"/>
      <c r="N27" s="116"/>
      <c r="O27" s="114"/>
      <c r="P27" s="117"/>
    </row>
    <row r="28" spans="2:20" x14ac:dyDescent="0.25">
      <c r="P28" s="117"/>
    </row>
    <row r="30" spans="2:20" x14ac:dyDescent="0.25">
      <c r="P30" s="117"/>
    </row>
    <row r="31" spans="2:20" x14ac:dyDescent="0.25">
      <c r="P31" s="117"/>
    </row>
    <row r="32" spans="2:20" x14ac:dyDescent="0.25">
      <c r="P32" s="117"/>
    </row>
    <row r="33" spans="16:16" x14ac:dyDescent="0.25">
      <c r="P33" s="117"/>
    </row>
    <row r="34" spans="16:16" x14ac:dyDescent="0.25">
      <c r="P34" s="117"/>
    </row>
    <row r="35" spans="16:16" x14ac:dyDescent="0.25">
      <c r="P35" s="117"/>
    </row>
    <row r="36" spans="16:16" x14ac:dyDescent="0.25">
      <c r="P36" s="117"/>
    </row>
    <row r="37" spans="16:16" x14ac:dyDescent="0.25">
      <c r="P37" s="117"/>
    </row>
  </sheetData>
  <mergeCells count="16">
    <mergeCell ref="E2:M2"/>
    <mergeCell ref="C7:C16"/>
    <mergeCell ref="B19:C19"/>
    <mergeCell ref="F19:G19"/>
    <mergeCell ref="J19:K19"/>
    <mergeCell ref="P4:Q4"/>
    <mergeCell ref="R4:S4"/>
    <mergeCell ref="T4:U4"/>
    <mergeCell ref="D6:E6"/>
    <mergeCell ref="H6:I6"/>
    <mergeCell ref="L6:M6"/>
    <mergeCell ref="N19:O19"/>
    <mergeCell ref="D4:E4"/>
    <mergeCell ref="H4:I4"/>
    <mergeCell ref="L4:M4"/>
    <mergeCell ref="N4:O4"/>
  </mergeCells>
  <conditionalFormatting sqref="D26:D27 M15:N16 M7:M14">
    <cfRule type="dataBar" priority="5">
      <dataBar>
        <cfvo type="min"/>
        <cfvo type="max"/>
        <color rgb="FF00B0F0"/>
      </dataBar>
      <extLst>
        <ext xmlns:x14="http://schemas.microsoft.com/office/spreadsheetml/2009/9/main" uri="{B025F937-C7B1-47D3-B67F-A62EFF666E3E}">
          <x14:id>{8FC3A800-FB78-4C19-89B8-EA3239FE7888}</x14:id>
        </ext>
      </extLst>
    </cfRule>
  </conditionalFormatting>
  <conditionalFormatting sqref="E26:E27 O15:O16 C20:C25">
    <cfRule type="dataBar" priority="4">
      <dataBar>
        <cfvo type="min"/>
        <cfvo type="max"/>
        <color rgb="FF00B0F0"/>
      </dataBar>
      <extLst>
        <ext xmlns:x14="http://schemas.microsoft.com/office/spreadsheetml/2009/9/main" uri="{B025F937-C7B1-47D3-B67F-A62EFF666E3E}">
          <x14:id>{98BA19FA-2A2F-4DAD-A512-7B566EDE7DA5}</x14:id>
        </ext>
      </extLst>
    </cfRule>
  </conditionalFormatting>
  <conditionalFormatting sqref="M26:N27 S15:T16 N23:N25 K20:K25">
    <cfRule type="dataBar" priority="2">
      <dataBar>
        <cfvo type="min"/>
        <cfvo type="max"/>
        <color rgb="FF00B0F0"/>
      </dataBar>
      <extLst>
        <ext xmlns:x14="http://schemas.microsoft.com/office/spreadsheetml/2009/9/main" uri="{B025F937-C7B1-47D3-B67F-A62EFF666E3E}">
          <x14:id>{CDAB389C-E491-4162-8B43-BCF9AFF1EBE3}</x14:id>
        </ext>
      </extLst>
    </cfRule>
  </conditionalFormatting>
  <conditionalFormatting sqref="O20:O27 U15:U16">
    <cfRule type="dataBar" priority="1">
      <dataBar>
        <cfvo type="min"/>
        <cfvo type="max"/>
        <color rgb="FF00B0F0"/>
      </dataBar>
      <extLst>
        <ext xmlns:x14="http://schemas.microsoft.com/office/spreadsheetml/2009/9/main" uri="{B025F937-C7B1-47D3-B67F-A62EFF666E3E}">
          <x14:id>{1491C337-4318-4EA0-A8BE-39674E7769DC}</x14:id>
        </ext>
      </extLst>
    </cfRule>
  </conditionalFormatting>
  <conditionalFormatting sqref="J26:K27 G20:G27 Q15:R16">
    <cfRule type="dataBar" priority="2502">
      <dataBar>
        <cfvo type="min"/>
        <cfvo type="max"/>
        <color rgb="FF00B0F0"/>
      </dataBar>
      <extLst>
        <ext xmlns:x14="http://schemas.microsoft.com/office/spreadsheetml/2009/9/main" uri="{B025F937-C7B1-47D3-B67F-A62EFF666E3E}">
          <x14:id>{E1C62BB2-481F-4E6B-A730-99435BB337B7}</x14:id>
        </ext>
      </extLst>
    </cfRule>
  </conditionalFormatting>
  <conditionalFormatting sqref="E16:H16 E7:G15">
    <cfRule type="dataBar" priority="2503">
      <dataBar>
        <cfvo type="min"/>
        <cfvo type="max"/>
        <color rgb="FF00B0F0"/>
      </dataBar>
      <extLst>
        <ext xmlns:x14="http://schemas.microsoft.com/office/spreadsheetml/2009/9/main" uri="{B025F937-C7B1-47D3-B67F-A62EFF666E3E}">
          <x14:id>{FEE46AF7-421F-4610-854A-D8DC9DBB63DB}</x14:id>
        </ext>
      </extLst>
    </cfRule>
  </conditionalFormatting>
  <conditionalFormatting sqref="I7:K16">
    <cfRule type="dataBar" priority="2505">
      <dataBar>
        <cfvo type="min"/>
        <cfvo type="max"/>
        <color rgb="FF00B0F0"/>
      </dataBar>
      <extLst>
        <ext xmlns:x14="http://schemas.microsoft.com/office/spreadsheetml/2009/9/main" uri="{B025F937-C7B1-47D3-B67F-A62EFF666E3E}">
          <x14:id>{2F0D49DF-6E49-4C3F-A7F9-B31FB345E43F}</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8FC3A800-FB78-4C19-89B8-EA3239FE7888}">
            <x14:dataBar minLength="0" maxLength="100" gradient="0">
              <x14:cfvo type="autoMin"/>
              <x14:cfvo type="autoMax"/>
              <x14:negativeFillColor rgb="FFFF0000"/>
              <x14:axisColor rgb="FF000000"/>
            </x14:dataBar>
          </x14:cfRule>
          <xm:sqref>D26:D27 M15:N16 M7:M14</xm:sqref>
        </x14:conditionalFormatting>
        <x14:conditionalFormatting xmlns:xm="http://schemas.microsoft.com/office/excel/2006/main">
          <x14:cfRule type="dataBar" id="{98BA19FA-2A2F-4DAD-A512-7B566EDE7DA5}">
            <x14:dataBar minLength="0" maxLength="100" gradient="0">
              <x14:cfvo type="autoMin"/>
              <x14:cfvo type="autoMax"/>
              <x14:negativeFillColor rgb="FFFF0000"/>
              <x14:axisColor rgb="FF000000"/>
            </x14:dataBar>
          </x14:cfRule>
          <xm:sqref>E26:E27 O15:O16 C20:C25</xm:sqref>
        </x14:conditionalFormatting>
        <x14:conditionalFormatting xmlns:xm="http://schemas.microsoft.com/office/excel/2006/main">
          <x14:cfRule type="dataBar" id="{CDAB389C-E491-4162-8B43-BCF9AFF1EBE3}">
            <x14:dataBar minLength="0" maxLength="100" gradient="0">
              <x14:cfvo type="autoMin"/>
              <x14:cfvo type="autoMax"/>
              <x14:negativeFillColor rgb="FFFF0000"/>
              <x14:axisColor rgb="FF000000"/>
            </x14:dataBar>
          </x14:cfRule>
          <xm:sqref>M26:N27 S15:T16 N23:N25 K20:K25</xm:sqref>
        </x14:conditionalFormatting>
        <x14:conditionalFormatting xmlns:xm="http://schemas.microsoft.com/office/excel/2006/main">
          <x14:cfRule type="dataBar" id="{1491C337-4318-4EA0-A8BE-39674E7769DC}">
            <x14:dataBar minLength="0" maxLength="100" gradient="0">
              <x14:cfvo type="autoMin"/>
              <x14:cfvo type="autoMax"/>
              <x14:negativeFillColor rgb="FFFF0000"/>
              <x14:axisColor rgb="FF000000"/>
            </x14:dataBar>
          </x14:cfRule>
          <xm:sqref>O20:O27 U15:U16</xm:sqref>
        </x14:conditionalFormatting>
        <x14:conditionalFormatting xmlns:xm="http://schemas.microsoft.com/office/excel/2006/main">
          <x14:cfRule type="dataBar" id="{E1C62BB2-481F-4E6B-A730-99435BB337B7}">
            <x14:dataBar minLength="0" maxLength="100" gradient="0">
              <x14:cfvo type="autoMin"/>
              <x14:cfvo type="autoMax"/>
              <x14:negativeFillColor rgb="FFFF0000"/>
              <x14:axisColor rgb="FF000000"/>
            </x14:dataBar>
          </x14:cfRule>
          <xm:sqref>J26:K27 G20:G27 Q15:R16</xm:sqref>
        </x14:conditionalFormatting>
        <x14:conditionalFormatting xmlns:xm="http://schemas.microsoft.com/office/excel/2006/main">
          <x14:cfRule type="dataBar" id="{FEE46AF7-421F-4610-854A-D8DC9DBB63DB}">
            <x14:dataBar minLength="0" maxLength="100" gradient="0">
              <x14:cfvo type="autoMin"/>
              <x14:cfvo type="autoMax"/>
              <x14:negativeFillColor rgb="FFFF0000"/>
              <x14:axisColor rgb="FF000000"/>
            </x14:dataBar>
          </x14:cfRule>
          <xm:sqref>E16:H16 E7:G15</xm:sqref>
        </x14:conditionalFormatting>
        <x14:conditionalFormatting xmlns:xm="http://schemas.microsoft.com/office/excel/2006/main">
          <x14:cfRule type="dataBar" id="{2F0D49DF-6E49-4C3F-A7F9-B31FB345E43F}">
            <x14:dataBar minLength="0" maxLength="100" gradient="0">
              <x14:cfvo type="autoMin"/>
              <x14:cfvo type="autoMax"/>
              <x14:negativeFillColor rgb="FFFF0000"/>
              <x14:axisColor rgb="FF000000"/>
            </x14:dataBar>
          </x14:cfRule>
          <xm:sqref>I7:K16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90</vt:i4>
      </vt:variant>
    </vt:vector>
  </HeadingPairs>
  <TitlesOfParts>
    <vt:vector size="96" baseType="lpstr">
      <vt:lpstr>MENU</vt:lpstr>
      <vt:lpstr>ACTUALIZACION DATOS</vt:lpstr>
      <vt:lpstr>F1</vt:lpstr>
      <vt:lpstr>BD1</vt:lpstr>
      <vt:lpstr>BD-resultados</vt:lpstr>
      <vt:lpstr>Hoja2</vt:lpstr>
      <vt:lpstr>acceso_con_calidad_a_la_educación_superior</vt:lpstr>
      <vt:lpstr>Ambiente</vt:lpstr>
      <vt:lpstr>Ambiente_sano_para_la_equidad_y_disfrute_del_ciudadano</vt:lpstr>
      <vt:lpstr>'F1'!Área_de_impresión</vt:lpstr>
      <vt:lpstr>Articulación_regional_y_planeación_integral_del_transporte</vt:lpstr>
      <vt:lpstr>Atención_integral_y_eficiente_en_salud</vt:lpstr>
      <vt:lpstr>Bogotá_ciudad_inteligente</vt:lpstr>
      <vt:lpstr>Bogotá_democracia_para_todos_desde_el_espacio_público</vt:lpstr>
      <vt:lpstr>Bogotá_mejor_para_las_victimas_la_paz_y_la_reconciliación</vt:lpstr>
      <vt:lpstr>Bogotá_mejor_sin_violencia_para_las_mujeres</vt:lpstr>
      <vt:lpstr>Bogotá_territorio_seguro_para_las_mujeres</vt:lpstr>
      <vt:lpstr>Bogotá_una_ciudad_digital</vt:lpstr>
      <vt:lpstr>Bogotá_una_ciudad_inteligente</vt:lpstr>
      <vt:lpstr>Bogotá_vive_los_derechos_humanos</vt:lpstr>
      <vt:lpstr>Calidad_educativa_para_todos</vt:lpstr>
      <vt:lpstr>Cambio_cultural_y_construcción_del_tejido_social_para_la_vida</vt:lpstr>
      <vt:lpstr>Ciudad_de_oportunidades_para_las_mujeres_niñas_adolescentes_y_jóvenes</vt:lpstr>
      <vt:lpstr>Consolidar_el_turismo_como_factor_de_desarrollo_confianza_y_felicidad_para_Bogotá_Región</vt:lpstr>
      <vt:lpstr>Cultura_Recreación_y_Deporte</vt:lpstr>
      <vt:lpstr>Departamento_Administrativo_del_Servicio_Civil</vt:lpstr>
      <vt:lpstr>Desarrollo_Económico_Industria_y_Turismo</vt:lpstr>
      <vt:lpstr>Desarrollo_integral_desde_la_gestación_hasta_la_adolescencia</vt:lpstr>
      <vt:lpstr>Desarrollo_integral_para_la_felicidad_y_el_ejercicio_de_la_ciudadanía</vt:lpstr>
      <vt:lpstr>Desarrollo_rural_sostenible</vt:lpstr>
      <vt:lpstr>Educación</vt:lpstr>
      <vt:lpstr>EJE_TRANSVERSAL_CUATRO</vt:lpstr>
      <vt:lpstr>EJE_TRANSVERSAL_DOS</vt:lpstr>
      <vt:lpstr>EJE_TRANSVERSAL_TRES</vt:lpstr>
      <vt:lpstr>EJE_TRANSVERSAL_UNO</vt:lpstr>
      <vt:lpstr>Elevar_la_eficiencia_de_los_mercados_de_la_ciudad</vt:lpstr>
      <vt:lpstr>Equipo_por_la_educación_para_el_reencuentro_la_reconciliación_y_la_paz</vt:lpstr>
      <vt:lpstr>Espacio_público_derecho_de_todos</vt:lpstr>
      <vt:lpstr>Espacios_vivos_y_dinámicos_Patrimonio_e_infraestructura_cultural_y_deportiva_para_todos</vt:lpstr>
      <vt:lpstr>Familias_protegidas_y_adaptadas_al_cambio_climático</vt:lpstr>
      <vt:lpstr>Financiación_para_el_Desarrollo_Territorial</vt:lpstr>
      <vt:lpstr>Fortalecimiento_del_sistema_de_protección_integral_a_mujeres_víctimas_de_la_violencia_SOFÍA</vt:lpstr>
      <vt:lpstr>Fortalecimiento_del_Sistema_Distrital_de_Justicia</vt:lpstr>
      <vt:lpstr>Fundamentar_el_Desarrollo_Económico_en_la_generación_y_uso_del_conocimiento_para_mejorar_la_competitividad_de_la_Ciudad_Región</vt:lpstr>
      <vt:lpstr>Generar_alternativas_de_ingreso_y_empleo_de_mejor_calidad</vt:lpstr>
      <vt:lpstr>Gestión_Contractual</vt:lpstr>
      <vt:lpstr>Gestión_de_la_Huella_ambiental_urbana</vt:lpstr>
      <vt:lpstr>Gestión_Fisica</vt:lpstr>
      <vt:lpstr>Gestión_Juridica</vt:lpstr>
      <vt:lpstr>Gestión_local_regional_e_internacional</vt:lpstr>
      <vt:lpstr>Gestión_Presupuestal</vt:lpstr>
      <vt:lpstr>Gestión_Pública</vt:lpstr>
      <vt:lpstr>Gobierno_Seguridad_y_Convivencia</vt:lpstr>
      <vt:lpstr>Gobierno_y_ciudadania_digital</vt:lpstr>
      <vt:lpstr>Hábitat</vt:lpstr>
      <vt:lpstr>Hacienda</vt:lpstr>
      <vt:lpstr>Igualdad_y_autonomía_para_una_Bogotá_incluyente</vt:lpstr>
      <vt:lpstr>Inclusión_educativa_para_la_equidad</vt:lpstr>
      <vt:lpstr>Información_relevante_e_integral_para_la_planeación_territorial</vt:lpstr>
      <vt:lpstr>Infraestructura_para_el_Desarrollo_del_Hábitat</vt:lpstr>
      <vt:lpstr>Integración_Social</vt:lpstr>
      <vt:lpstr>Integración_social_para_una_ciudad_de_oportunidades</vt:lpstr>
      <vt:lpstr>Intervenciones_Integrales_del_Hábitat</vt:lpstr>
      <vt:lpstr>Justicia_para_todos_consolidación_del_sistema_Distrital_de_Justicia</vt:lpstr>
      <vt:lpstr>Mejor_movilidad_para_todos</vt:lpstr>
      <vt:lpstr>Mejorar_y_fortalecer_el_recaudo_tributario_de_la_ciudad_e_impulsar_el_uso_de_mecanismos_de_vinculación_de_capital_privado</vt:lpstr>
      <vt:lpstr>Mejores_oportunidades_para_el_desarrollo_a_través_de_la_cultura_la_recreación_y_el_deporte</vt:lpstr>
      <vt:lpstr>Modernización_de_la_infraestructura_física_y_tecnológica_en_salud</vt:lpstr>
      <vt:lpstr>Modernizacion_institucional</vt:lpstr>
      <vt:lpstr>Movilidad</vt:lpstr>
      <vt:lpstr>Mujer</vt:lpstr>
      <vt:lpstr>Mujeres_protagonistas_activas_y_empoderadas_en_el_cierre_de_brechas_de_género</vt:lpstr>
      <vt:lpstr>Ocupación_territorial_equilibrada_y_sostenible</vt:lpstr>
      <vt:lpstr>Oportunidades_para_la_prevención_de_la_maternidad_y_la_paternidad_temprana</vt:lpstr>
      <vt:lpstr>PILAR_1</vt:lpstr>
      <vt:lpstr>PILAR_2</vt:lpstr>
      <vt:lpstr>PILAR_3</vt:lpstr>
      <vt:lpstr>Planeación</vt:lpstr>
      <vt:lpstr>Prevención_y_atención_de_la_maternidad_y_la_paternidad_tempranas</vt:lpstr>
      <vt:lpstr>Promover_el_desarrollo_sostenible_de_la_ruralidad_urbana</vt:lpstr>
      <vt:lpstr>Propietarios_de_vivienda_en_bogota_a_traves_del_arriendo</vt:lpstr>
      <vt:lpstr>Proyectos_urbanos_integrales_con_visión_de_ciudad</vt:lpstr>
      <vt:lpstr>Recuperación_incorporación_vida_urbana_y_control_de_la_ilegalidad</vt:lpstr>
      <vt:lpstr>Recuperación_y_manejo_de_la_estructura_ecológica_principal</vt:lpstr>
      <vt:lpstr>Reforma_Administrativa</vt:lpstr>
      <vt:lpstr>Ruta_integral_de_atención_para_la_primera_infancia</vt:lpstr>
      <vt:lpstr>Salud</vt:lpstr>
      <vt:lpstr>Seguridad_y_comportamientos_para_la_movilidad</vt:lpstr>
      <vt:lpstr>Seguridad_y_convivencia_para_todos</vt:lpstr>
      <vt:lpstr>Sistema_Distrital_de_Derechos_Humanos</vt:lpstr>
      <vt:lpstr>Sostenibilidad_del_territorio_y_adaptación_al_cambio_climático</vt:lpstr>
      <vt:lpstr>Suelo_para_reducir_el_déficit_habitacional_de_suelo_urbanizable_vivienda_y_soportes_urbanos</vt:lpstr>
      <vt:lpstr>Tecnología_e_Información_para_la_eficiencia_administrativa</vt:lpstr>
      <vt:lpstr>Territorios_con_Oportunidad</vt:lpstr>
      <vt:lpstr>Transparencia_gestion_publica_y_servicio_al_ciudadano</vt:lpstr>
      <vt:lpstr>Transporte_limpio</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SIDAG</dc:title>
  <dc:creator>Andres Pabon Salamanca</dc:creator>
  <cp:keywords>SIDAG</cp:keywords>
  <cp:lastModifiedBy>Ivonne Andrea Torres Cruz</cp:lastModifiedBy>
  <cp:lastPrinted>2017-07-31T18:58:47Z</cp:lastPrinted>
  <dcterms:created xsi:type="dcterms:W3CDTF">2013-10-07T13:07:36Z</dcterms:created>
  <dcterms:modified xsi:type="dcterms:W3CDTF">2017-07-31T20:12:25Z</dcterms:modified>
</cp:coreProperties>
</file>