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Unidades compartidas\OFICINA CONTROL INTERNO 2020\110.17 INFORMES\110.17.58 INFORME DE SEGUIMIENTO\202011301101758INFRIESGOS2SEM2020\"/>
    </mc:Choice>
  </mc:AlternateContent>
  <bookViews>
    <workbookView xWindow="0" yWindow="0" windowWidth="20490" windowHeight="7650" tabRatio="664" firstSheet="2" activeTab="2"/>
  </bookViews>
  <sheets>
    <sheet name="Mapa" sheetId="4" state="hidden" r:id="rId1"/>
    <sheet name="Listas" sheetId="3" state="hidden" r:id="rId2"/>
    <sheet name="Matriz" sheetId="1" r:id="rId3"/>
    <sheet name="Hoja1" sheetId="11" state="hidden" r:id="rId4"/>
    <sheet name="Anexo 2 - Controles (Gestión)" sheetId="10" r:id="rId5"/>
  </sheets>
  <externalReferences>
    <externalReference r:id="rId6"/>
  </externalReferences>
  <definedNames>
    <definedName name="_xlnm._FilterDatabase" localSheetId="2" hidden="1">Matriz!$A$8:$AA$70</definedName>
    <definedName name="A">[1]Listas!$I$6:$I$7</definedName>
    <definedName name="B">[1]Listas!#REF!</definedName>
    <definedName name="Ejecución">Listas!$P$3:$P$6</definedName>
    <definedName name="evaluación" localSheetId="4">'Anexo 2 - Controles (Gestión)'!#REF!</definedName>
    <definedName name="evaluación">#REF!</definedName>
    <definedName name="Frecuencia">Listas!$E$3:$E$8</definedName>
    <definedName name="Impacto">Listas!$F$3:$F$8</definedName>
    <definedName name="MACROPROCESO">[1]Listas!$B$5:$B$9</definedName>
    <definedName name="Macroprocesos">Listas!$A$3:$A$7</definedName>
    <definedName name="P_1">Listas!$I$3:$I$5</definedName>
    <definedName name="P_2">Listas!$J$3:$J$5</definedName>
    <definedName name="P_3">Listas!$K$3:$K$5</definedName>
    <definedName name="P_4">Listas!$L$3:$L$5</definedName>
    <definedName name="P_5">Listas!$M$3:$M$5</definedName>
    <definedName name="P_6">Listas!$N$3:$N$5</definedName>
    <definedName name="P_7">Listas!$O$3:$O$6</definedName>
    <definedName name="P_8">Listas!$Q$3:$Q$5</definedName>
    <definedName name="P_9">Listas!$R$3:$R$6</definedName>
    <definedName name="Procesos">Listas!$B$3:$B$15</definedName>
    <definedName name="Si_No">Listas!$G$3:$G$5</definedName>
    <definedName name="TIPO">[1]Listas!#REF!</definedName>
    <definedName name="TIPO_">[1]Listas!$H$6:$H$8</definedName>
    <definedName name="Tipo_Impacto">Listas!$D$3:$D$12</definedName>
    <definedName name="Tipología">Listas!$C$3:$C$6</definedName>
    <definedName name="_xlnm.Print_Titles" localSheetId="2">Matriz!$1:$8</definedName>
    <definedName name="Valor_Riesgo">Listas!$H$3:$H$7</definedName>
  </definedNames>
  <calcPr calcId="162913"/>
</workbook>
</file>

<file path=xl/calcChain.xml><?xml version="1.0" encoding="utf-8"?>
<calcChain xmlns="http://schemas.openxmlformats.org/spreadsheetml/2006/main">
  <c r="X43" i="1" l="1"/>
  <c r="X44" i="1"/>
  <c r="Y44" i="1" s="1"/>
  <c r="X38" i="1" l="1"/>
  <c r="X37" i="1"/>
  <c r="X36" i="1"/>
  <c r="Y36" i="1" s="1"/>
  <c r="X29" i="1"/>
  <c r="Y29" i="1" s="1"/>
  <c r="X27" i="1"/>
  <c r="Y27" i="1" s="1"/>
  <c r="X65" i="1" l="1"/>
  <c r="Y65" i="1" s="1"/>
  <c r="X66" i="1"/>
  <c r="Y66" i="1" s="1"/>
  <c r="X67" i="1"/>
  <c r="Y67" i="1" s="1"/>
  <c r="X50" i="1"/>
  <c r="Y50" i="1" s="1"/>
  <c r="X49" i="1"/>
  <c r="Y49" i="1" s="1"/>
  <c r="X46" i="1"/>
  <c r="Y46" i="1" s="1"/>
  <c r="X26" i="1"/>
  <c r="Y26" i="1" s="1"/>
  <c r="X24" i="1"/>
  <c r="Y24" i="1" s="1"/>
  <c r="X25" i="1"/>
  <c r="Y25" i="1" s="1"/>
  <c r="X19" i="1"/>
  <c r="Y19" i="1" s="1"/>
  <c r="X20" i="1"/>
  <c r="Y20" i="1" s="1"/>
  <c r="X16" i="1"/>
  <c r="Y16" i="1" s="1"/>
  <c r="X69" i="1" l="1"/>
  <c r="Y69" i="1" s="1"/>
  <c r="X68" i="1"/>
  <c r="Y68" i="1" s="1"/>
  <c r="X64" i="1"/>
  <c r="Y64" i="1" s="1"/>
  <c r="X62" i="1"/>
  <c r="Y62" i="1" s="1"/>
  <c r="X63" i="1"/>
  <c r="Y63" i="1" s="1"/>
  <c r="X60" i="1"/>
  <c r="Y60" i="1" s="1"/>
  <c r="X58" i="1"/>
  <c r="Y58" i="1" s="1"/>
  <c r="X56" i="1"/>
  <c r="Y56" i="1" s="1"/>
  <c r="X55" i="1"/>
  <c r="Y55" i="1" s="1"/>
  <c r="X53" i="1"/>
  <c r="Y53" i="1" s="1"/>
  <c r="X51" i="1"/>
  <c r="Y51" i="1" s="1"/>
  <c r="X48" i="1"/>
  <c r="Y48" i="1" s="1"/>
  <c r="X45" i="1"/>
  <c r="Y45" i="1" s="1"/>
  <c r="Y43" i="1"/>
  <c r="X41" i="1"/>
  <c r="Y41" i="1" s="1"/>
  <c r="Y38" i="1"/>
  <c r="X39" i="1"/>
  <c r="Y39" i="1" s="1"/>
  <c r="X40" i="1"/>
  <c r="Y40" i="1" s="1"/>
  <c r="Y37" i="1"/>
  <c r="X34" i="1"/>
  <c r="Y34" i="1" s="1"/>
  <c r="X23" i="1"/>
  <c r="Y23" i="1" s="1"/>
  <c r="X21" i="1"/>
  <c r="Y21" i="1" s="1"/>
  <c r="X22" i="1"/>
  <c r="Y22" i="1" s="1"/>
  <c r="X18" i="1"/>
  <c r="Y18" i="1" s="1"/>
  <c r="X17" i="1"/>
  <c r="Y17" i="1" s="1"/>
  <c r="X15" i="1"/>
  <c r="Y15" i="1" s="1"/>
  <c r="X13" i="1"/>
  <c r="Y13" i="1" s="1"/>
  <c r="X14" i="1"/>
  <c r="Y14" i="1" s="1"/>
  <c r="X11" i="1"/>
  <c r="Y11" i="1" s="1"/>
  <c r="X10" i="1"/>
  <c r="Y10" i="1" s="1"/>
  <c r="X9" i="1" l="1"/>
  <c r="Y9" i="1" s="1"/>
  <c r="M547" i="10" l="1"/>
  <c r="E547" i="10"/>
  <c r="B544" i="10"/>
  <c r="A544" i="10"/>
  <c r="N556" i="10"/>
  <c r="F556" i="10"/>
  <c r="N555" i="10"/>
  <c r="F555" i="10"/>
  <c r="N554" i="10"/>
  <c r="F554" i="10"/>
  <c r="N553" i="10"/>
  <c r="F553" i="10"/>
  <c r="N552" i="10"/>
  <c r="F552" i="10"/>
  <c r="N551" i="10"/>
  <c r="F551" i="10"/>
  <c r="N550" i="10"/>
  <c r="F550" i="10"/>
  <c r="B526" i="10"/>
  <c r="E529" i="10"/>
  <c r="A526" i="10"/>
  <c r="F538" i="10"/>
  <c r="F537" i="10"/>
  <c r="F536" i="10"/>
  <c r="F535" i="10"/>
  <c r="F534" i="10"/>
  <c r="F533" i="10"/>
  <c r="F532" i="10"/>
  <c r="E558" i="10" l="1"/>
  <c r="E559" i="10" s="1"/>
  <c r="M558" i="10"/>
  <c r="M559" i="10" s="1"/>
  <c r="E540" i="10"/>
  <c r="E541" i="10" s="1"/>
  <c r="AC511" i="10"/>
  <c r="U511" i="10"/>
  <c r="M511" i="10"/>
  <c r="E511" i="10"/>
  <c r="B508" i="10"/>
  <c r="A508" i="10"/>
  <c r="AD520" i="10"/>
  <c r="V520" i="10"/>
  <c r="N520" i="10"/>
  <c r="F520" i="10"/>
  <c r="AD519" i="10"/>
  <c r="V519" i="10"/>
  <c r="N519" i="10"/>
  <c r="F519" i="10"/>
  <c r="AD518" i="10"/>
  <c r="V518" i="10"/>
  <c r="N518" i="10"/>
  <c r="F518" i="10"/>
  <c r="AD517" i="10"/>
  <c r="V517" i="10"/>
  <c r="N517" i="10"/>
  <c r="F517" i="10"/>
  <c r="AD516" i="10"/>
  <c r="V516" i="10"/>
  <c r="N516" i="10"/>
  <c r="F516" i="10"/>
  <c r="AD515" i="10"/>
  <c r="V515" i="10"/>
  <c r="N515" i="10"/>
  <c r="F515" i="10"/>
  <c r="AD514" i="10"/>
  <c r="V514" i="10"/>
  <c r="N514" i="10"/>
  <c r="F514" i="10"/>
  <c r="E522" i="10" l="1"/>
  <c r="E523" i="10" s="1"/>
  <c r="M522" i="10"/>
  <c r="M523" i="10" s="1"/>
  <c r="AC522" i="10"/>
  <c r="AC523" i="10" s="1"/>
  <c r="U522" i="10"/>
  <c r="U523" i="10" s="1"/>
  <c r="E493" i="10" l="1"/>
  <c r="B490" i="10"/>
  <c r="A490" i="10"/>
  <c r="E475" i="10"/>
  <c r="B472" i="10"/>
  <c r="A472" i="10"/>
  <c r="F502" i="10"/>
  <c r="F501" i="10"/>
  <c r="F500" i="10"/>
  <c r="F499" i="10"/>
  <c r="F498" i="10"/>
  <c r="F497" i="10"/>
  <c r="F496" i="10"/>
  <c r="F484" i="10"/>
  <c r="F483" i="10"/>
  <c r="F482" i="10"/>
  <c r="F481" i="10"/>
  <c r="F480" i="10"/>
  <c r="F479" i="10"/>
  <c r="F478" i="10"/>
  <c r="E504" i="10" l="1"/>
  <c r="E505" i="10" s="1"/>
  <c r="E486" i="10"/>
  <c r="E487" i="10" s="1"/>
  <c r="E43" i="10" l="1"/>
  <c r="B40" i="10"/>
  <c r="A40" i="10"/>
  <c r="F52" i="10"/>
  <c r="F51" i="10"/>
  <c r="F50" i="10"/>
  <c r="F49" i="10"/>
  <c r="F48" i="10"/>
  <c r="F47" i="10"/>
  <c r="F46" i="10"/>
  <c r="E25" i="10"/>
  <c r="B22" i="10"/>
  <c r="A22" i="10"/>
  <c r="F34" i="10"/>
  <c r="F33" i="10"/>
  <c r="F32" i="10"/>
  <c r="F31" i="10"/>
  <c r="F30" i="10"/>
  <c r="F29" i="10"/>
  <c r="F28" i="10"/>
  <c r="E7" i="10"/>
  <c r="B4" i="10"/>
  <c r="A4" i="10"/>
  <c r="F16" i="10"/>
  <c r="F15" i="10"/>
  <c r="F14" i="10"/>
  <c r="F13" i="10"/>
  <c r="F12" i="10"/>
  <c r="F11" i="10"/>
  <c r="F10" i="10"/>
  <c r="E54" i="10" l="1"/>
  <c r="E55" i="10" s="1"/>
  <c r="E36" i="10"/>
  <c r="E37" i="10" s="1"/>
  <c r="E18" i="10"/>
  <c r="E19" i="10" s="1"/>
  <c r="M457" i="10"/>
  <c r="E457" i="10"/>
  <c r="B454" i="10"/>
  <c r="A454" i="10"/>
  <c r="N466" i="10"/>
  <c r="F466" i="10"/>
  <c r="N465" i="10"/>
  <c r="F465" i="10"/>
  <c r="N464" i="10"/>
  <c r="F464" i="10"/>
  <c r="N463" i="10"/>
  <c r="F463" i="10"/>
  <c r="N462" i="10"/>
  <c r="F462" i="10"/>
  <c r="N461" i="10"/>
  <c r="F461" i="10"/>
  <c r="N460" i="10"/>
  <c r="F460" i="10"/>
  <c r="M439" i="10"/>
  <c r="E439" i="10"/>
  <c r="B436" i="10"/>
  <c r="A436" i="10"/>
  <c r="N448" i="10"/>
  <c r="F448" i="10"/>
  <c r="N447" i="10"/>
  <c r="F447" i="10"/>
  <c r="N446" i="10"/>
  <c r="F446" i="10"/>
  <c r="N445" i="10"/>
  <c r="F445" i="10"/>
  <c r="N444" i="10"/>
  <c r="F444" i="10"/>
  <c r="N443" i="10"/>
  <c r="F443" i="10"/>
  <c r="N442" i="10"/>
  <c r="F442" i="10"/>
  <c r="M421" i="10"/>
  <c r="E421" i="10"/>
  <c r="B418" i="10"/>
  <c r="A418" i="10"/>
  <c r="N430" i="10"/>
  <c r="F430" i="10"/>
  <c r="N429" i="10"/>
  <c r="F429" i="10"/>
  <c r="N428" i="10"/>
  <c r="F428" i="10"/>
  <c r="N427" i="10"/>
  <c r="F427" i="10"/>
  <c r="N426" i="10"/>
  <c r="F426" i="10"/>
  <c r="N425" i="10"/>
  <c r="F425" i="10"/>
  <c r="N424" i="10"/>
  <c r="F424" i="10"/>
  <c r="E403" i="10"/>
  <c r="B400" i="10"/>
  <c r="A400" i="10"/>
  <c r="F412" i="10"/>
  <c r="F411" i="10"/>
  <c r="F410" i="10"/>
  <c r="F409" i="10"/>
  <c r="F408" i="10"/>
  <c r="F407" i="10"/>
  <c r="F406" i="10"/>
  <c r="M385" i="10"/>
  <c r="E385" i="10"/>
  <c r="B382" i="10"/>
  <c r="A382" i="10"/>
  <c r="N394" i="10"/>
  <c r="F394" i="10"/>
  <c r="N393" i="10"/>
  <c r="F393" i="10"/>
  <c r="N392" i="10"/>
  <c r="F392" i="10"/>
  <c r="N391" i="10"/>
  <c r="F391" i="10"/>
  <c r="N390" i="10"/>
  <c r="F390" i="10"/>
  <c r="N389" i="10"/>
  <c r="F389" i="10"/>
  <c r="N388" i="10"/>
  <c r="F388" i="10"/>
  <c r="E414" i="10" l="1"/>
  <c r="E415" i="10" s="1"/>
  <c r="M396" i="10"/>
  <c r="M397" i="10" s="1"/>
  <c r="M468" i="10"/>
  <c r="M469" i="10" s="1"/>
  <c r="E468" i="10"/>
  <c r="E469" i="10" s="1"/>
  <c r="M450" i="10"/>
  <c r="M451" i="10" s="1"/>
  <c r="E450" i="10"/>
  <c r="E451" i="10" s="1"/>
  <c r="M432" i="10"/>
  <c r="M433" i="10" s="1"/>
  <c r="E432" i="10"/>
  <c r="E433" i="10" s="1"/>
  <c r="E396" i="10"/>
  <c r="E397" i="10" s="1"/>
  <c r="M367" i="10" l="1"/>
  <c r="E367" i="10"/>
  <c r="B364" i="10"/>
  <c r="A364" i="10"/>
  <c r="N376" i="10"/>
  <c r="F376" i="10"/>
  <c r="N375" i="10"/>
  <c r="F375" i="10"/>
  <c r="N374" i="10"/>
  <c r="F374" i="10"/>
  <c r="N373" i="10"/>
  <c r="F373" i="10"/>
  <c r="N372" i="10"/>
  <c r="F372" i="10"/>
  <c r="N371" i="10"/>
  <c r="F371" i="10"/>
  <c r="N370" i="10"/>
  <c r="F370" i="10"/>
  <c r="U349" i="10"/>
  <c r="M349" i="10"/>
  <c r="E349" i="10"/>
  <c r="B346" i="10"/>
  <c r="A346" i="10"/>
  <c r="V358" i="10"/>
  <c r="N358" i="10"/>
  <c r="F358" i="10"/>
  <c r="V357" i="10"/>
  <c r="N357" i="10"/>
  <c r="F357" i="10"/>
  <c r="V356" i="10"/>
  <c r="N356" i="10"/>
  <c r="F356" i="10"/>
  <c r="V355" i="10"/>
  <c r="N355" i="10"/>
  <c r="F355" i="10"/>
  <c r="V354" i="10"/>
  <c r="N354" i="10"/>
  <c r="F354" i="10"/>
  <c r="V353" i="10"/>
  <c r="N353" i="10"/>
  <c r="F353" i="10"/>
  <c r="V352" i="10"/>
  <c r="N352" i="10"/>
  <c r="F352" i="10"/>
  <c r="AC331" i="10"/>
  <c r="U331" i="10"/>
  <c r="M331" i="10"/>
  <c r="E331" i="10"/>
  <c r="B328" i="10"/>
  <c r="A328" i="10"/>
  <c r="AD340" i="10"/>
  <c r="V340" i="10"/>
  <c r="N340" i="10"/>
  <c r="F340" i="10"/>
  <c r="AD339" i="10"/>
  <c r="V339" i="10"/>
  <c r="N339" i="10"/>
  <c r="F339" i="10"/>
  <c r="AD338" i="10"/>
  <c r="V338" i="10"/>
  <c r="N338" i="10"/>
  <c r="F338" i="10"/>
  <c r="AD337" i="10"/>
  <c r="V337" i="10"/>
  <c r="N337" i="10"/>
  <c r="F337" i="10"/>
  <c r="AD336" i="10"/>
  <c r="V336" i="10"/>
  <c r="N336" i="10"/>
  <c r="F336" i="10"/>
  <c r="AD335" i="10"/>
  <c r="V335" i="10"/>
  <c r="N335" i="10"/>
  <c r="F335" i="10"/>
  <c r="AD334" i="10"/>
  <c r="V334" i="10"/>
  <c r="N334" i="10"/>
  <c r="F334" i="10"/>
  <c r="E342" i="10" l="1"/>
  <c r="E343" i="10" s="1"/>
  <c r="E360" i="10"/>
  <c r="E361" i="10" s="1"/>
  <c r="M360" i="10"/>
  <c r="M361" i="10" s="1"/>
  <c r="M342" i="10"/>
  <c r="M343" i="10" s="1"/>
  <c r="E378" i="10"/>
  <c r="E379" i="10" s="1"/>
  <c r="M378" i="10"/>
  <c r="M379" i="10" s="1"/>
  <c r="U360" i="10"/>
  <c r="U361" i="10" s="1"/>
  <c r="AC342" i="10"/>
  <c r="AC343" i="10" s="1"/>
  <c r="U342" i="10"/>
  <c r="U343" i="10" s="1"/>
  <c r="U313" i="10" l="1"/>
  <c r="M313" i="10"/>
  <c r="E313" i="10"/>
  <c r="B310" i="10"/>
  <c r="A310" i="10"/>
  <c r="V322" i="10"/>
  <c r="N322" i="10"/>
  <c r="F322" i="10"/>
  <c r="V321" i="10"/>
  <c r="N321" i="10"/>
  <c r="F321" i="10"/>
  <c r="V320" i="10"/>
  <c r="N320" i="10"/>
  <c r="F320" i="10"/>
  <c r="V319" i="10"/>
  <c r="N319" i="10"/>
  <c r="F319" i="10"/>
  <c r="V318" i="10"/>
  <c r="N318" i="10"/>
  <c r="F318" i="10"/>
  <c r="V317" i="10"/>
  <c r="N317" i="10"/>
  <c r="F317" i="10"/>
  <c r="V316" i="10"/>
  <c r="N316" i="10"/>
  <c r="F316" i="10"/>
  <c r="M295" i="10"/>
  <c r="E295" i="10"/>
  <c r="B292" i="10"/>
  <c r="A292" i="10"/>
  <c r="M277" i="10"/>
  <c r="E277" i="10"/>
  <c r="B274" i="10"/>
  <c r="A274" i="10"/>
  <c r="N304" i="10"/>
  <c r="F304" i="10"/>
  <c r="N303" i="10"/>
  <c r="F303" i="10"/>
  <c r="N302" i="10"/>
  <c r="F302" i="10"/>
  <c r="N301" i="10"/>
  <c r="F301" i="10"/>
  <c r="N300" i="10"/>
  <c r="F300" i="10"/>
  <c r="N299" i="10"/>
  <c r="F299" i="10"/>
  <c r="N298" i="10"/>
  <c r="F298" i="10"/>
  <c r="N286" i="10"/>
  <c r="F286" i="10"/>
  <c r="N285" i="10"/>
  <c r="F285" i="10"/>
  <c r="N284" i="10"/>
  <c r="F284" i="10"/>
  <c r="N283" i="10"/>
  <c r="F283" i="10"/>
  <c r="N282" i="10"/>
  <c r="F282" i="10"/>
  <c r="N281" i="10"/>
  <c r="F281" i="10"/>
  <c r="N280" i="10"/>
  <c r="F280" i="10"/>
  <c r="E259" i="10"/>
  <c r="B256" i="10"/>
  <c r="A256" i="10"/>
  <c r="F268" i="10"/>
  <c r="F267" i="10"/>
  <c r="F266" i="10"/>
  <c r="F265" i="10"/>
  <c r="F264" i="10"/>
  <c r="F263" i="10"/>
  <c r="F262" i="10"/>
  <c r="E324" i="10" l="1"/>
  <c r="E325" i="10" s="1"/>
  <c r="E270" i="10"/>
  <c r="E271" i="10" s="1"/>
  <c r="E306" i="10"/>
  <c r="E307" i="10" s="1"/>
  <c r="E288" i="10"/>
  <c r="E289" i="10" s="1"/>
  <c r="M324" i="10"/>
  <c r="M325" i="10" s="1"/>
  <c r="U324" i="10"/>
  <c r="U325" i="10" s="1"/>
  <c r="M306" i="10"/>
  <c r="M307" i="10" s="1"/>
  <c r="M288" i="10"/>
  <c r="M289" i="10" s="1"/>
  <c r="M241" i="10" l="1"/>
  <c r="E241" i="10"/>
  <c r="B238" i="10"/>
  <c r="A238" i="10"/>
  <c r="N250" i="10"/>
  <c r="F250" i="10"/>
  <c r="N249" i="10"/>
  <c r="F249" i="10"/>
  <c r="N248" i="10"/>
  <c r="F248" i="10"/>
  <c r="N247" i="10"/>
  <c r="F247" i="10"/>
  <c r="N246" i="10"/>
  <c r="F246" i="10"/>
  <c r="N245" i="10"/>
  <c r="F245" i="10"/>
  <c r="N244" i="10"/>
  <c r="F244" i="10"/>
  <c r="M223" i="10"/>
  <c r="E223" i="10"/>
  <c r="B220" i="10"/>
  <c r="A220" i="10"/>
  <c r="N232" i="10"/>
  <c r="F232" i="10"/>
  <c r="N231" i="10"/>
  <c r="F231" i="10"/>
  <c r="N230" i="10"/>
  <c r="F230" i="10"/>
  <c r="N229" i="10"/>
  <c r="F229" i="10"/>
  <c r="N228" i="10"/>
  <c r="F228" i="10"/>
  <c r="N227" i="10"/>
  <c r="F227" i="10"/>
  <c r="N226" i="10"/>
  <c r="F226" i="10"/>
  <c r="U205" i="10"/>
  <c r="M205" i="10"/>
  <c r="E205" i="10"/>
  <c r="B202" i="10"/>
  <c r="A202" i="10"/>
  <c r="V214" i="10"/>
  <c r="N214" i="10"/>
  <c r="F214" i="10"/>
  <c r="V213" i="10"/>
  <c r="N213" i="10"/>
  <c r="F213" i="10"/>
  <c r="V212" i="10"/>
  <c r="N212" i="10"/>
  <c r="F212" i="10"/>
  <c r="V211" i="10"/>
  <c r="N211" i="10"/>
  <c r="F211" i="10"/>
  <c r="V210" i="10"/>
  <c r="N210" i="10"/>
  <c r="F210" i="10"/>
  <c r="V209" i="10"/>
  <c r="N209" i="10"/>
  <c r="F209" i="10"/>
  <c r="V208" i="10"/>
  <c r="N208" i="10"/>
  <c r="F208" i="10"/>
  <c r="U216" i="10" l="1"/>
  <c r="U217" i="10" s="1"/>
  <c r="M252" i="10"/>
  <c r="M253" i="10" s="1"/>
  <c r="E216" i="10"/>
  <c r="E217" i="10" s="1"/>
  <c r="M216" i="10"/>
  <c r="M217" i="10" s="1"/>
  <c r="E234" i="10"/>
  <c r="E235" i="10" s="1"/>
  <c r="M234" i="10"/>
  <c r="M235" i="10" s="1"/>
  <c r="E252" i="10"/>
  <c r="E253" i="10" s="1"/>
  <c r="M187" i="10" l="1"/>
  <c r="E187" i="10"/>
  <c r="B184" i="10"/>
  <c r="A184" i="10"/>
  <c r="N196" i="10"/>
  <c r="F196" i="10"/>
  <c r="N195" i="10"/>
  <c r="F195" i="10"/>
  <c r="N194" i="10"/>
  <c r="F194" i="10"/>
  <c r="N193" i="10"/>
  <c r="F193" i="10"/>
  <c r="N192" i="10"/>
  <c r="F192" i="10"/>
  <c r="N191" i="10"/>
  <c r="F191" i="10"/>
  <c r="N190" i="10"/>
  <c r="F190" i="10"/>
  <c r="E198" i="10" l="1"/>
  <c r="E199" i="10" s="1"/>
  <c r="M198" i="10"/>
  <c r="M199" i="10" s="1"/>
  <c r="AC169" i="10" l="1"/>
  <c r="U169" i="10"/>
  <c r="M169" i="10"/>
  <c r="E169" i="10"/>
  <c r="B166" i="10"/>
  <c r="A166" i="10"/>
  <c r="AD178" i="10"/>
  <c r="AD177" i="10"/>
  <c r="AD176" i="10"/>
  <c r="AD175" i="10"/>
  <c r="AD174" i="10"/>
  <c r="AD173" i="10"/>
  <c r="AD172" i="10"/>
  <c r="V178" i="10"/>
  <c r="N178" i="10"/>
  <c r="F178" i="10"/>
  <c r="V177" i="10"/>
  <c r="N177" i="10"/>
  <c r="F177" i="10"/>
  <c r="V176" i="10"/>
  <c r="N176" i="10"/>
  <c r="F176" i="10"/>
  <c r="V175" i="10"/>
  <c r="N175" i="10"/>
  <c r="F175" i="10"/>
  <c r="V174" i="10"/>
  <c r="N174" i="10"/>
  <c r="F174" i="10"/>
  <c r="V173" i="10"/>
  <c r="N173" i="10"/>
  <c r="F173" i="10"/>
  <c r="V172" i="10"/>
  <c r="N172" i="10"/>
  <c r="F172" i="10"/>
  <c r="E180" i="10" l="1"/>
  <c r="E181" i="10" s="1"/>
  <c r="M180" i="10"/>
  <c r="M181" i="10" s="1"/>
  <c r="U180" i="10"/>
  <c r="U181" i="10" s="1"/>
  <c r="AC180" i="10"/>
  <c r="AC181" i="10" s="1"/>
  <c r="M151" i="10"/>
  <c r="E151" i="10"/>
  <c r="B148" i="10"/>
  <c r="A148" i="10"/>
  <c r="N160" i="10"/>
  <c r="F160" i="10"/>
  <c r="N159" i="10"/>
  <c r="F159" i="10"/>
  <c r="N158" i="10"/>
  <c r="F158" i="10"/>
  <c r="N157" i="10"/>
  <c r="F157" i="10"/>
  <c r="N156" i="10"/>
  <c r="F156" i="10"/>
  <c r="N155" i="10"/>
  <c r="F155" i="10"/>
  <c r="N154" i="10"/>
  <c r="F154" i="10"/>
  <c r="U133" i="10"/>
  <c r="M133" i="10"/>
  <c r="E133" i="10"/>
  <c r="B130" i="10"/>
  <c r="A130" i="10"/>
  <c r="V142" i="10"/>
  <c r="V141" i="10"/>
  <c r="V140" i="10"/>
  <c r="V139" i="10"/>
  <c r="V138" i="10"/>
  <c r="V137" i="10"/>
  <c r="V136" i="10"/>
  <c r="N142" i="10"/>
  <c r="F142" i="10"/>
  <c r="N141" i="10"/>
  <c r="F141" i="10"/>
  <c r="N140" i="10"/>
  <c r="F140" i="10"/>
  <c r="N139" i="10"/>
  <c r="F139" i="10"/>
  <c r="N138" i="10"/>
  <c r="F138" i="10"/>
  <c r="N137" i="10"/>
  <c r="F137" i="10"/>
  <c r="N136" i="10"/>
  <c r="F136" i="10"/>
  <c r="M144" i="10" l="1"/>
  <c r="M145" i="10" s="1"/>
  <c r="M162" i="10"/>
  <c r="M163" i="10" s="1"/>
  <c r="E162" i="10"/>
  <c r="E163" i="10" s="1"/>
  <c r="U144" i="10"/>
  <c r="U145" i="10" s="1"/>
  <c r="E144" i="10"/>
  <c r="E145" i="10" s="1"/>
  <c r="E115" i="10" l="1"/>
  <c r="B112" i="10"/>
  <c r="A112" i="10"/>
  <c r="F124" i="10"/>
  <c r="F123" i="10"/>
  <c r="F122" i="10"/>
  <c r="F121" i="10"/>
  <c r="F120" i="10"/>
  <c r="F119" i="10"/>
  <c r="F118" i="10"/>
  <c r="M97" i="10"/>
  <c r="E97" i="10"/>
  <c r="B94" i="10"/>
  <c r="A94" i="10"/>
  <c r="N106" i="10"/>
  <c r="F106" i="10"/>
  <c r="N105" i="10"/>
  <c r="F105" i="10"/>
  <c r="N104" i="10"/>
  <c r="F104" i="10"/>
  <c r="N103" i="10"/>
  <c r="F103" i="10"/>
  <c r="N102" i="10"/>
  <c r="F102" i="10"/>
  <c r="N101" i="10"/>
  <c r="F101" i="10"/>
  <c r="N100" i="10"/>
  <c r="F100" i="10"/>
  <c r="E126" i="10" l="1"/>
  <c r="E127" i="10" s="1"/>
  <c r="E108" i="10"/>
  <c r="E109" i="10" s="1"/>
  <c r="M108" i="10"/>
  <c r="M109" i="10" s="1"/>
  <c r="M79" i="10" l="1"/>
  <c r="E79" i="10"/>
  <c r="B76" i="10"/>
  <c r="A76" i="10"/>
  <c r="N88" i="10"/>
  <c r="F88" i="10"/>
  <c r="N87" i="10"/>
  <c r="F87" i="10"/>
  <c r="N86" i="10"/>
  <c r="F86" i="10"/>
  <c r="N85" i="10"/>
  <c r="F85" i="10"/>
  <c r="N84" i="10"/>
  <c r="F84" i="10"/>
  <c r="N83" i="10"/>
  <c r="F83" i="10"/>
  <c r="N82" i="10"/>
  <c r="F82" i="10"/>
  <c r="M61" i="10"/>
  <c r="E61" i="10"/>
  <c r="B58" i="10"/>
  <c r="A58" i="10"/>
  <c r="N70" i="10"/>
  <c r="F70" i="10"/>
  <c r="N69" i="10"/>
  <c r="F69" i="10"/>
  <c r="N68" i="10"/>
  <c r="F68" i="10"/>
  <c r="N67" i="10"/>
  <c r="F67" i="10"/>
  <c r="N66" i="10"/>
  <c r="F66" i="10"/>
  <c r="N65" i="10"/>
  <c r="F65" i="10"/>
  <c r="N64" i="10"/>
  <c r="F64" i="10"/>
  <c r="E90" i="10" l="1"/>
  <c r="E91" i="10" s="1"/>
  <c r="M90" i="10"/>
  <c r="M91" i="10" s="1"/>
  <c r="E72" i="10"/>
  <c r="E73" i="10" s="1"/>
  <c r="M72" i="10"/>
  <c r="M73" i="10" s="1"/>
</calcChain>
</file>

<file path=xl/sharedStrings.xml><?xml version="1.0" encoding="utf-8"?>
<sst xmlns="http://schemas.openxmlformats.org/spreadsheetml/2006/main" count="3109" uniqueCount="1006">
  <si>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</si>
  <si>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</si>
  <si>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</si>
  <si>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</si>
  <si>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</si>
  <si>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</si>
  <si>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</si>
  <si>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</si>
  <si>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</si>
  <si>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</si>
  <si>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</si>
  <si>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</si>
  <si>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</si>
  <si>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</si>
  <si>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</si>
  <si>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</si>
  <si>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</si>
  <si>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</si>
  <si>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</si>
  <si>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</si>
  <si>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</si>
  <si>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</si>
  <si>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</si>
  <si>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</si>
  <si>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</si>
  <si>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</si>
  <si>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</si>
  <si>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</si>
  <si>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</si>
  <si>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</si>
  <si>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</si>
  <si>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</si>
  <si>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</si>
  <si>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</si>
  <si>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</si>
  <si>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</si>
  <si>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</si>
  <si>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</si>
  <si>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</si>
  <si>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</si>
  <si>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</si>
  <si>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</si>
  <si>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</si>
  <si>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</si>
  <si>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</si>
  <si>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</si>
  <si>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</si>
  <si>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</si>
  <si>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</si>
  <si>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</si>
  <si>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</si>
  <si>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</si>
  <si>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</si>
  <si>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</si>
  <si>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</si>
  <si>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</si>
  <si>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</si>
  <si>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</si>
  <si>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</si>
  <si>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</si>
  <si>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</si>
  <si>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</si>
  <si>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</si>
  <si>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</si>
  <si>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</si>
  <si>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</si>
  <si>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</si>
  <si>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</si>
  <si>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</si>
  <si>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</si>
  <si>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</si>
  <si>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</si>
  <si>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</si>
  <si>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</si>
  <si>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</si>
  <si>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</si>
  <si>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</si>
  <si>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Insignificante</t>
  </si>
  <si>
    <t>Menor</t>
  </si>
  <si>
    <t>Descripción del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</si>
  <si>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</si>
  <si>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</si>
  <si>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</si>
  <si>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</si>
  <si>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</si>
  <si>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</si>
  <si>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</si>
  <si>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</si>
  <si>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</si>
  <si>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</si>
  <si>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</si>
  <si>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</si>
  <si>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</si>
  <si>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</si>
  <si>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</si>
  <si>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</si>
  <si>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</si>
  <si>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</si>
  <si>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</si>
  <si>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</si>
  <si>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</si>
  <si>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</si>
  <si>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</si>
  <si>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</si>
  <si>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</si>
  <si>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</si>
  <si>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</si>
  <si>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</si>
  <si>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</si>
  <si>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</si>
  <si>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</si>
  <si>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</si>
  <si>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</si>
  <si>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</si>
  <si>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</si>
  <si>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</si>
  <si>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</si>
  <si>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</si>
  <si>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</si>
  <si>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</si>
  <si>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</si>
  <si>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</si>
  <si>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</si>
  <si>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P8</t>
  </si>
  <si>
    <t>EJECUCIÓN</t>
  </si>
  <si>
    <t>Fuerte</t>
  </si>
  <si>
    <t>Débil</t>
  </si>
  <si>
    <t>EVALUACIÓN DE DISEÑO DEL CONTROL</t>
  </si>
  <si>
    <t>Zona de riesgo residual</t>
  </si>
  <si>
    <t>Directamente</t>
  </si>
  <si>
    <t>No disminuye</t>
  </si>
  <si>
    <t>Indirectamente</t>
  </si>
  <si>
    <t>Evaluación de controles</t>
  </si>
  <si>
    <t>P9</t>
  </si>
  <si>
    <t>Plan de manejo de riesgos</t>
  </si>
  <si>
    <t>Clasificación</t>
  </si>
  <si>
    <t>Actividad de control</t>
  </si>
  <si>
    <t>Soporte</t>
  </si>
  <si>
    <t>Ambiental</t>
  </si>
  <si>
    <t>Indicador / producto</t>
  </si>
  <si>
    <t>MAPA DE RIESGOS</t>
  </si>
  <si>
    <t>Orientar estratégicamente al Canal a través de la formulación y seguimiento de políticas, planes, programas, proyectos, procesos y procedimientos, con el propósito de lograr el cumplimiento de la misión y de los objetivos estratégicos de la entidad.</t>
  </si>
  <si>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</si>
  <si>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Ofrecer los productos y servicios de Canal Capital a clientes públicos y privados a través de diversas estrategias de mercadeo, con el fin de posicionar al canal y generar beneficios económicos y sociales.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</si>
  <si>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</si>
  <si>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Atender los diferentes requerimientos de los ciudadanos con el apoyo del área competente para satisfacer sus necesidades</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</si>
  <si>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</si>
  <si>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</si>
  <si>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</si>
  <si>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 xml:space="preserve">1. Detrimento patrimonial
2. Investigaciones Disciplinarias, Penales y Fiscales.
3. Que no se adelanten acciones correctivas para eliminar las causas de las observaciones omitidas. 
4. Pérdida de credibilidad de la Oficina de Control Interno </t>
  </si>
  <si>
    <t>Coordinadora de producción</t>
  </si>
  <si>
    <t xml:space="preserve">Coordinadora Técnica </t>
  </si>
  <si>
    <t xml:space="preserve">Técnico de Servicios Administrativos  </t>
  </si>
  <si>
    <t>Auxiliar de Atención al Ciudadano</t>
  </si>
  <si>
    <t>Profesional Universitario de Planeación.
Equipo de Planeación.</t>
  </si>
  <si>
    <t xml:space="preserve">Solicitud expresa del ciudadano. </t>
  </si>
  <si>
    <t>Gestión de Recursos y Administración de la Información (Sistemas)</t>
  </si>
  <si>
    <t>CONTROL 2</t>
  </si>
  <si>
    <t>Gestión de Recursos y Administración de la Información (Servicios administrativos)</t>
  </si>
  <si>
    <t>CONTROL 3</t>
  </si>
  <si>
    <t>CONTROL 4</t>
  </si>
  <si>
    <t>Gestión de Recursos y Administración de la Información (Gestión documental)</t>
  </si>
  <si>
    <t xml:space="preserve">Líder de Gestión Documental 
Equipo de Gestión Documental </t>
  </si>
  <si>
    <t>Servicio a la Ciudadanía y Defensor del Televidente</t>
  </si>
  <si>
    <t>Identificación y aplicación del componente normativo de Capital referente a la programación de los contenidos a emitir, así como los reportes sobre cumplimiento normativo aplicable a los entes externos que lo requieran.</t>
  </si>
  <si>
    <t>Coordinación de programación</t>
  </si>
  <si>
    <t>Responsabilidad del coordinador de programación descrito en el manual de funciones.</t>
  </si>
  <si>
    <t>La ejecución del control permite revisar y detectar posibles incumplimientos normativos.</t>
  </si>
  <si>
    <t>La información de cumplimiento normativo se reporta a partir de lo ejecutado desde la coordinación de programación.</t>
  </si>
  <si>
    <t>Coordinadora de prensa y comunicaciones</t>
  </si>
  <si>
    <t xml:space="preserve">Jefe de la Oficina de Control Interno y Profesionales de la Oficina de Control Interno </t>
  </si>
  <si>
    <t>Determinadas en el Manual especifico de Funciones y competencias de Canal Capital y demás normatividad aplicable en materia de Control Interno.</t>
  </si>
  <si>
    <t>Personas que prestan sus servicios a la Oficina de Control Interno.</t>
  </si>
  <si>
    <t>Se ejecutan los principios y reglas durante el desarrollo de las funciones asignadas.</t>
  </si>
  <si>
    <t>Permite identificar las necesidades de formación del equipo de la Oficina de Control Interno con el fin mejorar las competencias que le permitan cumplir los principios descritos.</t>
  </si>
  <si>
    <t>Se programan capacitaciones internas sobre el contenido del código y otros temas que fortalezcan las capacidades del equipo de la Oficina de Control Interno.</t>
  </si>
  <si>
    <t>Se soporta en actas de reunión de socialización del código de ética, así como del compromiso remitido al expediente de cada auditor.</t>
  </si>
  <si>
    <t>Se ejecutan seguimientos complementarios de las actividades de la Oficina de Control Interno con seguimientos Trimestrales al PAA. (Plan Anual de Auditorías)</t>
  </si>
  <si>
    <t>Se verifican y aprueban las actividades identificadas mediante la herramienta para el PAA de las Oficinas de Control Interno en el CICCI de manera cuatrimestral.</t>
  </si>
  <si>
    <t>Informes de auditoría, seguimiento, actas de reunión de seguimiento del equipo de la OCI, actas de reunión del CICCI.</t>
  </si>
  <si>
    <t xml:space="preserve">Se registran en el Comité de Coordinación de la Oficina de Control Interno. </t>
  </si>
  <si>
    <t>Acta del comité, Plan Anual de Auditoría aprobado y modificado y reporte de publicación en botón de transparencia.</t>
  </si>
  <si>
    <t>El riesgo no se ha materializado; no obstante en caso tal, se harán las investigaciones y análisis de la situación presentada frente al cumplimiento normativo.</t>
  </si>
  <si>
    <t>El responsable es el Jefe de la Oficina de Control Interno y el profesional asignado a la Oficina.</t>
  </si>
  <si>
    <t>Generar canales de comunicación internos y externos para fortalecer la gestión de la entidad, mediante estrategias comunicacional organizacional interna y estrategias de comunicación masiva de forma externa.</t>
  </si>
  <si>
    <t>EGCM-RG-001</t>
  </si>
  <si>
    <t>Crisis de la imagen institucional.</t>
  </si>
  <si>
    <t xml:space="preserve">Se presenta una afectación importante de la imagen institucional de Capital por cuenta de eventualidades internas y/o externas que llevarían a concepto negativo del nombre de la entidad. </t>
  </si>
  <si>
    <t>1. Impactos negativos en la imagen institucional.
2. Perdida de credibilidad en el canal.
3. Crecimiento de la mala imagen del Canal en las redes sociales. 
4. Comentarios negativos por parte de líderes de la administración distrital y nacional.</t>
  </si>
  <si>
    <t>La ejecución del control se encuentra a cargo de la Coordinadora de Prensa y Comunicaciones.</t>
  </si>
  <si>
    <t>El responsable para la ejecución del control es la coordinadora de prensa y comunicaciones, además de los integrantes del comité de crisis definidos en el manual.</t>
  </si>
  <si>
    <t xml:space="preserve">La coordinadora tiene la responsabilidad de velar por la buena imagen de la entidad acompañada por la asesoría de los demás funcionarios. </t>
  </si>
  <si>
    <t>La coordinadora de comunicaciones y los integrantes del comité de crisis tienen definida su autoridad y funciones dentro del manual.</t>
  </si>
  <si>
    <t xml:space="preserve">El control se activa de manera oportuna, de tal forma que permita la mitigación del riesgo. </t>
  </si>
  <si>
    <t xml:space="preserve">Las acciones se ejecutan de manera articulada entre la Coordinación de Prensa y Comunicaciones y las diferentes áreas para evitar el desencadenamiento de una crisis que afecte la imagen institucional. </t>
  </si>
  <si>
    <t>Este control no permite prevenir las causas que ocasionan el riesgo pero si contribuye con la  mitigación sobre el impacto ocasionado por su posible materialización.</t>
  </si>
  <si>
    <t xml:space="preserve">Las acciones que llevan a mitigar la crisis son previamente coordinadas y/o validadas con las diferentes áreas y las directivas del Canal. </t>
  </si>
  <si>
    <t>La información es confiable, puesto que es el insumo bajo el cual se activa el comité de crisis y sus miembros toman las decisiones a partir de las fuentes que requieran consultar.</t>
  </si>
  <si>
    <t>La función del comité sobre el evento de riesgo es investigar las situaciones bajo las cuales se presentó la crisis y actuar en consecuencia para reducir su impacto.</t>
  </si>
  <si>
    <t xml:space="preserve">Se cuenta con evidencia y trazabilidad de las aprobaciones dadas que aseguren que la información a divulgar es correcta. </t>
  </si>
  <si>
    <t>Sobre la ejecución del control se generan evidencias sobre los asuntos tratados (actas, correos, mensajes, entre otros).</t>
  </si>
  <si>
    <t>1.Manual de comunicación para la crisis actualizado</t>
  </si>
  <si>
    <t xml:space="preserve">Generar contenidos audiovisuales que permitan construir ciudadanía a partir de la defensa y promoción de los derechos humanos y una cultura de paz. </t>
  </si>
  <si>
    <t>MPTV-RG-001</t>
  </si>
  <si>
    <t>Aplicación errónea de los parámetros de producción y editoriales en la generación de los contenidos audiovisuales (programas).</t>
  </si>
  <si>
    <t>Podrán presentarse errores en la producción de contenidos o notas del sistema informativo toda vez que no existan o se desconozcan los parámetros técnicos, editoriales o de control de calidad para la generación de los mismos, lo anterior puede ocasionar demoras - retrasos en la emisión de un contenido audiovisual, peticiones, quejas, reclamos, denuncias (PQRSD), solicitudes de rectificación, retractación, tutelas o demandas, sanciones o reprocesos y desgaste administrativo</t>
  </si>
  <si>
    <t xml:space="preserve">1. Manual de producción de capital </t>
  </si>
  <si>
    <t>2. Socializar el manual de producción tanto a servidores públicos, contratistas y proveedores de contenido.</t>
  </si>
  <si>
    <t>Es responsabilidad del coordinador de producción disponer del manual general de producción.</t>
  </si>
  <si>
    <t>Manual general de producción disponible.</t>
  </si>
  <si>
    <t>Se realiza la socialización a lo largo de la vigencia conforme a la necesidad y oportunidad.</t>
  </si>
  <si>
    <t>Soportes de la socialización realizada.</t>
  </si>
  <si>
    <t xml:space="preserve">Manual de producción de capital </t>
  </si>
  <si>
    <t>Socializar el manual de producción tanto a servidores públicos, contratistas y proveedores de contenido.</t>
  </si>
  <si>
    <t>Ofrecer a las audiencias una programación de contenidos de calidad que planteen la transformación de la sociedad hacia un modelo participativo e incluyente.</t>
  </si>
  <si>
    <t>MDCC-RG-001</t>
  </si>
  <si>
    <t>MDCC-RG-002</t>
  </si>
  <si>
    <t>Aplicación indebida o falta de control editorial o de calidad sobre los contenidos a emitir.</t>
  </si>
  <si>
    <t>El riesgo se podría presentar por desconocimiento de la normatividad, de lineamientos internos, de lineamientos de control de calidad y editoriales de capital para el servicio de televisión.</t>
  </si>
  <si>
    <t>Pérdida y/o deterioro del contenido audiovisual que se encuentra en tráfico para su proceso de emisión en Capital.</t>
  </si>
  <si>
    <t>El riesgo se podría presentar por la pérdida de contenidos audiovisuales en tráfico para su proceso de emisión en Capital; así como reprocesos y/o sobrecostos de los procesos técnicos asociados a su producción.</t>
  </si>
  <si>
    <t>Aplicación de parámetros de control de calidad documentados (procedimiento, formatos e instructivos relacionados con el control de calidad).</t>
  </si>
  <si>
    <t>Desde el área de tráfico se cuenta con un formulario de registro del material audiovisual del que se dispone para el proceso de catalogación y almacenamiento. En el mismo se relacionan los códigos e información del material para su posterior almacenamiento y envío a sistemas, para su custodia.</t>
  </si>
  <si>
    <t>El operador de tráfico.</t>
  </si>
  <si>
    <t>Responsabilidad del operador de tráfico descrito en el manual de funciones.</t>
  </si>
  <si>
    <t>El control se aplica en tiempo real de acuerdo con los contenidos audiovisuales a emitir.</t>
  </si>
  <si>
    <t>En la aplicación de los parámetros de control se verifica que los contenidos audiovisuales cumplan con los lineamientos descritos.</t>
  </si>
  <si>
    <t>La fuente de información sobre la verificación se da en el área de tráfico.</t>
  </si>
  <si>
    <t>Cada vez que se identifica que un contenido audiovisual presenta diferencias frente a los parámetros de calidad, el mismo se regresa al productor encargado para que adelante los ajustes correspondientes.</t>
  </si>
  <si>
    <t>Se deja evidencia mediante correo electrónico y registro en el formato MDCC-FT-022 entrega de control de calidad y contenidos de programa.</t>
  </si>
  <si>
    <t>Los informes a los entes reguladores y de control que así lo requieran, se efectúan con la frecuencia que los mismos lo soliciten, y la actualización normativa se realiza anualmente de acuerdo a lo requerido por Planeación o según sea requerido por la Coordinación de programación a Planeación y a la Coordinación jurídica.</t>
  </si>
  <si>
    <t>Se cuenta con evidencia con los informes sobre cumplimiento normativo, de acuerdo con lo requerido por los entes reguladores y de control.</t>
  </si>
  <si>
    <t>En el área de tráfico, los apoyos del área.</t>
  </si>
  <si>
    <t>La actividad se realiza en el marco de sus funciones.</t>
  </si>
  <si>
    <t>El control se ejecuta diariamente.</t>
  </si>
  <si>
    <t>El control permite revisar, organizar y catalogar el material en tráfico para su almacenamiento posterior.</t>
  </si>
  <si>
    <t>La información proviene del área de tráfico de acuerdo con el material recibido, así como de los documentos MDCC-FT-057 FORMATO ARCHIVO DE NOTICIAS Y PROGRAMAS y MDCC-FT-067 FICHA TÉCNICA DE PROGRAMAS, sobre los cuales se decide si se encuentra en proceso de catalogación o de archivo.</t>
  </si>
  <si>
    <t>Las observaciones o desviaciones identificadas son investigadas y resueltas a partir de la información recibida en el área, así como del material disponible.</t>
  </si>
  <si>
    <t>Se cuenta como evidencia con lo registrado en los formatos MDCC-FT-057 FORMATO ARCHIVO DE NOTICIAS Y PROGRAMAS y MDCC-FT-067 FICHA TÉCNICA DE PROGRAMAS</t>
  </si>
  <si>
    <t>1. Una comunicación interna sobre los parámetros de calidad.</t>
  </si>
  <si>
    <t>Operador de tráfico</t>
  </si>
  <si>
    <t>MECN-RG-001</t>
  </si>
  <si>
    <t>MECN-RA-001</t>
  </si>
  <si>
    <t>Afectación en la continuidad de la prestación del servicio de televisión.</t>
  </si>
  <si>
    <t xml:space="preserve">La alteración o ausencia en señal al aire se puede presentar por varios factores tanto internos como externos, sin embargo a nivel interno, puede asociarse a fallas con los equipos, mantenimientos preventivos y correctivos inadecuados o falta de recursos para la innovación tecnológica, entre otros.   
</t>
  </si>
  <si>
    <t>Aplicación inadecuada de las buenas prácticas definidas por capital  en el manejo de combustible a cargo de la coordinación técnica.</t>
  </si>
  <si>
    <t>La aplicación inadecuada de las buenas prácticas frente al uso de combustible se puede generar debido a desconocimiento por parte del equipo del área técnica encargado (laboratorio), así como por difusiones de información poco eficientes sobre el uso adecuado de estos, lo que puede generar como consecuencia afectaciones para la salud, posibles incendios o sanciones por parte de la autoridad ambiental competente en el proceso de seguimiento.</t>
  </si>
  <si>
    <t>Dar cumplimiento a los cronogramas de mantenimiento a la ejecución de la coordinación técnica.</t>
  </si>
  <si>
    <t>Proyectar las necesidades del área en el marco del anteproyecto de presupuesto de la entidad.</t>
  </si>
  <si>
    <t xml:space="preserve">Realizar monitoreo de la señal de programa y sus retornos, de acuerdo con lo observado activar los protocolos de contingencia establecidos según corresponda. </t>
  </si>
  <si>
    <t xml:space="preserve">Sensibilización al personal encargado de la manipulación del combustible por parte del área encargada de PIGA o de SST. </t>
  </si>
  <si>
    <t xml:space="preserve">Protocolo para el manejo adecuado de sustancias químicas y su divulgación parte del área encargada de PIGA o de SST. </t>
  </si>
  <si>
    <t>El seguimiento al cronograma se realiza por la profesional de apoyo a la coordinación técnica reportando el avance y evidencia del cumplimiento del mismo.</t>
  </si>
  <si>
    <t>La profesional de apoyo a la coordinación técnica tiene obligaciones contractuales relacionadas con el control.</t>
  </si>
  <si>
    <t xml:space="preserve">Con la aplicación del cronograma de mantenimiento se garantiza un seguimiento anticipado para generar las alertas tempranas. </t>
  </si>
  <si>
    <t xml:space="preserve">Los mantenimientos se realizan por personal calificado que reporta de manera oportuna y clara identificando las posibles fallas que puedan existir frente a los equipos a cargo del área y las necesidades de revisión de los diferentes equipos. </t>
  </si>
  <si>
    <t xml:space="preserve">A la fecha no se han requerido investigaciones producto de la ejecución del control, en caso de identificar una posible desviación se tomarán las medidas correspondientes. </t>
  </si>
  <si>
    <t>Se cuenta con la documentación que da soporte al ejercicio de seguimiento del plan de mantenimiento del área.</t>
  </si>
  <si>
    <t xml:space="preserve">La coordinadora técnica y su equipo de trabajo son los responsables de identificar y proyectar las necesidades en materia de inversión para cada vigencia. </t>
  </si>
  <si>
    <t xml:space="preserve">La ejecución del control está liderada por la coordinadora técnica apoyada por su equipo de trabajo. </t>
  </si>
  <si>
    <t xml:space="preserve">Desde la coordinación técnica se emite oportunamente la información referente a las necesidades en materia de renovación tecnológica. </t>
  </si>
  <si>
    <t xml:space="preserve">Con la presentación oportuna de las necesidades de contratación del área se deja soporte de los que se requiere para poder continuar prestando el servicio de forma oportuna. </t>
  </si>
  <si>
    <t xml:space="preserve">La información es confiable toda vez que es proyectada y revisada por los profesionales calificado del área y la coordinadora técnica. </t>
  </si>
  <si>
    <t>La coordinación técnica presenta y en caso de ser necesario ajusta de forma oportuna la información referente a las necesidades del área teniendo en cuenta los lineamientos definidos por las áreas en cargadas del seguimiento al presupuesto de la entidad.</t>
  </si>
  <si>
    <t>Se deja como soporte el documento de propuesta de las necesidades de adquisición para la siguiente vigencia (anteproyecto de presupuesto).</t>
  </si>
  <si>
    <t xml:space="preserve">Los operadores de emisión e ingenieros del área se encargan de hacer el seguimiento constante. </t>
  </si>
  <si>
    <t xml:space="preserve">El equipo de trabajo de la coordinación técnica en conjunto con la coordinación de programación tienen asignadas obligaciones en materia de seguimiento a la emisión. </t>
  </si>
  <si>
    <t xml:space="preserve">Con el monitoreo constante de la señal se garantiza oportunamente las posibles fallas que se puedan presentar. </t>
  </si>
  <si>
    <t xml:space="preserve">Con el monitoreo constante de la señal se garantiza generar alertas oportunas sobre las fallas presentadas. </t>
  </si>
  <si>
    <t xml:space="preserve">Los seguimientos se realizan por personal calificado que reporta de manera oportuna y clara las fallas que puedan existir en materia de la emisión y continuidad de la señal. </t>
  </si>
  <si>
    <t xml:space="preserve">Teniendo en cuenta que el personal reporta las fallas en la emisión (cuando se presenten) se deja evidencia para hacer el seguimiento y subsanar en el menor tiempo posible las fallas identificadas. </t>
  </si>
  <si>
    <t>Se cuenta con la documentación soporte que deja evidencia de los seguimientos realizados así como de las anomalías identificadas y de las acciones realizadas.</t>
  </si>
  <si>
    <t>El referente ambiental y el profesional de SST</t>
  </si>
  <si>
    <t>Se encuentra definido dentro de las obligaciones contractuales de los contratistas encargados</t>
  </si>
  <si>
    <t>Con la aplicación del control se garantiza que los colaboradores cuenten con el conocimiento necesario para manejar adecuadamente el combustible y notificar anomalías.</t>
  </si>
  <si>
    <t>Las sensibilizaciones se realizan con personal capacitado bien sea de la ARL o de la línea ambiental (Secretaria de Ambiente)</t>
  </si>
  <si>
    <t>En caso de que se presenten desviaciones en la ejecución del control se activan los protocolos definidos desde SST y PIGA.</t>
  </si>
  <si>
    <t>Listados de asistencia a las actividades e invitaciones realizadas</t>
  </si>
  <si>
    <t xml:space="preserve">El protocolo se estructuró a partir de fuentes de información oficiales </t>
  </si>
  <si>
    <t xml:space="preserve">Protocolo y divulgaciones realizadas bien sea de forma presencial (sensibilizaciones) o a través de los canales de comunicación interna. </t>
  </si>
  <si>
    <t>Referente ambiental 
Profesional de SST</t>
  </si>
  <si>
    <t>MCOM-RG-001</t>
  </si>
  <si>
    <t>Incumplimiento de los servicios o productos pactados con el cliente</t>
  </si>
  <si>
    <t>Socializar los lineamientos vigentes del área de ventas y mercadeo a los funcionarios (a través de la inducción) y contratistas (reuniones de trabajo o correo electrónico) vinculados al canal.</t>
  </si>
  <si>
    <t>Para la ejecución del control se cuenta con la profesional de ventas y mercadeo</t>
  </si>
  <si>
    <t>Se ha asignado el control al profesional de ventas y mercadeo a través del manual de funciones</t>
  </si>
  <si>
    <t>La ejecución del control es realizada por el Director Operativo</t>
  </si>
  <si>
    <t>Se ha asignado el control al director operativo a través del manual de funciones</t>
  </si>
  <si>
    <t>En caso de identificarse desviaciones en la ejecución del control se procederá a realizar la contratación de los terceros que correspondan, sin demora injustificada, para minimizar la materialización del riesgo.</t>
  </si>
  <si>
    <t>La asignación del control se realiza de acuerdo a las obligaciones contractuales o por delegación del supervisor del contrato</t>
  </si>
  <si>
    <t xml:space="preserve">Las reuniones programadas por secretario general o el director operativo y la evidencia que se genere de las mismas como los planes o cronogramas de trabajo se consideran confiables </t>
  </si>
  <si>
    <t>La ejecución del control es realizada por el (los) productor(es) asignado (s) al (os) proyecto (s)</t>
  </si>
  <si>
    <t>El director operativo realiza la asignación de los productores ejecutivos o quien haga sus veces desde el inicio del contrato pactado con los clientes para garantizar el buen desempeño del proyecto</t>
  </si>
  <si>
    <t xml:space="preserve">En caso de que se identifiquen malas practicas por parte del cliente se informará a través de correo electrónico sobre el cronograma de trabajo para el buen desempeño del proyecto y sobre las causas que pueden generar riesgos de incumplimiento del contrato y las consecuencias sobre la prestación del servicio. </t>
  </si>
  <si>
    <t>Asignación del (los) productor (es) ejecutivo (s) o quien haga sus veces</t>
  </si>
  <si>
    <t>Ventas y mercadeo</t>
  </si>
  <si>
    <t>AGTH-RG-001</t>
  </si>
  <si>
    <t>Pérdida de documentos en la historia laboral</t>
  </si>
  <si>
    <t>Se pierde la documentación de la historia laboral, por lo que no es posible responder a solicitudes de información acerca del personal, ni contar con los expedientes completos en la entidad.</t>
  </si>
  <si>
    <t>1. Historia laboral incompleta.
2. Hallazgos de Oficina de Control Interno o entes de control.
3. Sanciones administrativas y/o disciplinarias.</t>
  </si>
  <si>
    <t>Formato Control Hoja de Vida</t>
  </si>
  <si>
    <t>Ejecutar procedimiento AGRI-GD-PD-004 PRESTAMO Y CONSULTA DOCUMENTAL Actividad 4 Formato AGRI-GD-FT-026 Control y préstamo de documentos de archivo de gestión</t>
  </si>
  <si>
    <t>ANEXO 2 - VALORACIÓN DE CONTROLES
RIESGOS DE GESTIÓN Y AMBIENTALES</t>
  </si>
  <si>
    <t xml:space="preserve">Responsabilidad del técnico de recursos humanos. </t>
  </si>
  <si>
    <t>El técnico de recursos humanos tiene dentro de sus funciones la custodia documental del archivo de Talento Humano. (Manual de Funciones)</t>
  </si>
  <si>
    <t xml:space="preserve">Representa el índice general de la hoja de vida que ayuda a tener control sobre los folios del expediente. </t>
  </si>
  <si>
    <t xml:space="preserve">Permite detectar si la hoja de vida está completa cuando se va a incluir en el respectivo expediente. </t>
  </si>
  <si>
    <t xml:space="preserve">Es confiable toda vez que parte del análisis que hace el equipo de talento humano sobre la historia laboral. </t>
  </si>
  <si>
    <t>Se realiza la investigación correspondiente para encontrar el documento faltante y su razón.</t>
  </si>
  <si>
    <t xml:space="preserve">Se cuenta con el formato revisado y con sus respectivos soportes. </t>
  </si>
  <si>
    <t xml:space="preserve">Responsable del archivo central así como el responsable del archivo de gestión (Técnico de Talento Humano) </t>
  </si>
  <si>
    <t xml:space="preserve">Se mantiene el control de los préstamos de manera actualizada y solamente a clientes internos. </t>
  </si>
  <si>
    <t xml:space="preserve">No se ha presentado, sin embargo, en caso de presentarse la pérdida de información se hará la investigación correspondiente. </t>
  </si>
  <si>
    <t xml:space="preserve">En caso de presentarse, se dejaría un acto o soporte de la ejecución del control. </t>
  </si>
  <si>
    <t>Profesional Universitario de Recursos Humanos/ Técnico de Recursos Humanos</t>
  </si>
  <si>
    <t>AGRI-SA-RG-001</t>
  </si>
  <si>
    <t>AGRI-SA-RG-002</t>
  </si>
  <si>
    <t>AGRI-SA-RA-001</t>
  </si>
  <si>
    <t>Pérdida de los bienes de propiedad planta y equipo.</t>
  </si>
  <si>
    <t>Se puede presentar la pérdida de elementos de propiedad planta y equipo, en la mayoría de los casos, cuando estos equipos deben salir de la entidad.</t>
  </si>
  <si>
    <t xml:space="preserve">Pérdida de los bienes de consumo controlado </t>
  </si>
  <si>
    <t>La pérdida de los elementos de consumo controlado en la entidad se puede producir debido a el incumplimiento de algunos colaboradores frente a los protocolos de seguridad establecidos por la empresa de vigilancia, así como por manipulación inadecuada de los elementos correspondientes, esto puede generar sobrecostos en adquisición de algunos elementos y reprocesos en el área.</t>
  </si>
  <si>
    <t>Ruptura de contenidos de tubos fluorescentes o compactos</t>
  </si>
  <si>
    <t>La gestión inadecuada de residuos de luminarias de mercurio tiene implicaciones negativas para la salud y el ambiente de la zona de operación y circundantes, teniendo en cuenta el EPLE-PL-003 Plan de Gestión Integral de Residuos Peligrosos - PGIRESPEL. En su manipulación deben tenerse en cuenta controles mínimos para evitar esparcir el material contenido en el interior de estos residuos y evitar el contacto del material con el ambiente.</t>
  </si>
  <si>
    <t xml:space="preserve">1. El supervisor no presente los documentos correspondientes para realizar el ingreso al almacén.
2. Las unidades móviles permanecen una gran parte del tiempo fuera de las instalaciones de Capital. 
3. Los equipos están en constante movimiento dentro y fuera de las instalaciones de Capital. 
</t>
  </si>
  <si>
    <t xml:space="preserve">
1. Detrimento patrimonial.
2. Investigaciones disciplinarias penales y fiscales.</t>
  </si>
  <si>
    <t xml:space="preserve">1. Desabastecimiento de elementos de consumo controlado.
2. Sobrecostos por compra de elementos de consumo controlado. </t>
  </si>
  <si>
    <t xml:space="preserve">1. Las bombillas no son embaladas para transporte 
2. El personal no manipula con la precaución correspondiente las bombillas </t>
  </si>
  <si>
    <t>Ejecutar Procedimiento AGRI-SA-PD-002 INGRESO AL ALMACEN</t>
  </si>
  <si>
    <t xml:space="preserve">Sistema de seguridad física y tecnológica para la custodia de los bienes de la entidad. (Contrato de vigilancia).
1. Personal capacitado
2. Cámaras de monitoreo en HD
3. Sistema de comunicación
4. Minutas y libros de vigilancia. </t>
  </si>
  <si>
    <t xml:space="preserve">Ejecutar Procedimiento AGRI-SA-PD-010 TOMA FÍSICA DE INVENTARIOS </t>
  </si>
  <si>
    <t>Implementación del cronograma de trabajo del EPLE-PL-003 Plan de Gestión Integral de Residuos Peligrosos - PGIRESPEL.</t>
  </si>
  <si>
    <t>Capacitación al personal encargado de la Gestión Interna de los Residuos Peligrosos.</t>
  </si>
  <si>
    <t xml:space="preserve">El procedimiento está bajo la responsabilidad del área de servicios administrativos. </t>
  </si>
  <si>
    <t>Se cuenta con contratistas del área de servicios administrativos con obligaciones asociadas a la ejecución del control.</t>
  </si>
  <si>
    <t xml:space="preserve">Con la aplicación del control de forma constante se garantiza que los elementos ingresados al almacén son controlados y se reduce al máximo la pérdida de los mismos. </t>
  </si>
  <si>
    <t>Con la aplicación del control se mitiga una de las causas asociadas al riesgo, toda vez que se controla la documentación para hacer de forma exitosa el ingreso de los elementos al almacén.</t>
  </si>
  <si>
    <t xml:space="preserve">La información es confiable toda vez que los soportes contra los cuales se ejecuta el control es a partir de las condiciones contractuales definidas. </t>
  </si>
  <si>
    <t xml:space="preserve">Desde el área de servicios administrativos se verifica la documentación suministrada por el área responsable que requiere el ingreso de los elementos, en caso de detectar anomalías se hace la devolución de los documentos aclarando las observaciones. </t>
  </si>
  <si>
    <t>Se cuenta con la información soporte asociado a las entradas de almacén, el histórico del Kardex.</t>
  </si>
  <si>
    <t xml:space="preserve">La empresa de vigilancia y seguridad privada es la encargada de la ejecución del control bajo la supervisión de Servicios Administrativos.  </t>
  </si>
  <si>
    <t xml:space="preserve">El contrato de vigilancia y seguridad privada cuenta con obligaciones contractuales que garantizan su implementación. </t>
  </si>
  <si>
    <t>Con el control se garantiza la mitigación asociada a la pérdida de elementos de propiedad planta y equipo.</t>
  </si>
  <si>
    <t xml:space="preserve">Con la aplicación del control se garantiza ejercer un control riguroso asociado a mitigar la posible pérdida de elementos de propiedad planta y equipo, esto con base en las obligaciones contractuales definidas. </t>
  </si>
  <si>
    <t xml:space="preserve">Se cuenta con el control de salida de elementos a partir de la documentos soportes firmados que extienden la responsabilidad de los equipos sobre los responsables en cada área. </t>
  </si>
  <si>
    <t>Se investiga oportunamente y se hace la investigación con el fin de determinar las posibles fallas en la aplicación del control.</t>
  </si>
  <si>
    <t>Se cuenta con los libros de control de vigilancia para los fines respectivos.</t>
  </si>
  <si>
    <t xml:space="preserve">El técnico de Servicios Administrativos y su equipo de trabajo son los responsables de ejecutar el control. </t>
  </si>
  <si>
    <t xml:space="preserve">El contratista de apoyo del área de servicios administrativos cuenta con obligaciones contractuales asociada a la ejecución del control. </t>
  </si>
  <si>
    <t xml:space="preserve">Con la aplicación del control se hace el seguimiento a las posibles pérdidas de los elementos de propiedad, planta y equipo que puedan generarse activando las alertas correspondientes. </t>
  </si>
  <si>
    <t xml:space="preserve">El sistema de inventarios Kardex garantiza la información asociada a la ubicación de los elementos de propiedad planta y equipo. </t>
  </si>
  <si>
    <t xml:space="preserve">Con la aplicación del control se generan alertas a los encargados o responsables de salvaguardar dichos bienes con el fin de identificar o ubicar los elementos faltantes. </t>
  </si>
  <si>
    <t>Informe de toma física de inventarios.</t>
  </si>
  <si>
    <t>El sistema de inventarios Kardex garantiza la información asociada a la ubicación de los elementos de propiedad planta y equipo.</t>
  </si>
  <si>
    <t>Con la aplicación del control se generan alertas a los encargados o responsables de salvaguardar dichos bienes con el fin de identificar o ubicar los elementos faltantes.</t>
  </si>
  <si>
    <t>El responsable es el referente ambiental, así como el gestor ambiental.</t>
  </si>
  <si>
    <t>El referente ambiental cuenta con obligaciones contractuales orientadas al sostenimiento del SGA donde se encuentra incluida la gestión de residuos peligrosos.</t>
  </si>
  <si>
    <t xml:space="preserve">El PGIRESPEL se actualiza anualmente, el plan de trabajo que se derive de su actualización es aplicado en lo posible desde el primer trimestre de cada vigencia. </t>
  </si>
  <si>
    <t>Con la implementación del cronograma de trabajo del PGIRESPEL se aborda la capacitación así como los controles en el registro de información asociada con el manejo adecuado de los residuos peligrosos.</t>
  </si>
  <si>
    <t>Toda la información de soporte de su ejecución es oficializada y de libre consulta.</t>
  </si>
  <si>
    <t xml:space="preserve">Con la aplicación del control se garantiza el monitoreo periódico de las condiciones ambientales del cuarto de almacenamiento temporal. </t>
  </si>
  <si>
    <t>El responsable de la ejecución del control es el referente ambiental.</t>
  </si>
  <si>
    <t xml:space="preserve">El referente ambiental cuenta con obligaciones contractuales orientadas al sostenimiento del SGA donde se encuentra incluida la gestión de residuos peligrosos. </t>
  </si>
  <si>
    <t>Con la aplicación del control se garantiza que el personal encargado de la gestión de residuos realizará un almacenamiento temporal adecuado para fomentar el manejo interno ambientalmente seguro.</t>
  </si>
  <si>
    <t xml:space="preserve">Con la aplicación del control se pueden identificar anomalías que normalmente no son reconocidas desde la perspectiva de gestión ambiental. </t>
  </si>
  <si>
    <t>Con la aplicación del control se pueden identificar anomalías que normalmente no son reconocidas desde la perspectiva de gestión ambiental.</t>
  </si>
  <si>
    <t xml:space="preserve">No aplica </t>
  </si>
  <si>
    <t>No aplica</t>
  </si>
  <si>
    <t>Referente ambiental</t>
  </si>
  <si>
    <t>AGRI-SI-RG-001</t>
  </si>
  <si>
    <t>AGRI-SI-RG-002</t>
  </si>
  <si>
    <t>AGRI-SI-RA-001</t>
  </si>
  <si>
    <t>AGRI-SI-RA-002</t>
  </si>
  <si>
    <t>La información contenida en los recursos compartidos de Capital puede ser alterada o eliminada parcial o totalmente por los diferentes responsables así como por terceros ajenos a la entidad (ciberdelincuentes).</t>
  </si>
  <si>
    <t xml:space="preserve">Daño de los Equipos Terminales de Datos. </t>
  </si>
  <si>
    <t>Los equipos de cómputo, las impresoras y demás elementos electrónicos pueden presentar deficiencias en su funcionamiento totales o parciales que pueden implicar costos adicionales por mantenimientos o compra de equipos nuevos.</t>
  </si>
  <si>
    <t>Derrame de contenidos de tóner en áreas de tránsito de personal</t>
  </si>
  <si>
    <t xml:space="preserve">La Gestión inadecuada de residuos de tóner tiene implicaciones negativas para la salud y el ambiente de la zona de operación, teniendo en cuenta el EPLE-PL-003 Plan de Gestión Integral de Residuos Peligrosos - PGIRESPEL.
 En su manipulación deben tenerse en cuenta controles mínimos para evitar derrames y contacto de la carga sobrante de los tóner con el ambiente o con terceros. </t>
  </si>
  <si>
    <t xml:space="preserve">Sobreacumulación de residuos Peligrosos en el cuarto de almacenamiento temporal </t>
  </si>
  <si>
    <t xml:space="preserve">Dadas las condiciones locativas para el almacenamiento temporal de residuos peligrosos, puede presentarse una acumulación que el espacio físico no está en la capacidad de atender lo que puede generar contaminación de elementos limpios del área circundante. </t>
  </si>
  <si>
    <t>1. Sanciones de los entes de control y vigilancia.
2. Reprocesos de las actividades.
3. Pérdida total o parcial de la información.
4. Sobrecostos en restauración de equipos y recuperación de la información.</t>
  </si>
  <si>
    <t>Vulnerabilidades: 
1. Falta de responsabilidad de los usuarios con su información.
2. No se reporta oportunamente al área de sistemas el retiro o desvinculación de los funcionarios o contratistas. 
3. Ausencia se software para el aseguramiento de la información.
Amenazas:
1. Desastres naturales.
2. Amenaza de virus informático.
3. Ataques informáticos.
4, Interrupción  del fluido eléctrico.
5. Uso inadecuado de recursos tecnológicos por parte de los usuarios de Capital.</t>
  </si>
  <si>
    <t>1. Detrimento patrimonial.
2. Retraso en las actividades.
3. Reprocesos y/o pérdida de la información.</t>
  </si>
  <si>
    <t>1. Uso excesivo y en ocasiones inadecuado de los equipos.
2. Inadecuada planeación en mantenimientos preventivos.
3. Fluctuación del flujo eléctrico</t>
  </si>
  <si>
    <t xml:space="preserve">1. Desconocimiento de los lineamientos del Plan de Gestión Integral de Residuos Peligrosos - PGIRESPEL de Capital
2. Personal externo al área de sistemas manipula los tóner sin supervisión. </t>
  </si>
  <si>
    <t xml:space="preserve">1. Mezcla de residuos peligrosos
2. Contaminación de elementos cercanos al cuarto
3. Sanción por incumplimiento normativo </t>
  </si>
  <si>
    <t>1. Contaminación ambiental de área afectada.
2. Contaminación de materiales utilizados para la recolección del elemento.
3. Afectación de la salud de las personas cercanas a la zona del derrame.</t>
  </si>
  <si>
    <t xml:space="preserve">
1. Cuarto en condiciones locativas inapropiadas para el almacenamiento temporal de residuos Peligrosos 
2. Falta de programas de devolución pos consumo ofrecidos por los contratistas </t>
  </si>
  <si>
    <t>Formulación y ejecución del plan de mantenimiento de equipos de Capital.</t>
  </si>
  <si>
    <t>Sensibilización a través de los canales de comunicación interna sobre buenas prácticas frente al manejos equipos y sus partes.</t>
  </si>
  <si>
    <t>Política de cero papel de la entidad.</t>
  </si>
  <si>
    <t>Aplicación de controles orientados a la seguridad de la información contenidos en la norma ISO 27002.</t>
  </si>
  <si>
    <t>Pérdida o alteración de la  información en los recursos compartidos.</t>
  </si>
  <si>
    <t>El profesional de sistemas y el agente de seguridad de la información son los encargados de la aplicación de los controles definidos en la norma ISO27002.</t>
  </si>
  <si>
    <t>El profesional de sistemas (manual de funciones) y el agente de seguridad de la información (obligaciones contractuales) son los encargados de la aplicación de los controles definidos en la norma ISO27002.</t>
  </si>
  <si>
    <t xml:space="preserve">La aplicación de los controles definidos en la ISO27002 mitiga la posible materialización del riesgo debido a que los mismos se encargan de fortalecer el uso adecuado de los recursos compartidos. </t>
  </si>
  <si>
    <t xml:space="preserve">La aplicación de los controles definidos en la ISO27002 garantiza la disponibilidad, integridad y confidencialidad de la información almacenada en dichos recursos. </t>
  </si>
  <si>
    <t xml:space="preserve">La norma determina claramente los controles necesarios para fortalecer el sistema de seguridad de la información. </t>
  </si>
  <si>
    <t>Las investigaciones respectivas se realizan teniendo en cuenta lo definido en el documento AGRI-SI-GU-007 guía de reporte de incidentes de seguridad (documento definido dentro de la ISO 27002)</t>
  </si>
  <si>
    <t>Se cuenta con una Matriz de seguridad y privacidad de la información control que permite hacer seguimiento a las acciones definidas en materia de seguridad digital.</t>
  </si>
  <si>
    <t xml:space="preserve">El profesional de sistemas lidera la formulación del plan de mantenimiento de equipos y supervisa su ejecución. </t>
  </si>
  <si>
    <t xml:space="preserve">Manual de funciones del cargo. </t>
  </si>
  <si>
    <t xml:space="preserve">Con la ejecución del plan de mantenimiento se tiene control del estado de los equipos y se identifican aquellos que puedan presentar posibles fallas de funcionamiento. </t>
  </si>
  <si>
    <t xml:space="preserve">Con la ejecución del plan de mantenimiento se reduce la aplicación de mantenimientos correctivos sobre los equipos. </t>
  </si>
  <si>
    <t xml:space="preserve">En la fase de formulación la información utilizada se toma de la operación de los equipos y su frecuencia de uso, para la ejecución del plan se tiene en cuenta el criterio técnico de los profesionales encargados. </t>
  </si>
  <si>
    <t xml:space="preserve">Los mantenimientos son preventivos por ende buscan identificar de forma temprana las posibles fallas que pueden generar problemas con la prestación de algunos servicios. </t>
  </si>
  <si>
    <t>Se cuenta con los informes de los mantenimientos preventivos realizados.</t>
  </si>
  <si>
    <t>El agente de seguridad de la información es el responsable de la aplicación del control.</t>
  </si>
  <si>
    <t xml:space="preserve">Se encuentra dentro de las obligaciones contractuales. </t>
  </si>
  <si>
    <t xml:space="preserve">Pese a que el control se aplica oportuna y constantemente hay incidentes de manipulación de equipos sin la supervisión de los profesionales de sistemas. </t>
  </si>
  <si>
    <t>Con la aplicación del control se garantiza entregar información oportuna frente al adecuado manejo de los equipos terminales de datos.</t>
  </si>
  <si>
    <t>La información para aplicación es confiable toda vez que la misma es suministrada por personal capacitado en la materia.</t>
  </si>
  <si>
    <t>Piezas comunicativas sobre bueno uso de los equipos terminales de datos.</t>
  </si>
  <si>
    <t>El PGIRESPEL se actualiza anualmente, el plan de trabajo que se derive de su actualización es aplicado en lo posible desde el primer trimestre de cada vigencia.</t>
  </si>
  <si>
    <t>Con la aplicación del control se garantiza el monitoreo periódico de las condiciones ambientales del cuarto de almacenamiento temporal.</t>
  </si>
  <si>
    <t xml:space="preserve">Con la aplicación del control se garantiza que el personal encargado de la gestión de residuos realizará un almacenamiento temporal adecuado para fomentar el manejo interno ambientalmente seguro. </t>
  </si>
  <si>
    <t xml:space="preserve">El área de sistemas lidera la implementación de la política de cero papel apoyado por gestión documental, servicios administrativos y el PIGA. </t>
  </si>
  <si>
    <t xml:space="preserve">Manual de funciones del cargo. Teniendo en cuenta lo establecido en la directiva presidencial 004 de 2012 la responsabilidad esta a cargo del líder de gobierno digital. </t>
  </si>
  <si>
    <t xml:space="preserve">La aplicación de la política permite utilizar racionalmente los documentos impresos, por ende la vida útil de los tóner es mayor y su almacenamiento como residuos se reduce. </t>
  </si>
  <si>
    <t>La política busca hacer un uso eficiente de los insumos como tóner y papel.</t>
  </si>
  <si>
    <t>Se cuenta con los soportes que permiten llevar un control del consumo de tóner y generar alertas sobre su uso.</t>
  </si>
  <si>
    <t>Desde el enfoque del control no se cuenta con una investigación asociada.</t>
  </si>
  <si>
    <t xml:space="preserve">Se cuenta con los registros documentales asociados al control del manejo de tóner y su uso por áreas de la entidad. </t>
  </si>
  <si>
    <t>Profesional Universitario de Sistemas.</t>
  </si>
  <si>
    <t xml:space="preserve">Profesional universitario de sistemas </t>
  </si>
  <si>
    <t>AGRI-GD-RG-001</t>
  </si>
  <si>
    <t>AGRI-GD-RG-002</t>
  </si>
  <si>
    <t>AGRI-GD-RG-003</t>
  </si>
  <si>
    <t>Pérdida de información documental física y digital.</t>
  </si>
  <si>
    <t>Se puede presentar la pérdida de la información de Capital en custodia de gestión documental por manejo inadecuado del personal propio de la entidad o causas externas no controlables.</t>
  </si>
  <si>
    <t xml:space="preserve">Deterioro de los documentos </t>
  </si>
  <si>
    <t>El deterioro de los documentos se puede generar por inadecuadas condiciones físicas tanto del archivo central como de los archivos de gestión, así mismo la manipulación inadecuada y la falta de capacitación por parte del personal encargado en los archivo de gestión frente al manejo de la información son factores que pueden alterar la calidad de los archivos y por ende afectar la gestión institucional de la información. 
Así mismo, los archivos pueden sufrir deterioro por factores asociados a los condiciones ambientales de la organización que pueden incidir en la materialización de eventos tales como incendios, inundaciones, afectaciones por plagas entre otros.</t>
  </si>
  <si>
    <t>Incumplimiento en las transferencias documentales primarias</t>
  </si>
  <si>
    <t>Hace referencia al incumplimiento de las transferencias documentales primarias por parte de cada una de las áreas productoras de las diferentes unidades documentales.</t>
  </si>
  <si>
    <t>1.Falta de conocimiento de los métodos de conservación documental.
2.Falta de cultura en el manejo de los documentos.
3. Falta de infraestructura para los archivos de gestión
4. Daño en los servidores de Capital.
5. Desactualización de la base de datos del archivo central.
6.Eventos naturales (terremotos, inundación)
7. Incendios</t>
  </si>
  <si>
    <t>1. Pérdida de patrimonio documental de importancia para la ciudad. 
2. Pérdida de memoria institucional.
3. Sanciones pecuniarias y disciplinarias por los entes de control y vigilancia.
4. Costos adicionales para la reconstrucción de la información</t>
  </si>
  <si>
    <t>1. Sanciones disciplinarias, penales y fiscales.
2. Perdida de la memoria institucional.                                                  
2.  Pérdida de memoria y de información del proceso                                                                                 
4. Reprocesos y pérdidas económicas.
5. Enfermedades ocupacionales</t>
  </si>
  <si>
    <t>1. Pérdida de la memoria institucional.                                   
2. Falla en el almacenamiento documental de la Unidad de conservación central. 
3. Sobreacumulación en los archivos de gestión de Capital.</t>
  </si>
  <si>
    <t>AGRI-GD-MN-004 MANUAL DE LINEAMIENTOS PARA LA PÉRDIDA O RECONSTRUCCIÓN DE EXPEDIENTES</t>
  </si>
  <si>
    <t xml:space="preserve">AGRI-GD-PD-001 TRANSFERENCIA PRIMARIA puntos de control 1,5,10 y 12. </t>
  </si>
  <si>
    <t>AGRI-GD-MN-001 MANUAL DE GESTIÓN DOCUMENTAL Numeral 8 Medidas preventivas para la conservación de documentos -  diagnóstico integral de archivo.</t>
  </si>
  <si>
    <t>AGRI-GD-MN-002 MANUAL DEL SISTEMA INTEGRADO DE CONSERVACIÓN - SIC</t>
  </si>
  <si>
    <t>AGRI-SI-PD-014 COPIAS DE SEGURIDAD puntos de control 2, 3 y 5 de la fase de copias de seguridad.</t>
  </si>
  <si>
    <t xml:space="preserve">
AGRI-GD-MN-002 MANUAL DEL SISTEMA INTEGRADO DE CONSERVACIÓN - SIC
</t>
  </si>
  <si>
    <t>Comunicación interna informando acerca del cronograma de las transferencias primarias</t>
  </si>
  <si>
    <t>El Manual de Gestión Documental, si bien no tiene definido un responsable para ejecutar el control en las medidas preventivas para la conservación de documentos, si está a cargo del equipo de gestión documental quien se encarga de su implementación y revisa que se ejecute adecuadamente.</t>
  </si>
  <si>
    <t>El Manual de Gestión Documental, si bien no tiene definido un responsable para ejecutar el control en las medidas preventivas para la conservación de documentos, si está a cargo del equipo de gestión documental quien se encarga de su implementación y revisa que se ejecute adecuadamente. Adicionalmente los contratistas del área tienen obligaciones contractuales relacionadas.</t>
  </si>
  <si>
    <t>El Manual de Gestión Documental, define de acuerdo a las TRD el tiempo para intervenir la documentación</t>
  </si>
  <si>
    <t xml:space="preserve">Las actividades propuestas en el Manual de Gestión Documental permiten prevenir y detectar posibles afectaciones a los documentos </t>
  </si>
  <si>
    <t>El diagnostico integral de archivo es un ejercicio que realiza de forma periódica y es un insumo fundamental para el desarrollo del control ya que, permite conocer el estado real de la documentación en los archivos de gestión</t>
  </si>
  <si>
    <t>Se identifican por medio del diagnostico integral de  archivos para dar el tratamiento respectivo.</t>
  </si>
  <si>
    <t>Con la implementación de los lineamientos definidos en el numeral 8 del manual se deja trazabilidad de las medidas preventivas aplicadas para fomentar el manejo de los archivos, así mismo a aplicación del diagnóstico integral de archivos garantiza que se cuente con información histórica del estado de los archivos.</t>
  </si>
  <si>
    <t>El equipo de gestión documental cuenta con obligaciones contractuales definidas frente al tema</t>
  </si>
  <si>
    <t>El numeral 5 Planes de conservación documental, por medio de sus programas permite la ejecución del control</t>
  </si>
  <si>
    <t>La aplicación de los programas propuestos en el SIC, permiten prevenir la perdida de información documental</t>
  </si>
  <si>
    <t>El diagnóstico integral de archivos permite obtener información confiable, respecto al estado de la documentación</t>
  </si>
  <si>
    <t>Se realizarán tres seguimientos en el año, previo calendario establecido por el líder de gestión documental de Canal Capital.</t>
  </si>
  <si>
    <t>Diagnostico Integral de Archivos</t>
  </si>
  <si>
    <t>El Sistema Integrado de Conservación, será liderado por el SISTEMA INTERNO DE GESTIÓN DOCUMENTAL– SIGA, a través del área o quien haga sus veces, a través del responsable de la gestión documental.</t>
  </si>
  <si>
    <t>Las áreas productoras y el área de gestión documental son los responsables de la administración de archivos.</t>
  </si>
  <si>
    <t>El equipo de Gestión Documental y las áreas productoras, cuentan con obligaciones definidas frente al tema.</t>
  </si>
  <si>
    <t>No genera control, son medidas posteriores a la pérdida</t>
  </si>
  <si>
    <t>El riesgo se debe materializar para desarrollar los lineamientos descritos en el manual.</t>
  </si>
  <si>
    <t>El Director, Subdirector o Jefe de Oficina de la dependencia por medio de comunicación oficial interna, informará a su superior inmediato y además gestionará lo necesario para realizar un diagnóstico integral de la pérdida.</t>
  </si>
  <si>
    <t>El diagnóstico consiste en realizar un análisis cuantitativo y cualitativo de los expedientes o documentos que han sido objeto de extravío, robo o hurto, siniestro o deterioro parcial o total.</t>
  </si>
  <si>
    <t>El profesional universitario de sistemas y el profesional de apoyo designado.</t>
  </si>
  <si>
    <t>Solamente se garantiza el almacenamiento de la información, no se lleva el registro o la relación del control de acceso a la misma.</t>
  </si>
  <si>
    <t xml:space="preserve">Con la aplicación del control se garantiza que la información es actualizada y almacenada periódicamente, sin embargo para garantizar la efectividad del mismo es necesario utilizar herramientas adicionales como las tablas de control de acceso. </t>
  </si>
  <si>
    <t>AGRI-GDPR-003 PROGRAMA PARA DOCUMENTACIÓN CON BIODETERIORO</t>
  </si>
  <si>
    <t>AGRI-GD-PL-002 PLAN DE EMERGENCIA ARCHIVOS.</t>
  </si>
  <si>
    <t>El programa para documentación con Biodeterioro define al área de Gestión documental como responsable</t>
  </si>
  <si>
    <t>El programa cuenta con 7 actividades definidas para ejecutar el control</t>
  </si>
  <si>
    <t>La ejecución de las actividades propuestas, previenen y/o detectan el deterioro de los documentos</t>
  </si>
  <si>
    <t>Por medio del diagnóstico detallado propuesto en el programa se mitiga el riesgo de deterioro de documentos</t>
  </si>
  <si>
    <t xml:space="preserve">Se resuelven de manera oportuna en relación a lo estipulado en las siete actividades definidas para el tratamiento de la documentación con biodeterioro.     </t>
  </si>
  <si>
    <t>El equipo de Gestión documental tiene las obligaciones contractuales definidas frente al programa</t>
  </si>
  <si>
    <t>Diagnostico detallado (actividad 3 del programa)</t>
  </si>
  <si>
    <t xml:space="preserve">El equipo de gestión documental es el encargado de aplicar el plan de emergencia en caso de ser necesario. </t>
  </si>
  <si>
    <t>El equipo de Gestión documental tiene las obligaciones contractuales definidas frente al plan.</t>
  </si>
  <si>
    <t>Dentro de los objetivos del plan se encuentra una fase de diagnóstico que garantiza la identificación de los riesgos asociados al deterioro de archivos.</t>
  </si>
  <si>
    <t xml:space="preserve">Si bien el control está asociado a la atención del posible deterioro de información, uno de sus objetivos específicos es el diagnóstico por medio del cual se garantiza un control sobre los posibles riesgos que puedan ocasionar pérdida de información por deterioro de los soportes documentales. </t>
  </si>
  <si>
    <t xml:space="preserve">Si bien el control está asociado a la atención del posible deterioro de información, uno de sus objetivos específicos es el diagnóstico por medio del cual se garantiza un control sobre los posibles riesgos que puedan ocasionar pérdida de información por deterioro de los soportes documentales, dicho diagnóstico es realizado por el personal calificado del equipo de gestión documento. </t>
  </si>
  <si>
    <t>A partir de la identificación de riesgos del Diagnostico integral, se elaboran programas preventivos como el Sistema integrado de conservación, mitigando riesgos provocados por el hombre e identificando las posibles fallas en el desarrollo de la gestión documental.</t>
  </si>
  <si>
    <t>El equipo de gestión documental cuenta con obligaciones contractuales definidas frente al tema.</t>
  </si>
  <si>
    <t>El numeral 5 Planes de conservación documental, por medio de sus programas permite la ejecución del control.</t>
  </si>
  <si>
    <t>La aplicación de los programas propuestos en el SIC, permiten prevenir la perdida de información documental.</t>
  </si>
  <si>
    <t>El diagnóstico integral de archivos permite obtener información confiable, respecto al estado de la documentación.</t>
  </si>
  <si>
    <t>Diagnostico Integral de Archivos.</t>
  </si>
  <si>
    <t>El equipo de Gestión documental tiene definidas las obligaciones contractuales para ejecutar el control.</t>
  </si>
  <si>
    <t>Se establece un cronograma para el cumplimiento de las transferencias primarias durante la vigencia.</t>
  </si>
  <si>
    <t>Las actividades estipuladas especifican los procesos a seguir y los parámetros para la recepción de las transferencias primarias.</t>
  </si>
  <si>
    <t>El cronograma permite identificar los tiempo establecidos para las transferencias.</t>
  </si>
  <si>
    <t>La evidencia queda detallada en la comunicación interna enviada al correo electrónico.</t>
  </si>
  <si>
    <t>En el caso de no realizar la transferencia en el mes asignado el área productora puede pedir reprogramación de la transferencia primaria por medio de comunicación oficial o correo electrónico del jefe de área.</t>
  </si>
  <si>
    <t>El equipo de gestión documental.</t>
  </si>
  <si>
    <t>El equipo de gestión documental y las áreas productoras de Capital.</t>
  </si>
  <si>
    <t>El equipo de Gestión documental y las áreas productoras tienen definidas las funciones para ejecutar el control.</t>
  </si>
  <si>
    <t>Por medio del memorando comunicando a las áreas las fechas en que se realizará la transferencia documental en relación el cronograma, se mitiga el riesgo de incumplimiento</t>
  </si>
  <si>
    <t>Por medio de la capacitación del manejo del archivo a los funcionarios, prestar asesorías y seguimientos a las áreas, se previene el incumplimiento a las realización de las transferencias.</t>
  </si>
  <si>
    <t>El punto de control 10 en donde se establece la recepción por medio del FUID en relación a los parámetros especificados en el cronograma de transferencias.</t>
  </si>
  <si>
    <t>En el caso de que la transferencia primaria tenga inconsistencias el área productora debe realizar los ajustes necesarios y solicitar la reprogramación de la fecha de traslado y recepción.</t>
  </si>
  <si>
    <t>Cronograma de transferencias, Formato AGRI-GD-FT-007 (Formato Único de Inventario Documental) del archivo de gestión,  Acta de transferencia primaria.</t>
  </si>
  <si>
    <t>AGFF-RG-001</t>
  </si>
  <si>
    <t>AGFF-RG-002</t>
  </si>
  <si>
    <t>AGFF-RG-003</t>
  </si>
  <si>
    <t>AGFF-RG-004</t>
  </si>
  <si>
    <t>AGFF-RG-005</t>
  </si>
  <si>
    <t>Afectación del presupuesto de gastos cuando no se reúnen los requisitos legales</t>
  </si>
  <si>
    <t>Que exista una violación al Estatuto Orgánico de Presupuesto y demás normas reglamentarias, por desconocimiento o intención.</t>
  </si>
  <si>
    <t>Presentación de informes contables con datos errados o en forma extemporánea a entes de control o partes interesadas.</t>
  </si>
  <si>
    <t xml:space="preserve">Que la información presentada no refleje razonablemente la situación financiera de la entidad, en términos de revelación, confiabilidad y oportunidad.
Que no se presenten oportunamente los informes financieros que sean requeridos por Ley u otras disposiciones. </t>
  </si>
  <si>
    <t>Déficit en caja</t>
  </si>
  <si>
    <t xml:space="preserve">Que no se cuenten con los recursos en caja disponibles para el apalancamiento de los gastos obligatorios y de los compromisos adquiridos </t>
  </si>
  <si>
    <t>Traslados presupuestales recurrentes.</t>
  </si>
  <si>
    <t xml:space="preserve">Que se queden algunos rubros presupuestales sin apropiación suficiente para atender los propósitos establecidos en la vigencia. </t>
  </si>
  <si>
    <t>Pérdida de recursos (caja e inversiones)</t>
  </si>
  <si>
    <t xml:space="preserve">Que se pierdan los recursos  destinados a respaldar los gastos adquiridos por la administración.  </t>
  </si>
  <si>
    <t>1. Procesos administrativos, disciplinarios, fiscales y penales por incumplimiento de la normatividad aplicable en la materia.
2. Detrimento Patrimonial.
3. Demandas por parte de terceros.</t>
  </si>
  <si>
    <t>1. Reprocesos y desgastes administrativos para realizar correcciones.
2. Multas y Sanciones disciplinarias, fiscales  y penales. 
3. Sobrecostos en capacitaciones del personal, parametrizaciones de los software, entre otros. 
4. Pérdida de confiabilidad y credibilidad por no contar con estados financieros que reflejen razonablemente la situación financiera de la entidad.
5. Incertidumbre en la toma de decisiones.</t>
  </si>
  <si>
    <t>1. Falta de revisión de los registros contables. 
2. Falta de Conciliaciones.
3. Falta de criterio contable.
4. Digitación errada de valores o cuentas.
5. Desconocimiento del software.
6. Las interfaces no cuentan con una correcta parametrización.
7. Documentación suministrada de manera errónea, incompleta o incoherente.
8. Retraso en la entrega de la información por parte de las áreas que suministran hechos económicos.
9. Desconocimiento de las fechas máximas para reporte de información oportuna.
10. Desconocimiento de los informes que por ley u otras disposiciones se deben presentar.</t>
  </si>
  <si>
    <t>1. Demandas.
2. Sobrecostos en procesos judiciales.
3. Intereses moratorios y sanciones por incumplimiento en el pago oportuno. 
4. Retrasos en los propósitos de la administración.
5.Pérdida de credibilidad en el sector. 
6.Incumplimiento en el pago de las obligaciones legales (impuestos, seguros, nómina, servicios públicos, etc.).</t>
  </si>
  <si>
    <t xml:space="preserve">1. Falta de planeación y objetivos claros, en la elaboración del presupuesto.
2. Fallas en la comunicación interna.
3. Inconsistencias en las herramientas PAA.
4. Cambios de administración con diferentes objetivos estratégicos. </t>
  </si>
  <si>
    <t>1. Riesgos en la ejecución de algunos proyectos por atender otros.
2. Investigaciones administrativas y disciplinarias.</t>
  </si>
  <si>
    <t>1. Falta de políticas de seguridad informática.
2. Falta de análisis de los riesgos operativos, legales, de crédito y de liquidez.
3. Falta de controles en los procedimientos y políticas establecidas en la materia (asignación de claves, firmas duales, sellos autorizados, asignación de token, etc.).</t>
  </si>
  <si>
    <t>1. Investigaciones disciplinarias. 
2. Iliquidez.
3. Sanciones o penalidades.
4. Demandas.</t>
  </si>
  <si>
    <t>Profesional de presupuesto y subdirector financiero (manual de funciones)</t>
  </si>
  <si>
    <t>Contador de la entidad y Subdirector financiero</t>
  </si>
  <si>
    <t>Aplicativo SIIGO para el manejo de información contable</t>
  </si>
  <si>
    <t>Luego de las validaciones se llevan a cabo conciliaciones y si existen dudas se resuelven en las instancias necesarias</t>
  </si>
  <si>
    <t>Profesional de facturación y subdirector financiero (manual de funciones)</t>
  </si>
  <si>
    <t xml:space="preserve">Profesional de Presupuesto y subdirector financiero </t>
  </si>
  <si>
    <t>Se ejecutan revisiones e indagaciones para detectar el riesgo de traslados recurrentes</t>
  </si>
  <si>
    <t>Con las actividades de control se verifica la información, se compara y se valida evitando las causas del riesgo</t>
  </si>
  <si>
    <t>Aplicativo PREDIS de Hacienda</t>
  </si>
  <si>
    <t xml:space="preserve">Se resuelven en su momento </t>
  </si>
  <si>
    <t>Los controles se ejecutan por cada comité y por evento dependiendo el control  a aplicar</t>
  </si>
  <si>
    <t>Formatos AGFC-FT-032 y AGFF-TE-IN-001</t>
  </si>
  <si>
    <t xml:space="preserve">Subdirector Financiero </t>
  </si>
  <si>
    <t>Subdirector(a) Financiero (a)</t>
  </si>
  <si>
    <t>1. Dos (2) Informes periódicos</t>
  </si>
  <si>
    <t>1. numero de informes presentados/total de informes presentados</t>
  </si>
  <si>
    <t>1. Publicar cronograma de traslados presupuestales.</t>
  </si>
  <si>
    <t>Subdirector(a) Financiero (a)
Profesional Universitario de Sistemas.</t>
  </si>
  <si>
    <t>EPLE-RG-001</t>
  </si>
  <si>
    <t>1. Incumplimiento de la planeación estratégica de la entidad.
2. Hallazgos por parte de los entes de control.
3. Rezago institucional en el entorno y en la gestión empresarial.</t>
  </si>
  <si>
    <t>Equipo de planeación - profesional asignado y líder y/o responsable del proceso</t>
  </si>
  <si>
    <t>La función de revisión y articulación del plan de acción con la estrategia está a cargo de los líderes de proceso involucrados, con el acompañamiento de planeación.</t>
  </si>
  <si>
    <t>Si bien está disponible la opción de ajustar los indicadores, los mismos no tienen la revisión oportuna y constante por parte de los responsables de los mismos, ni su reporte se hace en los tiempos que se definen desde planeación.</t>
  </si>
  <si>
    <t>Desde la formulación del plan al principio de la vigencia se pretende la integridad de las acciones y su articulación con los objetivos propuestos, así como con las políticas del MIPG. En contraste, el ejercicio de actualizar el plan de acción tiende a corregir las inconsistencias identificadas, pero no a prevenirlas.</t>
  </si>
  <si>
    <t>La información proviene de los responsables de los procesos directamente.</t>
  </si>
  <si>
    <t>Dada la periodicidad de los reportes trimestrales, se identifican y analizan los resultados en estos lapsos.
En caso de reportes inconsistentes o incompletos, se solicitan las aclaraciones a que haya lugar.</t>
  </si>
  <si>
    <t>Se cuenta con el soporte de los correos de información reportada, así como con el registro en la matriz consolidada para cada período de reporte. Por otra parte, se consolidan informes semestrales de seguimiento que se socializan y publican.</t>
  </si>
  <si>
    <t>EPLE-RG-002</t>
  </si>
  <si>
    <t>1. Sanciones de carácter legal y fiscal para el representante legal de la entidad.
2. Deterioro de la imagen institucional
3. Hallazgos por parte de los entes de control.</t>
  </si>
  <si>
    <t>1. Demora en el envío de información por parte de las áreas involucradas.
2. La información enviada por las áreas es inconsistente.
3. No se presentan los soportes adecuados de la ejecución de actividades.
4. Se oculta el estado de la gestión con el fin de no evidenciar incumplimientos.
5. Se oculta el estado de la gestión con el fin de no evidenciar incumplimientos.
6. Los sistemas de información externos fallan al momento de generar los reportes</t>
  </si>
  <si>
    <t>La formulación de los planes institucionales no está articulada con la operación real de los procesos y por lo tanto su medición no es insumo adecuado para la toma de decisiones sobre la gestión de los procesos y el cumplimiento de la planeación estratégica.</t>
  </si>
  <si>
    <t>1. Desconocimiento interno o falta de claridad con los objetivos estratégicos de la Entidad.
2. Falta de articulación entre los procesos para el cumplimiento de las metas y objetivos estratégicos.
3. Cambios externos que afecten la obtención de recursos por parte del Canal o las directrices que regulan sus funciones
4. Cambio de administración, cambios del equipo directivo, cambios en la estrategia de la empresa propiciados por la alcaldía mayor.</t>
  </si>
  <si>
    <t>Los planes institucionales surten procesos de formulación concertados con los líderes y responsables de los procesos, al principio de cada vigencia, con seguimientos periódicos (trimestrales o mensuales) y son susceptibles de actualización cada vez que es requerido por parte de los encargados de su cumplimiento.</t>
  </si>
  <si>
    <t>Falta de oportunidad, veracidad o imprecisiones de la información reportada sobre la ejecución a los proyectos de inversión</t>
  </si>
  <si>
    <t>En caso de identificarse retrasos, dificultades o diferencias en la información presentada, existen canales de comunicación con la Secretaría Distrital de Planeación - SDP, para adelantar las correcciones a lugar, debidamente justificadas.</t>
  </si>
  <si>
    <t>Se cuenta con la totalidad de los soportes requeridos para adelantar los ajustes de información o para justificar los retrasos en la misma.</t>
  </si>
  <si>
    <t>La circular con lineamientos es emitida por la Secretaría Distrital de Planeación - SDP; la implementación de los mismos es responsabilidad de los gerentes y encargados de los proyectos de inversión y el reporte de información en el aplicativo está a cargo de Planeación.</t>
  </si>
  <si>
    <t>La aplicación del control permite que se revise con tiempo la información que se reporta por parte de los responsables de los proyectos, frente a lo requerido en los aplicativos de seguimiento, de manera que puedan hacerse los ajustes respectivos previo al reporte oficial.</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</si>
  <si>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</si>
  <si>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</si>
  <si>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Los líderes y responsables de los procesos son responsables sobre la información y documentos a su cargo, que se encuentran vigentes en la intranet institucional. Las modificaciones y ajustes a lugar, se realizan por parte de planeación, de acuerdo con lo definido en el procedimiento EPLE-PD-009 CONTROL DE DOCUMENTOS.</t>
  </si>
  <si>
    <t>La información de los cambios a los documentos es fiable, dado que proviene de los líderes y responsables de los procesos; así mismo, se surten procesos de revisión y ajustes por parte de planeación.</t>
  </si>
  <si>
    <t>Si se identifican documentos que no han sido oportunamente revisados y actualizados, se comunica al proceso la necesidad de adelantar los ajustes pertinentes. Si el proceso ha solicitado ajustes a documentos del sistema y no son claros, se hace la retroalimentación correspondiente, con el fin de aclarar los requerimientos.</t>
  </si>
  <si>
    <t>Los cambios a los documentos pueden solicitarse de acuerdo a las necesidades propias de cada proceso. Por parte de Planeación se notifica una vez al año el estado de los documentos para que el proceso adelante las revisiones y ajustes a lugar. Sin embargo, dadas las diferentes circunstancias de cada uno, no es garantía sobre la actualización a la totalidad de la información.</t>
  </si>
  <si>
    <t>AAUT-RG-001</t>
  </si>
  <si>
    <t>AAUT-RG-002</t>
  </si>
  <si>
    <t>Se puede presentar la materialización del riesgo por falta de la aplicación del procedimiento AAUT-PD-001 ATENCIÓN Y RESPUESTA A REQUERIMIENTOS DE LA CIUDADANÍA por las demás dependencias de la entidad, esto puede ocasionar quejas ciudadanas adicionales y traslado de las mismas a entes de control, generando investigaciones y sanciones para la entidad y sus servidores.</t>
  </si>
  <si>
    <t>Responder las solicitudes de los ciudadanos por fuera de los términos de ley.</t>
  </si>
  <si>
    <t>Las repuestas a las solicitudes de los ciudadanos exceden lo tiempos definidos por la Ley.</t>
  </si>
  <si>
    <t>1. Demoras en la respuesta y/o falta de atención a las PQRSD.
2, Investigaciones de los entes de control.
3. Sanciones de tipo disciplinario, si no se demuestra que se respondió en los términos de Ley.</t>
  </si>
  <si>
    <t>1. Quejas por parte de los  ciudadanos.
2. Afectación de la imagen del Canal.
3. Sanciones disciplinarias.</t>
  </si>
  <si>
    <t>1. Las ocupaciones y la carga laboral de funcionarios encargados de la información para proyectar la respuesta.
2. Falta de interés en las solicitudes de los ciudadanos.
3. Daños al botón "contáctenos" de la página web del Canal</t>
  </si>
  <si>
    <t>Ejecutar procedimiento AAUT-PD-001 ATENCIÓN Y RESPUESTA A REQUERIMIENTOS DE LA CIUDADANÍA</t>
  </si>
  <si>
    <t>Ejecutar procedimiento AAUT-PD-001 ATENCIÓN Y RESPUESTA A REQUERIMIENTOS DE LA CIUDADANÍA punto de control 3.</t>
  </si>
  <si>
    <t>Gestionar inadecuadamente una PQRSD ciudadana.</t>
  </si>
  <si>
    <t xml:space="preserve">La auxiliar de atención al ciudadano es la persona responsable de ejecutar el procedimiento y hacer seguimiento al reporte de PQRSD que ingresan a la entidad (manual de funciones). </t>
  </si>
  <si>
    <t xml:space="preserve">Es inoportuno toda vez que atención al ciudadano no controla el uso de mecanismos de atención ciudadana diferentes a los definidos por la entidad.   </t>
  </si>
  <si>
    <t>Cuando se presenta la materialización del riesgo, este es analizado y resuelto por la oficina de atención al ciudadano</t>
  </si>
  <si>
    <t>Se cuenta con informes, cuadros de seguimiento, correos electrónicos y el sistema "Bogotá Te Escucha" que dan cuenta de la aplicación del control</t>
  </si>
  <si>
    <t>Cada vez que un ciudadano interpone una petición la misma es registrada en la herramienta definida en el control lo cual garantiza que se reduzcan demoras en las respuestas a los requerimientos ciudadanos.</t>
  </si>
  <si>
    <t xml:space="preserve">Verificar, revisar, registrar la solicitud y dar respuesta (auxiliar de atención al ciudadano). </t>
  </si>
  <si>
    <t>Solicitudes ciudadanas.</t>
  </si>
  <si>
    <t>Cada vez que se evidencia que alguna petición está a punto de vencerse o no se ha dado respuesta por parte del área encargada se le envía un correo y se hace seguimiento por parte del área de Atención al Ciudadano hasta que se dé la respuesta oportuna.</t>
  </si>
  <si>
    <t>La herramienta permite identificar cuales peticiones se encuentran pendientes de respuesta y en el cuadro de observaciones se identifica el medio por el cual se dio respuesta.</t>
  </si>
  <si>
    <t>1. Formularios de asistencia, correos electrónicos o correo de comunicación interna asociados con la socialización del procedimiento. 
2. Correo de solicitud de ajustes de la página y página web ajustada. 
3. Publicaciones realizadas a través de los canales de comunicación interno.</t>
  </si>
  <si>
    <t>Auxiliar de Atención al Ciudadano.</t>
  </si>
  <si>
    <t>1. Socializar el procedimiento a todas las áreas de la entidad. 
2. Solicitar el ajuste en la página web de la sección de "defensor del televidente" en lo referente con los criterios a tener en cuenta para utilizar dicho espacio de comunicación. 
3.Publicar mensajes en los canales de comunicación internos (intranet y correo institucional) sobre los distintos tipos de canales de atención a la ciudadanía disponibles en el Canal.</t>
  </si>
  <si>
    <t>CCSE-RG-001</t>
  </si>
  <si>
    <t>CCSE-RG-002</t>
  </si>
  <si>
    <t>CCSE-RG-003</t>
  </si>
  <si>
    <t xml:space="preserve">No realizar evaluación y/o seguimiento a las actividades y/o unidades auditables del Canal priorizados, incumpliendo lo programado en el Plan Anual de Auditoría. </t>
  </si>
  <si>
    <t>No incluir actividades y/o unidades auditables priorizadas de Canal Capital, en el Plan Anual de Auditoría que puedan generar sanciones, reprocesos o incumplimientos.</t>
  </si>
  <si>
    <t>Incumplimiento en términos de calidad y oportunidad en la respuesta de los requerimientos de entes externos.</t>
  </si>
  <si>
    <t xml:space="preserve">Incumplimiento  en calidad y oportunidad de los requerimientos realizados por entes externos, que no correspondan a informes de ley que dé lugar a sanciones. </t>
  </si>
  <si>
    <t>Producir informes de baja calidad.</t>
  </si>
  <si>
    <t>Generar informes sin el cumplimiento de requisitos técnicos; imprecisos, inconsistentes o sesgados.</t>
  </si>
  <si>
    <t>1. Sanciones por parte de los entes correspondientes.</t>
  </si>
  <si>
    <t>1. Debilidades en las competencias del equipo de la Oficina de Control interno (formación, educación, experiencia) para llevar a cabo auditorías y/o seguimientos. 
2. Conflicto de intereses del auditor asignado a la evaluación y/o seguimiento.</t>
  </si>
  <si>
    <t>Diligenciamiento, firma y remisión del "COMPROMISO ÉTICO DEL AUDITOR INTERNO
CANAL CAPITAL" a los expedientes contractuales de los auditores de la Oficina.</t>
  </si>
  <si>
    <t>Aplicación del "CCSE-MN-001 MANUAL DE AUDITORÍA INTERNA"</t>
  </si>
  <si>
    <t>Ejecutar procedimiento  CCSE-PD-004 Formulación, Seguimiento y Evaluación del Programa Anual de Auditoría.</t>
  </si>
  <si>
    <t>Aplicación Formato CCSE-FT-020 Plan Anual de Auditorías</t>
  </si>
  <si>
    <t>Participar en proceso de planeación de cada vigencia, realizando los requerimientos de recursos humanos y financieros necesarios para el desarrollo de la función de la Oficina de Control Interno a través del Comité Institucional de Coordinación de Control Interno.</t>
  </si>
  <si>
    <t>El responsable asignado es el Jefe de la Oficina de Control Interno.</t>
  </si>
  <si>
    <t>Se realiza al inicio de cada vigencia.</t>
  </si>
  <si>
    <t xml:space="preserve">Se verifican los criterios determinados con el fin de priorizar las actividades de cada vigencia, previa aprobación del Comité institucional de Coordinación de Control Interno. </t>
  </si>
  <si>
    <t>Se soporta en los papeles de trabajo de la herramienta, análisis de riesgos, informes de la vigencia anterior.</t>
  </si>
  <si>
    <t xml:space="preserve">Se revisa durante las reuniones de seguimiento a las actividades de la Oficina de Control Interno y se presenta en el Comité Institucional de Coordinación de Control Interno para aprobación. </t>
  </si>
  <si>
    <t xml:space="preserve">Herramienta diligenciada, actas de reunión y papeles de trabajo. </t>
  </si>
  <si>
    <t xml:space="preserve">Se realiza a la terminación e inicio de cada vigencia. </t>
  </si>
  <si>
    <t>Se revisan y se verifican las necesidades de la Oficina con base en los resultados de ejecución del PAA propuesto para la vigencia con el fin de identificar las debilidades que deben ser corregidas en el siguiente año.</t>
  </si>
  <si>
    <t>Se soporta en los resultados de la ejecución de las actividades del PAA de la vigencia que termina.</t>
  </si>
  <si>
    <t>Se socializan en el CICCI de terminación de vigencia que se realiza en noviembre y se corrigen con el fin de socializar en el CICCI de inicio de vigencia.</t>
  </si>
  <si>
    <t>Actas de reunión de CICCI.</t>
  </si>
  <si>
    <t xml:space="preserve">Permite verificar debilidades en los acompañamientos, seguimientos, inclusión de actividades requeridas por la Alta Dirección, así como el fortalecimiento de las competencias del equipo de la Oficina de Control interno. </t>
  </si>
  <si>
    <t>Se soporta en los Informes de auditoría, seguimiento, actas de reunión de seguimiento del equipo de la OCI, actas de reunión del CICCI.</t>
  </si>
  <si>
    <t xml:space="preserve">Se realizan seguimientos semanales a las actividades formuladas en el PAA y se consolidan los cambios que son presentados en el CICCI de manera cuatrimestral. </t>
  </si>
  <si>
    <t xml:space="preserve">Reporte del Plan de acción (trimestral), seguimiento al PAA (trimestral), actas de reunión de seguimiento. </t>
  </si>
  <si>
    <t xml:space="preserve">Secretaría General, Oficina de Control Interno </t>
  </si>
  <si>
    <t>Determinadas en el Manual especifico de Funciones y competencias de Canal Capital</t>
  </si>
  <si>
    <t>Se ejecuta en cada comunicación remitida con copia a Control interno (Requerimientos efectuados por los entes de Control).</t>
  </si>
  <si>
    <t>Permite revisar que las respuestas sean entregadas en los tiempos requeridos, ya que el área que remite la información es responsable de cumplir con los criterios de respuesta.</t>
  </si>
  <si>
    <t xml:space="preserve">Se encuentra soportada en los requerimientos recibidos y las respuestas entregadas por la entidad. </t>
  </si>
  <si>
    <t xml:space="preserve">Se encuentran definidas Compromiso ético del auditor interno (Anexo del código de ética). </t>
  </si>
  <si>
    <t xml:space="preserve">Se construye sobre la normatividad vigente en materia de Control Interno emitidas por órganos internacionales y Nacionales. </t>
  </si>
  <si>
    <t>Se definen en las obligaciones contractuales y compromiso ético del auditor interno.</t>
  </si>
  <si>
    <t>Se ejecuta para cada auditoría y seguimiento y se complementa con las reuniones de seguimiento efectuadas por la Oficina de Control Interno.</t>
  </si>
  <si>
    <t>Permite detectar las debilidades en las competencias del equipo de la Oficina de Control Interno y verificar si se presenta conflicto de intereses.</t>
  </si>
  <si>
    <t>Se soporta en los papeles de trabajo de las auditorías desarrolladas, actas de reunión de seguimiento por lo que se monitorean las actividades de manera constante.</t>
  </si>
  <si>
    <t xml:space="preserve">Se consignan en las reuniones de seguimiento de las actividades de la Oficina de Control Interno. </t>
  </si>
  <si>
    <t xml:space="preserve">Actas de reunión de seguimiento a las actividades de la Oficina de Control Interno. </t>
  </si>
  <si>
    <t xml:space="preserve">1. Revisar y actualizar el procedimiento CCSE-PD-004 FORMULACIÓN, SEGUIMIENTO Y EVALUACIÓN DEL PLAN ANUAL DE AUDITORÍAS.
2. Socializar el procedimiento actualizado. </t>
  </si>
  <si>
    <t xml:space="preserve">1. Socializar el "CCSE-IN-001 - Instructivo para la atención de requerimientos a entes externos de control" al interior de la entidad. 
2. Realizar seguimiento periódico a las actividades de radicación y remisión de requerimientos de entes externos. </t>
  </si>
  <si>
    <t>1. Actas de reunión equipo de la Oficina de Control Interno. 
2. Solicitud del reporte de radicación y remisión de requerimientos de entes externos.
3. Reporte del área encargada de radicación y remisión de requerimientos. 
4. Análisis del reporte de radicación y remisión de requerimientos de entes externos.</t>
  </si>
  <si>
    <t>1. Instructivo socializado/1
2. Seguimiento de actividades/2</t>
  </si>
  <si>
    <t>1. Reuniones de fortalecimiento de las competencias del equipo de la Oficina de Control Interno
2. Socialización del Manual de Auditoría al equipo de la Oficina de Control Interno.
3. Suscripción del formato "COMPROMISO ÉTICO DEL AUDITOR INTERNO
CANAL CAPITAL"</t>
  </si>
  <si>
    <t>1. Plan de fomento de la cultura del autocontrol.
2. Actas de reunión del equipo de la Oficina de Control Interno. 
3. Formato "COMPROMISO ÉTICO DEL AUDITOR INTERNO
CANAL CAPITAL"</t>
  </si>
  <si>
    <t>1. Reuniones del equipo de la OCI/9
2. Socialización del código de ética para auditores internos/1
3. Formato "COMPROMISO ÉTICO DEL AUDITOR INTERNO
CANAL CAPITAL"/4</t>
  </si>
  <si>
    <t>Los planes institucionales y sus indicadores de seguimiento no son coherentes con la planeación estratégica de la entidad ni con las funciones de las áreas.</t>
  </si>
  <si>
    <t>Cada vigencia, la Secretaría Distrital de Planeación emite directrices oficiales donde se establecen las fechas de reporte al seguimiento de los proyectos de inversión en los aplicativos correspondientes. A partir de este cronograma, se establecen las fechas de envío de información sobre el cumplimiento de metas por parte de los gerentes y responsables de las mismas a planeación. Si se presentan observaciones, al reporte, se aclaran oportunamente con los procesos.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</si>
  <si>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1. Revisar y actualizar en lo pertinente la planeación estratégica de la entidad, como consecuencia del cambio de administración y la contingencia presente.
2. Actualizar los planes institucionales  (Plan de Acción Institucional - PAI, Plan de Fortalecimiento Institucional - PFI y Plan Anticorrupción y de Atención al Ciudadano - PAAC), como consecuencia de los cambios en el plan estratégico, así como con los cambios que se soliciten por parte de los líderes de los procesos, con las debidas justificaciones.
3. Establecer mecanismos para socializar con mayor periodicidad los avances obtenidos en los planes institucionales, con el fin de dar información más oportuna ante la alta dirección.
4. Establecer lineamientos para regular la frecuencia de solicitudes de actualización a los planes institucionales y los requerimientos de información que debe contemplar.</t>
  </si>
  <si>
    <t>1. Planeación estratégica de la entidad actualizada.
2. Planes institucionales revisados y actualizados frente a la planeación estratégica institucional.
3. Socializaciones periódicas de los resultados a los planes institucionales
4. Documento de lineamientos para regular la frecuencia y requisitos de información de actualización a los planes institucionales.</t>
  </si>
  <si>
    <t>1. Planeación estratégica actualizada / 1
2. Planes institucionales actualizados (PAI, PFI, PAAC) / 3
3. Socializaciones de resultados de los planes institucionales / 4
4. Documento de lineamientos / 1</t>
  </si>
  <si>
    <t>Puede materializarse el riesgo cuando los informes de SEGPLAN sobre la ejecución a los proyectos de inversión presentan información errada, imprecisa o inoportuna en el aplicativo de seguimiento.</t>
  </si>
  <si>
    <t>Líderes y responsables de reporte al cumplimiento de los proyectos de inversión.
Profesional Universitario de Planeación.</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</si>
  <si>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</si>
  <si>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1. Revisar el manual de comunicación para la crisis y ajustar responsabilidades del comité de comunicación para la crisis</t>
  </si>
  <si>
    <t>Debido a factores como: (i) Desconocimiento o incumplimiento de los lineamientos internos definidos para la generación de propuestas (ii) Cambios de ultimo momento o errores por parte del cliente frente a la propuesta inicial aprobada, (iii) Falta de control sobre normatividades de entidades externas que intervienen directamente y obstaculizan el desarrollo administrativo y contractual, interviniendo en la adquisición de bienes y servicios pactados en el marco de los contratos interadministrativos, durante el periodo que dicha normatividad aplique (iv) Debido al incumplimiento por parte de los clientes del envío de requerimientos, materiales de emisión para el canal o para medios, o de las aprobaciones de la documentación o materiales audiovisuales; todo lo cual puede ocasionar el incumplimiento de los servicios o productos pactados con el cliente y como consecuencia disminución de ingresos por parte de Canal Capital, perdida de credibilidad en la imagen institucional e incluso de clientes, reprocesos en la adecuación del material a emitir y/o investigaciones y hallazgos de las entidades de control.</t>
  </si>
  <si>
    <t>Soporte de la realización de la inducción a los funcionarios de planta de área de ventas y mercadeo; en el caso de la socialización a los contratistas la evidencias de la realización del control son los correos electrónicos o los registros de las reuniones realizadas con el equipo.</t>
  </si>
  <si>
    <t>Prever la contratación de terceros, que suplan los servicios de los objetos de los contratos firmados, que permitan que el canal tenga capacidad de reacción rápida ante las solicitudes de los clientes.</t>
  </si>
  <si>
    <t>Contratos de prestación de servicios suscritos con terceros para la prestación de los servicios pactados con los clientes.</t>
  </si>
  <si>
    <t>Asistir a las reuniones programadas por la Secretaría General y/o por la Dirección Operativa del canal, atender los lineamientos establecidos por estas instancias en cuanto a definir cronogramas de priorización de las contrataciones.</t>
  </si>
  <si>
    <t>Plan o cronograma de trabajo asociado a la contingencia diseñada con el secretario general o el director operativo, según la necesidad de capital.</t>
  </si>
  <si>
    <t>Asignar un productor ejecutivo o quien haga sus veces para realizar seguimiento y control de tiempos de ejecución del proyecto.
Si se identificaran malas practicas por parte del cliente, se informará a través de correo electrónico sobre el cumplimiento de cronograma de trabajo para el buen desempeño del proyecto y sobre las causas y/o riesgos que se pueden generar.</t>
  </si>
  <si>
    <t>Medición y análisis del indicador "Cumplimiento del Plan Anual de Auditoría".</t>
  </si>
  <si>
    <t>El lineamiento es expedido de manera oportuna, lo que permite conocer con suficiente antelación los plazos de reporte de información. Los seguimientos se planean con oportunidad y se hacen las aclaraciones respectivas en el transcurso del reporte.</t>
  </si>
  <si>
    <t>La fuente oficial es la Secretaría Distrital de Planeación - SDP y la información que se reporta en el aplicativo SEGPLAN.</t>
  </si>
  <si>
    <t>La actividad descrita permite alertar a los procesos sobre el estado de su documentación; así mismo, el listado maestro de documentos es un instrumento de control sobre los cambios y versiones de la información disponible en la intranet institucional, de manera que permite llevar la trazabilidad de los ajustes surtidos en la documentación.</t>
  </si>
  <si>
    <t>Se cuenta con la información disponible en la intranet institucional, el listado maestro de documentos, las solicitudes de novedades (creación, actualización y eliminación) de documentos y el BackUp de documentos obsoletos del sistema.</t>
  </si>
  <si>
    <t>El proceso de activación del comité para la crisis se da una vez se presenta la situación de riesgo frente a la imagen institucional, por lo cual es un control de tipo correctivo, que actúa en consecuencia.</t>
  </si>
  <si>
    <t xml:space="preserve">Las acciones de comunicaciones son validadas con los diferentes líderes de las áreas con el fin de generar mensajes asertivos. </t>
  </si>
  <si>
    <t>El coordinador de producción tiene asignada la responsabilidad a nivel de manual de funciones o por delegación del director operativo.</t>
  </si>
  <si>
    <t>Los lineamientos establecidos en el manual de producción son ejecutados por los servidores públicos y contratistas de la dirección operativa conforme se realiza las etapas de producción (preproducción, producción y post producción de contenidos).</t>
  </si>
  <si>
    <t>El establecimiento de los lineamientos del manual de producción permite de manera preventiva definir los controles a lo largo del desarrollo de las etapas de producción para mitigar posibles fallas.</t>
  </si>
  <si>
    <t>El control se realiza como mecanismos preventivo que mitigue la posibilidad de desconocimiento del lineamientos por parte de los contratistas y servidores públicos que deben ejecutar aplicarlo en la dirección operativa.</t>
  </si>
  <si>
    <t>La información consignada en el manual de producción es establecida por los servidores públicos y contratistas que lideran cada una de las líneas de producción de Capital.</t>
  </si>
  <si>
    <t>La socialización es realizada por el coordinador de producción y la evidencia de su ejecución es confiable.</t>
  </si>
  <si>
    <t>En caso de presentar evidencia del incumplimiento del manual, se realizaran los ajustes pertinentes y se continuará con el proceso.</t>
  </si>
  <si>
    <t>En caso de detectar que el manual no ha sido socializado, el coordinador de producción tomará las medidas correctivas y se procederá a la realización de la misma.</t>
  </si>
  <si>
    <t>La socialización de los lineamientos vigentes del área de ventas y mercadeo a los funcionarios se realiza de acuerdo a la programación de inducción programado por el área de talento humano de capital y la socialización a los contratistas se efectúa de acuerdo a la vinculación de nuevos colaboradores, de acuerdo a la necesidad identificada para reforzar conocimientos o debido a la actualización de los documentos del proceso, esto se realiza a través de reuniones de trabajo o correo electrónico.</t>
  </si>
  <si>
    <t>La contratación de terceros se efectúa de manera permanente en cumplimiento del objeto contractual pactado con los clientes</t>
  </si>
  <si>
    <t>Este control se realiza de acuerdo a las necesidades que presente el canal o la dirección operativa para establecer un plan de contingencia que permita garantizar el proceso de contratación, el abastecimiento de productos y servicios requeridos y la continuidad de acciones de prestación del servicio, lo anterior ante lineamientos externos o internos que generen la contingencia.</t>
  </si>
  <si>
    <t>La realización de la socialización de los lineamientos vigentes del área de ventas y mercadeo para funcionarios y contratistas permite prevenir el desconocimiento o falla en la realización de las acciones previstas para el logro de los objetivos del proceso.</t>
  </si>
  <si>
    <t>Contar con la contratación de terceros para abastecer o responder a las necesidades pactadas con el cliente es un control preventivo para garantizar capacidad de reacción rápida ante imprevistos en la prestación del servicio</t>
  </si>
  <si>
    <t>Ante la necesidad de una contingencia de adquisición de productos y servicio se realiza este control de manera preventiva y pare evitar desabastecimiento y problemas en el cumplimiento de compromisos comerciales pactados con los clientes.</t>
  </si>
  <si>
    <t>Este control se realiza para prevenir la presencia de fallas posibles que se puedan presentar en la ejecución de un proyecto y de igual manera controlar los tiempos de ejecución del proyecto</t>
  </si>
  <si>
    <t>La fuente de información que evidencia el control proviene del área de talento humano y de los funcionarios involucrados en el proceso de inducción
En cuanto a la socialización de los contratistas la evidencia son los correos electrónicos o registros de las reuniones realizadas con el equipo. Por lo anterior la fuente de la información se considera confiable.</t>
  </si>
  <si>
    <t>La información asociada a la contratación de terceros para dar respuesta a la prestación de servicios pactados con el cliente, es un control confiable ya que se realiza bajo el amparo y lineamientos definidos por el manual de contratación de capital y las directrices por las instancias definidas por el área de contratación.</t>
  </si>
  <si>
    <t>La ejecución del control es realizada por el Director Operativo y la competencia de los productores ejecutivos son validadas por el proceso de contratación de canal que permiten garantizar la idoneidad para realizar las actividades propias de control de tiempos de ejecución de los proyectos que le sean asignados</t>
  </si>
  <si>
    <t>En caso de identificar que los colaboradores del área de ventas y mercadeo presentan fallas en el desarrollo de las actividades se programaran reuniones con el equipo y se reiteraran las acciones a realizar para el buen funcionamiento del mismo.
En caso de ser reiterativa la falla, el profesional universitario de ventas y mercadeo identificara las causas que ha llevado al error y dará a conocer los pormenores al Director operativo para en conjunto plantear las mejoras o correcciones a efectuar.</t>
  </si>
  <si>
    <t>En caso de identificarse fallas en la ejecución de los planes o cronogramas de trabajo diseñados por la secretaria general o el director operativo para atender requerimientos internos o externos ante normatividad que puedan obstaculizar la prestación de los servicios pactados con el cliente, se realizaran los ajustes y medidas de corrección que se consideren pertinentes para no materializar el riesgo.</t>
  </si>
  <si>
    <t xml:space="preserve">Teniendo el control, es posible llevar a cabo la verificación de los préstamos anteriores para rastrear una eventual pérdida. </t>
  </si>
  <si>
    <t xml:space="preserve">Teniendo en cuenta que el préstamo solo se aprueba a partir del criterio del equipo de Talento Humano. </t>
  </si>
  <si>
    <t>La periodicidad de la realización de los BackUp ayuda a garantizar que la información se actualice y almacene de forma permanente.</t>
  </si>
  <si>
    <t xml:space="preserve">Si bien se realiza un BackUp el mismo es sobre la información digitalizada y almacenada por los usuarios, las actividades de control solamente garantizan que la información se resguarda de forma oportuna pero no da certeza de la pérdida de información que se pueda generar en el proceso correspondiente. </t>
  </si>
  <si>
    <t>Se cuenta con los correos electrónicos, registro del BackUp y reporte a través del Plan de Acción Institucional.</t>
  </si>
  <si>
    <t>La documentación aplicada en la fase de diagnóstico del plan de emergencia de archivos así como los protocolos definidos para atender dichas emergencias se documentan y almacenan dentro  del archivo de gestión del área.</t>
  </si>
  <si>
    <t>Con la aplicación de la política en su aparte 9 se garantiza la  oportunidad del cumplimiento de la mitigando el riesgo ya que en dicho parte se da línea al respecto del manejo presupuestal de la entidad.</t>
  </si>
  <si>
    <t>Se valida oportunamente los objetos y rubros de los CDP, se generan informes semanales de los CDP pendientes por comprometer, se revisa la información contenida en los registros presupuestales</t>
  </si>
  <si>
    <t>La política de presupuesto se base en el manual operativo presupuestal del distrito y todas las normas que atañen a la normatividad vigente de presupuesto</t>
  </si>
  <si>
    <t>La fuente de información es PREDIS aplicativo financiero de la SHD</t>
  </si>
  <si>
    <t>Se valida con el área generadora de la desviación la falencia y la misma es subsanada</t>
  </si>
  <si>
    <t>Se investiga y se resuelve de manera inmediata</t>
  </si>
  <si>
    <t>Queda la trazabilidad de la documentación, (anulación del CDP, memorando, acto administrativo, entre otros)</t>
  </si>
  <si>
    <t>Se realizan actividades de control tal y como las señala el procedimiento y se revisa en los puntos de control</t>
  </si>
  <si>
    <t>Se verifica, valida, compara y revisa la información contable para evitar errores y se presenta la misma oportunamente siguiendo los tiempos establecidos por ley y por los procedimientos</t>
  </si>
  <si>
    <t>Si existen inconsistencias en algún soporte se devuelve hasta el cumplimiento del lleno de requisitos</t>
  </si>
  <si>
    <t>Profesional de facturación y cartera y Subdirector financiero</t>
  </si>
  <si>
    <t>Se realizan acciones oportunamente para la recuperación de cartera</t>
  </si>
  <si>
    <t>Con la aplicación de la política en su aparte 6,3 se garantiza la  oportunidad del cumplimiento mitigando el riesgo ya que en dicho parte se da línea al respecto de las cuentas por cobrar</t>
  </si>
  <si>
    <t>Previene la no recolección de cartera, verificando las respectivas bases de datos para el control</t>
  </si>
  <si>
    <t>La fuente de información son las facturas, el aplicativo SIIGO y las bases de datos en Excel</t>
  </si>
  <si>
    <t>La política de presupuesto se basa en la normatividad vigente y se encuentra actualizada por tanto es confiable</t>
  </si>
  <si>
    <t>Se deja trazabilidad de las acciones para la recuperación de cartera</t>
  </si>
  <si>
    <t>Si se debe devolver alguna solicitud de factura por falta de lleno de requisitos se devuelve y además se deja trazabilidad de la gestión de cartera</t>
  </si>
  <si>
    <t>Con la aplicación de la política en su aparte 9 se garantiza la  oportunidad del cumplimiento mitigando el riesgo ya que en dicho aparte se da línea al respecto de los traslados presupuestales</t>
  </si>
  <si>
    <t>La política de presupuesto se basa en el manual operativo presupuestal y las diferentes normas que lo reglamentan</t>
  </si>
  <si>
    <t>Justificaciones de traslado, proyección de resolución de traslado</t>
  </si>
  <si>
    <t>Se dejan como evidencias las solicitud de traslado del jefe de área</t>
  </si>
  <si>
    <t>Profesional de tesorería y subdirector financiero</t>
  </si>
  <si>
    <t>Con la aplicación de la política en su aparte 8 se garantiza la  oportunidad del cumplimiento de la mitigando el riesgo ya que en dicho parte se da línea al respecto de la inversión de los recursos</t>
  </si>
  <si>
    <t>Se revisan necesidades de recursos y se verifica que el capital y los rendimientos se reciban según las instrucciones</t>
  </si>
  <si>
    <t>La información del formato AGFF-TE-FT-032 Formato Comité de Inversiones debidamente aprobado y firmado y cuadro de verificación de rendimientos</t>
  </si>
  <si>
    <t>La política de presupuesto se basa en la normatividad vigente (resoluciones de la SHD y otras) y se encuentra actualizada por tanto es confiable</t>
  </si>
  <si>
    <t>Se resuelven e investigan en su momento</t>
  </si>
  <si>
    <t xml:space="preserve">Se realiza de manera trimestral, de conformidad con lo formulado en el Plan de Acción de cada vigencia. </t>
  </si>
  <si>
    <t>1. Inexistencia, desconocimiento o falta de claridad en los controles definidos para la producción y edición de contenidos o notas.</t>
  </si>
  <si>
    <t>1. Demoras retrasos en la emisión de un contenido audiovisual.
2. Peticiones, quejas, reclamos, denuncias (PQRSD), solicitudes de rectificación, retractación, tutelas o demandas.
3. Sanciones.
4. Investigaciones disciplinarias.
5. Reprocesos y desgaste administrativo.</t>
  </si>
  <si>
    <t>1. Desconocimiento y/o falta de documentación de los estándares de calidad técnica y editorial de los contenidos de la programación.
2. Desconocimiento y/o falta de actualización frente a los cambio de la normatividad que reglamenta el funcionamiento de Capital.</t>
  </si>
  <si>
    <t>1. Incumplimiento a requisitos normativos y del cliente
2. Sanciones por incumplimiento de requisitos normativos
3. Pérdida de credibilidad ante la audiencia</t>
  </si>
  <si>
    <t>1. Ausencia o deficiencia en la ejecución de lineamientos para la catalogación y administración del material audiovisual a cargo de Capital.</t>
  </si>
  <si>
    <t>1. Pérdida de contenidos audiovisuales en tráfico para proceso de emisión en Capital.
2. Reprocesos relacionados con el contenido audiovisual.</t>
  </si>
  <si>
    <t>1. Afectación al usuario frente al derecho de acceso al servicio público de televisión.
2. Incumplimiento a compromisos con clientes. 
3. Sanciones por parte del Ministerio de Tecnologías de la Información y las Comunicaciones debido a incumplimiento de requisitos normativos frente a la continuidad en la prestación del servicio de televisión.</t>
  </si>
  <si>
    <t>1. Ausencia o desconocimiento de lineamientos claros frente al manejo interno de combustible. 
2. Falta de sensibilización a los contratistas y servidores públicos en el manejo de combustible por parte de las áreas responsables de salud ocupacional y gestión ambiental.</t>
  </si>
  <si>
    <t>1. Contaminación del recurso suelo.
 2. Posible afectación a la salud de los contratistas y funcionarios de planta del área.
3. Incendios por manipulación inadecuada de los combustibles.
4. Sanciones por parte de la autoridad ambiental competente.</t>
  </si>
  <si>
    <t>1. Desconocimiento o incumplimiento de los lineamientos internos definidos para la generación de propuestas.
2. Cambios de ultimo momento o errores por parte del cliente frente a la propuesta inicial aprobada.
3. Falta de control sobre normatividades de entidades externas que intervienen directamente y obstaculizan el desarrollo administrativo y contractual, interviniendo en la adquisición de bienes y servicios pactados en el marco de los contratos interadministrativos, durante el periodo que dicha normatividad aplique.
4. Incumplimiento por parte de los clientes del envío de requerimientos, materiales de emisión para el canal o para medios, o de las aprobaciones de la documentación o materiales audiovisuales.</t>
  </si>
  <si>
    <t>1. Incumplimiento de los servicios o productos pactados con el cliente. 
2. Disminución de ingresos por parte de Canal Capital.
3. Perdida de credibilidad en la imagen institucional e incluso de clientes.
4. Reprocesos en la adecuación del material a emitir 
5. Investigaciones y hallazgos de las entidades de control.</t>
  </si>
  <si>
    <t xml:space="preserve">1. Los colaboradores pueden apropiarse de elementos evitando los controles de seguridad de la entidad. 
2. Uso inadecuado de los elementos de consumo controlado.  </t>
  </si>
  <si>
    <t>1. Contaminación de área afectada.
2. Contaminación de materiales utilizados para la recolección del elemento.
3. Afectación de la salud de las personas cercanas a la zona de la ruptura</t>
  </si>
  <si>
    <t>1. Almacenamiento inadecuado de la documentación de todos los archivos de la entidad (central y de gestión). 
2. Falta de capacitación o fortalecimiento de habilidades por parte del personal encargado del archivo (central y gestión). 
3. La infraestructura no cumple con lo establecido en la norma frente al almacenamiento de archivos (central y gestión).</t>
  </si>
  <si>
    <t>1. Desactualización de las TRD. 
2. Incumplimiento del cronograma de transferencias primarias. 
3. Falta de conocimiento de los colaboradores encargados de la gestión documental de Capital.
4. Condiciones ambientales globales (pandemia).</t>
  </si>
  <si>
    <t xml:space="preserve">
1. Desconocimiento o inobservancia de la Normatividad Presupuestal por parte de los ejecutores.
2.  Falta de capacitación e inducción en temas presupuestales</t>
  </si>
  <si>
    <t>1. Falta de gestión comercial para la generación de ingresos.
2. Falta de políticas para la gestión de cobro.
3. Inadecuada planeación de los pagos.
4. Falta de análisis de flujo de caja para adquirir nuevos compromisos.</t>
  </si>
  <si>
    <t xml:space="preserve">1. Falta de conocimiento  e implementación del procedimiento  AAUT-PD-001 ATENCIÓN Y RESPUESTA A REQUERIMIENTOS DE LA CIUDADANÍA.
2. Existencia de dos espacios de comunicación entre la entidad y la ciudadanía (botón de contáctenos y espacio de vocero del televidente).
</t>
  </si>
  <si>
    <t>1. Sanciones de tipo administrativo, fiscal o penal por parte de los entes correspondientes.
2. Reprocesos y recurrencia de fallas en procesos.
3. Incumplimiento de las acciones de mejora o tratamiento, establecidas.
4. Formulación del Plan Anual de Auditoría con deficiencias.</t>
  </si>
  <si>
    <t>Vulnerabilidades: 
1. Falta de seguimiento por parte de la Oficina de Control Interno.
Amenazas: 
1. Desconocimiento de requerimientos o acompañamientos.</t>
  </si>
  <si>
    <t xml:space="preserve">Vulnerabilidades:
 1. Préstamo de carpetas a otros procesos de la entidad y/o entes de control
2. Custodia inadecuada de los documentos
Amenazas:
1. Catástrofes naturales, eventos de emergencia  </t>
  </si>
  <si>
    <t>Vulnerabilidades: 
1. Comportamiento inadecuado de funcionarios con imagen pública.
2. Incumplimiento en alguno de los servicios ofrecidos por el Canal.
3. Deficiencias en la validación de información que será compartida con los medios.
Amenazas: 
1. Información errónea en cualquier canal de comunicación.
2. Publicidad engañosa de productos pautados por terceros.
3. Sabotaje a nuestra señal
4. Por cambios en el presupuesto anual, se presenta una reducción de personal.</t>
  </si>
  <si>
    <t xml:space="preserve">Vulnerabilidades: 
1. Incumplimiento o fallas en la ejecución de los mantenimientos preventivos y/o correctivos.
2. Recursos insuficientes para las necesidades de renovación de infraestructura tecnológica y mantenimientos de los equipos del área.
Amenazas: 
1. Interrupciones no controladas en el fluido eléctrico del edificio. </t>
  </si>
  <si>
    <t xml:space="preserve">Vulnerabilidades: 
1. Actividades adicionales requeridas por la Alta Dirección que modifiquen la programación inicial y/o emisión de normatividad que determine obligación de reportar nuevos informes. 
2. Falta de programación de recursos (financieros y humanos).
3. Deficiencias técnicas en la elaboración del Plan Anual de Auditorías, así como desconocimiento de requerimientos o acompañamientos. 
4. Falta de seguimiento por parte de la Oficina de Control Interno.
5. Debilidades en las competencias del equipo de la Oficina de Control interno (formación, educación, experiencia) para llevar a cabo auditorías y/o seguimientos. 
Amenazas: 
1. Que surjan actividades imprevistas fuera del tiempo de elaboración del Plan Anual de Auditoría.
2. Falta de presupuesto y/o alta rotación del recurso humano.
3. Debilidades en el conocimiento de roles de seguimiento y evaluación de las áreas. </t>
  </si>
  <si>
    <t xml:space="preserve">Ejecutar acciones preventivas de comunicación de acuerdo a las estrategias desarrollas por las diferentes áreas.   </t>
  </si>
  <si>
    <t xml:space="preserve">Ejecutar las acciones estipuladas en el MANUAL DE COMUNICACIÓN PARA LA CRISIS EGCM-MN-001    </t>
  </si>
  <si>
    <t>Ejecutar AGFF-PO-001 POLÍTICA FINANCIERA. Apartes:  "9. Políticas de presupuesto".</t>
  </si>
  <si>
    <t>Ejecutar  Procedimiento AGFF-PP-PD-26 Ejecución Presupuestal. Actividades:2, 4, 6  y Puntos de Control:4, 6 y 21</t>
  </si>
  <si>
    <t xml:space="preserve">Ejecutar  Procedimiento AGFF-CO-PD-001  ESTADOS FINANCIEROS ; Actividades:11, 22, 25 y 34             Punto de Control: 2-3, 11, 22 ,25 y 34 y Anexo 1                                </t>
  </si>
  <si>
    <t xml:space="preserve">Ejecutar  Procedimiento AGFF-FA-PD-013 MANEJO DE CARTERA ;Actividad : 6 y Punto de Control: 11 . </t>
  </si>
  <si>
    <t>Ejecutar Política Financiera AGFF-PO-001 POLÍTICA FINANCIERA , Apartes : “ 6.3 Políticas relativas a cuentas por cobrar”, 7."Políticas de facturación y cartera"</t>
  </si>
  <si>
    <t>Ejecutar  Procedimiento AGFF-PP-PD-025 ELABORACIÓN, MODIFICACIÓN Y CIERRE PRESUPUESTAL  Actividades:2, 38 y Puntos de Control: 1,3,19 y 57</t>
  </si>
  <si>
    <t>Ejecutar AGFF-TE-PD-032 INVERSIONES DE TESORERÍA  Puntos  Control: 6,14 y 18.</t>
  </si>
  <si>
    <t>Ejecutar AGFF-PO-001 POLÍTICA FINANCIERA.  Apartes :8. "Políticas de Tesorería".</t>
  </si>
  <si>
    <t xml:space="preserve">CCSE-IN-001 - Instructivo para la atención de requerimientos a entes externos de control. </t>
  </si>
  <si>
    <t xml:space="preserve">1. Manual de Producción </t>
  </si>
  <si>
    <t>1. Un (1) manual de producción.</t>
  </si>
  <si>
    <t>2. Soporte de la socialización</t>
  </si>
  <si>
    <t>2. # de socializaciones realizadas/ # socializaciones programadas</t>
  </si>
  <si>
    <t>1. Aplicar los parámetros de control de calidad documentados (procedimiento, formatos e instructivos relacionados con el control de calidad).</t>
  </si>
  <si>
    <t>1. Comunicación interna de los parámetros de calidad (memorando, boletín, correo electrónico).</t>
  </si>
  <si>
    <t>2. Identificar y aplicar el componente normativo de Capital referente a la programación de los contenidos a emitir, así como los reportes sobre cumplimiento normativo aplicable a los entes externos que lo requieran.</t>
  </si>
  <si>
    <t>2. Informes de cumplimiento normativo según lo requieran los entes reguladores y de control.
3. Correos electrónicos de revisión del componente normativo del proceso.</t>
  </si>
  <si>
    <t>2. Informes de cumplimiento normativo reportados.
3. Correo electrónico remitido a planeación y la coordinación jurídica con la información normativa.</t>
  </si>
  <si>
    <t>1. Llevar registro del material en tráfico para su emisión, en los formatos MDCC-FT-057 FORMATO ARCHIVO DE NOTICIAS Y PROGRAMAS y MDCC-FT-067 FICHA TÉCNICA DE PROGRAMAS, para su posterior archivo.</t>
  </si>
  <si>
    <t>1. Registro de información en los formatos MDCC-FT-057 FORMATO ARCHIVO DE NOTICIAS Y PROGRAMAS y MDCC-FT-067 FICHA TÉCNICA DE PROGRAMAS</t>
  </si>
  <si>
    <t>1. Mantenimientos realizados in situ por la coordinación técnica/ mantenimientos programados para ser ejecutados de manera interna por parte de la coordinación técnica.</t>
  </si>
  <si>
    <t>1. Dar cumplimiento a los cronogramas de mantenimiento a la ejecución de la coordinación técnica.</t>
  </si>
  <si>
    <t>2. Proyectar las necesidades del área en el marco del anteproyecto de presupuesto de la entidad.</t>
  </si>
  <si>
    <t xml:space="preserve">3. Revisar y actualizar en lo pertinente el documento "registro monitoreo señal fuera del aire". </t>
  </si>
  <si>
    <t>2. Anteproyecto de presupuesto de la Coordinación Técnica.</t>
  </si>
  <si>
    <t xml:space="preserve">3. Documento actualizado </t>
  </si>
  <si>
    <t>2. Anteproyecto de presupuesto de la Coordinación Técnica</t>
  </si>
  <si>
    <t xml:space="preserve">1. Sensibilización al personal encargado de la manipulación del combustible por parte del área encargada de PIGA o de SST. </t>
  </si>
  <si>
    <t xml:space="preserve">2. Protocolo para el manejo adecuado de sustancias químicas y su divulgación parte del área encargada de PIGA o de SST. </t>
  </si>
  <si>
    <t>1. Listados de asistencia a las sensibilizaciones programadas por parte del área encargada de PIGA o de SST.</t>
  </si>
  <si>
    <t>2. Protocolo de manejo adecuado de sustancias químicas publicado en la intranet y divulgado internamente al personal el área técnica.</t>
  </si>
  <si>
    <t>1. Actividad ejecutadas/actividades programadas</t>
  </si>
  <si>
    <t xml:space="preserve">2. Un protocolo divulgado </t>
  </si>
  <si>
    <t>1. Socializar los lineamientos vigentes del área de ventas y mercadeo a los funcionarios (a través de la inducción) y contratistas (reuniones de trabajo o correo electrónico) vinculados al canal.</t>
  </si>
  <si>
    <t>2. Prever la contratación de terceros, que suplan los servicios de los objetos de los contratos firmados, que permitan que el canal tenga capacidad de reacción rápida ante las solicitudes de los clientes.</t>
  </si>
  <si>
    <t>3. Asistir a las reuniones programadas por la Secretaría General y/o por la Dirección Operativa del canal, atender los lineamientos establecidos por estas instancias en cuanto a definir cronogramas de priorización de las contrataciones.</t>
  </si>
  <si>
    <t>4. Asignar un productor ejecutivo o quien haga sus veces para realizar seguimiento y control de tiempos de ejecución del proyecto.
Si se identificaran malas practicas por parte del cliente, se informará a través de correo electrónico sobre el cumplimiento de cronograma de trabajo para el buen desempeño del proyecto y sobre las causas y/o riesgos que se pueden generar.</t>
  </si>
  <si>
    <t>1. Soporte de la realización de la inducción a los funcionarios de planta de área de ventas y mercadeo; en el caso de la socialización a los contratistas la evidencias de la realización del control son los correos electrónicos o los registros de las reuniones realizadas con el equipo.</t>
  </si>
  <si>
    <t>2. Contratos de prestación de servicios suscritos con terceros para la prestación de los servicios pactados con los clientes.</t>
  </si>
  <si>
    <t>3. Plan o cronograma de trabajo asociado a la contingencia diseñada con el secretario general o el director operativo, según la necesidad de capital.</t>
  </si>
  <si>
    <t xml:space="preserve">4. Contratos del equipo humano que apoya la supervisión al contrato. </t>
  </si>
  <si>
    <t>1. Inducciones a los funcionarios que se den en el segundo semestre de 2020. Mínimo una reunión de trabajo o correo electrónico enviado a los contratistas en segundo semestre</t>
  </si>
  <si>
    <t>2. Numero de contratos suscritos con terceros para la prestación de los servicios pactados con los clientes.</t>
  </si>
  <si>
    <t>3. Cronogramas de contratación asociado a la contingencia con el apoyo del área jurídica, según la necesidad de capital y siempre que haya lugar a ellos.</t>
  </si>
  <si>
    <t xml:space="preserve">4. Número de contratos suscritos con los contratistas que apoyan la supervisión. </t>
  </si>
  <si>
    <t>1. Número de reuniones realizadas / número de reuniones programadas.</t>
  </si>
  <si>
    <t>1. Revisar y de ser pertinente actualizar el procedimiento AGTH-PD-005 INGRESO DE SERVIDORES PÚBLICOS</t>
  </si>
  <si>
    <t>1. Acta de reunión y revisión por parte del equipo de talento humano
2. Procedimiento actualizado (en caso de que aplique)</t>
  </si>
  <si>
    <t>1. Procedimiento actualizado</t>
  </si>
  <si>
    <t>1. Revisar y actualizar el procedimiento AGRI-SA-PD-002 INGRESO AL ALMACEN</t>
  </si>
  <si>
    <t xml:space="preserve">1. Implementación del cronograma de trabajo del EPLE-PL-003 Plan de Gestión Integral de Residuos Peligrosos - PGIRESPEL.
</t>
  </si>
  <si>
    <t>1. Registro de asistencia a las sensibilizaciones, socializaciones y capacitaciones programadas.  
2. Registro mensual y media móvil de los RESPEL generados.</t>
  </si>
  <si>
    <t>1. Numero de actividades ejecutadas/número de actividades programadas según el plan de acción PIGA 2020.</t>
  </si>
  <si>
    <t>1. Mantener la aplicación de los criterios definidos en la ISO 27002.</t>
  </si>
  <si>
    <t>1. Matriz de seguridad y privacidad de la información</t>
  </si>
  <si>
    <t>1. 5% de implementación de los criterios definidos en la matriz de seguridad y privacidad de la información.</t>
  </si>
  <si>
    <t>1. Implementación del plan de mantenimiento de los equipos terminales de datos.</t>
  </si>
  <si>
    <t>2. Capacitación sobre el uso adecuado de los equipos terminales de datos al interior de Capital.</t>
  </si>
  <si>
    <t>1. Informes de mantenimientos realizados.</t>
  </si>
  <si>
    <t xml:space="preserve">2. Registro de asistencia a las capacitaciones </t>
  </si>
  <si>
    <t>1. Mantenimientos realizados / mantenimientos planeados</t>
  </si>
  <si>
    <t>2. Dos (2) capacitaciones en el plazo establecido.</t>
  </si>
  <si>
    <t>1. Implementación del cronograma de trabajo del EPLE-PL-003 Plan de Gestión Integral de Residuos Peligrosos - PGIRESPEL.</t>
  </si>
  <si>
    <t xml:space="preserve">2. Capacitación sobre el uso adecuado de los equipos terminales de datos al interior de Capital. </t>
  </si>
  <si>
    <t>3. Registro de asistencia a las capacitaciones.</t>
  </si>
  <si>
    <t xml:space="preserve">2. Dos (2) capacitaciones en el periodo establecido. </t>
  </si>
  <si>
    <t>1. Seguimiento a la gestión de residuos a partir de inspecciones que permitan evidenciar el almacenamiento temporal generando las alertar correspondientes.</t>
  </si>
  <si>
    <t xml:space="preserve">2. Realizar el seguimiento al consumo de tóner </t>
  </si>
  <si>
    <t>1. Informe de gestión de residuos incluyendo la revisión del cuarto de almacenamiento temporal de RESPEL.</t>
  </si>
  <si>
    <t xml:space="preserve">2. Informe de consumo de tóner </t>
  </si>
  <si>
    <t>1. Dos (2) inspecciones realizadas.</t>
  </si>
  <si>
    <t>2. Seis (6) informes realizados</t>
  </si>
  <si>
    <t>1. Actualizar el documento AGRI-GD-MN-001 MANUAL DE GESTIÓN DOCUMENTAL:
1. Revisión del documento actual (10)
2. Elaboración de una propuesta (50)
3. Remitir a planeación para revisión (20)
4. Tramitar aprobación (10)
5. Publicar y comunicar (10)</t>
  </si>
  <si>
    <t>1. Documento revisado y con control de cambios con los nuevos ajustes sobre el mismo. 
2. Correo electrónico solicitando la actualización del documento. 
3. Aprobación y actualización del documento en la intranet 
4. Comunicación interna realizada sobre la actualización del documento.</t>
  </si>
  <si>
    <t>1. Documento revisado y actualizado en lo pertinente.</t>
  </si>
  <si>
    <t>2. Actualizar el documento AGRI-GD-MN-002 MANUAL DEL SISTEMA INTEGRADO DE CONSERVACIÓN - SIC:
1. Revisión del documento actual (10)
2. Elaboración de una propuesta (50)
3. Remitir a planeación para revisión (20)
4. Tramitar aprobación (10)
5. Publicar y comunicar (10)</t>
  </si>
  <si>
    <t>3. Guía de lineamientos para el uso y almacenamiento de documentos   electrónicos en Capital.:
1. Revisión del documento actual (10)
2. Elaboración de una propuesta (50)
3. Remitir a planeación para revisión (20)
4. Tramitar aprobación (10)
5. Publicar y comunicar (10)</t>
  </si>
  <si>
    <t>5. Documento revisado y con control de cambios con los nuevos ajustes sobre el mismo. 
6. Correo electrónico solicitando la actualización del documento. 
7. Aprobación y actualización del documento en la intranet 
8. Comunicación interna realizada sobre la actualización del documento.</t>
  </si>
  <si>
    <t>2. Documento revisado y actualizado en lo pertinente.</t>
  </si>
  <si>
    <t>3. Documento revisado y actualizado en lo pertinente.</t>
  </si>
  <si>
    <t>9. Propuesta de documento. 
10. Correo electrónico solicitando la creación del documento en el sistema. 
11. Aprobación del documento en la intranet 
12. Comunicación interna realizada sobre la actualización del documento.</t>
  </si>
  <si>
    <t>1. Realizar jornadas de sensibilización en materia de identificación y tratamiento de documentos con biodeterioro.</t>
  </si>
  <si>
    <t>2. Actualizar el documento AGRI-GD-PL-002 PLAN DE EMERGENCIA ARCHIVOS:
1. Revisión del documento actual (10)
2. Elaboración de una propuesta (50)
3. Remitir a planeación para revisión (20)
4. Tramitar aprobación (10)
5. Publicar y comunicar (10)</t>
  </si>
  <si>
    <t>3. Actualizar el documento AGRI-GD-MN-002 MANUAL DEL SISTEMA INTEGRADO DE CONSERVACIÓN - SIC:
1. Revisión del documento actual (10)
2. Elaboración de una propuesta (50)
3. Remitir a planeación para revisión (20)
4. Tramitar aprobación (10)
5. Publicar y comunicar (10)</t>
  </si>
  <si>
    <t>1. Listado de asistencia a las jornadas realizadas y soportes adicionales según el caso.</t>
  </si>
  <si>
    <t>2. Documento revisado y con control de cambios con los nuevos ajustes sobre el mismo. 
3. Correo electrónico solicitando la actualización del documento. 
4. Aprobación y actualización del documento en la intranet 
5. Comunicación interna realizada sobre la actualización del documento.</t>
  </si>
  <si>
    <t>6. Documento revisado y con control de cambios con los nuevos ajustes sobre el mismo. 
7. Correo electrónico solicitando la actualización del documento. 
8. Aprobación y actualización del documento en la intranet 
9. Comunicación interna realizada sobre la actualización del documento.</t>
  </si>
  <si>
    <t>1. Actividades realizadas/actividades programadas</t>
  </si>
  <si>
    <t>1. Actualizar el Plan Anual de transferencias y el procedimiento AGRI-GD-PD-001 TRANSFERENCIA PRIMARIA 
1. Revisión del documento actual (10)
2. Elaboración de una propuesta (50)
3. Remitir a planeación para revisión (20)
4. Tramitar aprobación (10)
5. Publicar y comunicar (10)</t>
  </si>
  <si>
    <t>1. Documento revisado y con control de cambios con los ajustes acerca del manejo del documento electrónico en el ámbito de transferencias documentales 
2. Correo electrónico solicitando la actualización del documento. 
3. Aprobación y actualización del documento en la intranet 
4. Comunicación interna realizada sobre la actualización del documento.</t>
  </si>
  <si>
    <t>1. Boletines informativos Publicados</t>
  </si>
  <si>
    <t>1. Cantidad de boletines publicados / cantidad de boletines programados</t>
  </si>
  <si>
    <t xml:space="preserve">1. Realizar conciliaciones periódicas con las áreas que suministran hechos económicos (nómina, almacén, cartera, tesorería y presupuesto).
2. Revisar que las cuentas contables aplicadas correspondan a las establecidas por el régimen de Contabilidad Pública.
3. Realizar y consolidar cronograma con las fechas de presentación de informes de la Subdirección Financiera.
4. Programar previamente en el Calendario de Google (Gmail), la presentación de los informes respectivos. </t>
  </si>
  <si>
    <t>1. Conciliaciones efectuadas en formatos definidos previamente.
2. Cinco (5) Balances de prueba con las respectiva revisión de cuentas.
3. Cronograma consolidado y socialización en la subdirección financiera.
4. Calendario programado de Google (Gmail)</t>
  </si>
  <si>
    <t>1. (# de conciliaciones efectuadas / conciliaciones programadas)*100
2. Balances de prueba revisados / Total Balances de prueba realizados.
3. Informes programados por ley / informes presentados.
4  Requerimientos de información contable respondidos en tiempo / Requerimientos de información contable solicitados</t>
  </si>
  <si>
    <t>1. Realizar proyección del flujo de caja  con  las requerimientos  mensuales de la entidad,  de acuerdo con las obligaciones y compromisos adquiridos.</t>
  </si>
  <si>
    <t>1. Cronograma publicado (Cartelera y correo electrónico del Canal).
2. Cuadros comparativos de traslados presupuestales de la vigencia actual vs la vigencia anterior.</t>
  </si>
  <si>
    <t>1. No. de traslados presupuestales realizados / No. de traslados autorizados por cronograma.</t>
  </si>
  <si>
    <t>1. Solicitar al área de sistemas reportes  de las acciones que se realizan para garantizar la seguridad informática, con que cuenta la  tesorería del canal.</t>
  </si>
  <si>
    <t>1. Número de reportes solicitados / Numero de reportes recibos</t>
  </si>
  <si>
    <t xml:space="preserve">1. Dos (2) reportes del  área de sistemas </t>
  </si>
  <si>
    <t xml:space="preserve">1. Número de actividades realizadas / número de actividades programadas. 
</t>
  </si>
  <si>
    <t>1. Realizar una revisión periódica de la herramienta de Seguimiento y Control de PQRS con el fin de identificar las peticiones pendientes por respuestas en los tiempos oportunos o que estén próximas a vencerse.</t>
  </si>
  <si>
    <t>1. Correos enviados a las áreas pertinentes.
2. Herramienta AAUT-FT-008 SEGUIMIENTO Y CONTROL DE PQRS</t>
  </si>
  <si>
    <t>1. Número de PQRS recibidas/número de PQRS contestadas oportunamente.</t>
  </si>
  <si>
    <t xml:space="preserve">1. Procedimiento modificado, publicado en la intranet y socializado.  </t>
  </si>
  <si>
    <t>1. Procedimiento actualizado / 1</t>
  </si>
  <si>
    <t xml:space="preserve">3. Socializar la herramienta  implementada al equipo de la Oficina de Control Interno. </t>
  </si>
  <si>
    <t>4. Reuniones del Comité Institucional de Coordinación de Control Interno.</t>
  </si>
  <si>
    <t>5. Reuniones de seguimiento periódicas del equipo de la Oficina de Control Interno.</t>
  </si>
  <si>
    <t>2. Actas de reunión equipo de la Oficina de Control Interno. 
3. Actas de reunión de los Comités Institucionales de Coordinación de Control Interno.</t>
  </si>
  <si>
    <t>2. Herramienta socializada / 1</t>
  </si>
  <si>
    <t>3. Comités Institucionales de Coordinación de Control Interno / 4</t>
  </si>
  <si>
    <t>4. Reuniones de equipo realizadas / 9</t>
  </si>
  <si>
    <t>1. Documento actualizado</t>
  </si>
  <si>
    <t>1. Fecha seguimiento</t>
  </si>
  <si>
    <t>2. Evidencias o soportes ejecución acción preventiva</t>
  </si>
  <si>
    <t>3. Actividades realizadas  a la fecha</t>
  </si>
  <si>
    <t>4. Resultado del indicador</t>
  </si>
  <si>
    <t>(DD-MM-AA)</t>
  </si>
  <si>
    <t>(Relacione los documentos  que soportan y evidencian avances de ejecución)</t>
  </si>
  <si>
    <t>(No. actividades realizadas de las indicadas en la columna K).</t>
  </si>
  <si>
    <t>(Cálculo automático)</t>
  </si>
  <si>
    <t>(Información automática)</t>
  </si>
  <si>
    <t>(Información del análisis adelantado por el auditor que realizó el seguimiento)</t>
  </si>
  <si>
    <t>(Nombre del Auditor que realiza el seguimiento)</t>
  </si>
  <si>
    <r>
      <t xml:space="preserve">Información general  </t>
    </r>
    <r>
      <rPr>
        <sz val="10"/>
        <color theme="1"/>
        <rFont val="Tahoma"/>
        <family val="2"/>
      </rPr>
      <t>(asignada por planeación)</t>
    </r>
  </si>
  <si>
    <r>
      <t xml:space="preserve">Riesgo 
</t>
    </r>
    <r>
      <rPr>
        <sz val="10"/>
        <color theme="1"/>
        <rFont val="Tahoma"/>
        <family val="2"/>
      </rPr>
      <t>(¿Qué puede suceder?)</t>
    </r>
  </si>
  <si>
    <r>
      <t xml:space="preserve">Causa - Vulnerabilidades y amenazas
 </t>
    </r>
    <r>
      <rPr>
        <sz val="10"/>
        <color theme="1"/>
        <rFont val="Tahoma"/>
        <family val="2"/>
      </rPr>
      <t>(Factores Internos y Externos, Agente Generador)</t>
    </r>
  </si>
  <si>
    <r>
      <t xml:space="preserve">Consecuencias
</t>
    </r>
    <r>
      <rPr>
        <sz val="10"/>
        <color theme="1"/>
        <rFont val="Tahoma"/>
        <family val="2"/>
      </rPr>
      <t>(Lo que podría ocasionar…)</t>
    </r>
  </si>
  <si>
    <t>SEGUIMIENTO MAPA DE RIESGOS INSTITUCIONALES -  VIGENCIA 2020</t>
  </si>
  <si>
    <t>Universo</t>
  </si>
  <si>
    <t>Fecha Inicio</t>
  </si>
  <si>
    <t>Fecha Terminación</t>
  </si>
  <si>
    <t>Fecha inicial:
01/09/2020</t>
  </si>
  <si>
    <t>Fecha de finalización:
31/12/2021</t>
  </si>
  <si>
    <t>SEGUIMIENTO RIESGOS INSTITUCIONALES
VERSIÓN 1
VIGENCIA 2020</t>
  </si>
  <si>
    <t>Fecha inicial:
01/08/2020</t>
  </si>
  <si>
    <t>Fecha de finalización: 31/12/2020</t>
  </si>
  <si>
    <t>Fecha inicial:
01/07/2020</t>
  </si>
  <si>
    <t>Fecha de finalización:
31/12/2020</t>
  </si>
  <si>
    <t>Fecha inicial:
01/01/2020</t>
  </si>
  <si>
    <t>Fecha inicial:
16/06/2020</t>
  </si>
  <si>
    <t>Fecha de inicio:
15/07/2020</t>
  </si>
  <si>
    <t>Fecha de inicio: 
01/07/2020</t>
  </si>
  <si>
    <t>Fecha de finalización: 
31/12/2020</t>
  </si>
  <si>
    <t>Fecha de inicio: 
17/06/2020</t>
  </si>
  <si>
    <t>Fecha de inicio:
01/09/2020</t>
  </si>
  <si>
    <t>Fecha de inicio:
01/07/2020</t>
  </si>
  <si>
    <t>Fecha de inicio:
23/06/2020</t>
  </si>
  <si>
    <t>Fecha de inicio:
01/08/2020</t>
  </si>
  <si>
    <t>Fecha de inicio:
01/10/2020</t>
  </si>
  <si>
    <t>Fecha de inicio: 01/04/2020</t>
  </si>
  <si>
    <t>MODERADA</t>
  </si>
  <si>
    <t>BAJA</t>
  </si>
  <si>
    <t>ALTA</t>
  </si>
  <si>
    <t xml:space="preserve">Opciones de manejo </t>
  </si>
  <si>
    <t>Asumir el Riesgo</t>
  </si>
  <si>
    <t>Reducir el Riesgo, Evitar, Compartir o Transferir</t>
  </si>
  <si>
    <t>Reducir el Riesgo</t>
  </si>
  <si>
    <t>Coordinadora de Programación.
Auxiliar de tráfico</t>
  </si>
  <si>
    <t>5. Alerta</t>
  </si>
  <si>
    <t>6. Análisis - Seguimiento OCI</t>
  </si>
  <si>
    <t>7.Auditor que realizó el seguimiento</t>
  </si>
  <si>
    <t>1. https://www.canalcapital.gov.co/content/defensoria-de-las-audiencias
2. Boletines de comunicaciones internas.</t>
  </si>
  <si>
    <t>Jizeth González</t>
  </si>
  <si>
    <t>1. Correos enviados</t>
  </si>
  <si>
    <t>1. Correo de Bogotá es TIC - Publicación - Manual y formatos de producción</t>
  </si>
  <si>
    <t xml:space="preserve">1. Realizar boletines informativo sobre Tips de Presupuesto Público y hacer su publicación en los medios de comunicación interna de la entidad (1 boletín trimestral)                                                      </t>
  </si>
  <si>
    <t xml:space="preserve">Henry Beltrán </t>
  </si>
  <si>
    <t>1. Correo de Bogotá es TIC - Socialización de documentos actualizados en la Intranet</t>
  </si>
  <si>
    <t>1. Comentarios Actualización Manual de crisis Capital
2. Evidencia Comentarios Manual de Crisis para actualizar  
3. EGCM-MN-001 MANUAL DE COMUNICACION PARA LA CRISIS</t>
  </si>
  <si>
    <t>1. Carpeta "FT-057 FORMATO ARCHIVO DE NOTICIAS Y PROGRAMAS"
2. Carpeta "MDCC-FT-067 FICHA TÉCNICA DE PROGRAMAS"</t>
  </si>
  <si>
    <t>1. Contratos contratistas 2020
2. Cto.460-2020 LUZ AMANDA SARMIENTO
3. Cto.553-2020 ERIKA JIMENEZ
4. Cto.693-2020 DIANA CRISTINA PATIÑO
5. MINUTA CONTRACTUAL CAROLINA HURTADO</t>
  </si>
  <si>
    <t>1. Contratos de terceros</t>
  </si>
  <si>
    <t>1. Correo de Bogotá es TIC - Fwd_ Documentos por ingreso a la Entidad</t>
  </si>
  <si>
    <t>1. carpeta "HOJAS DE VIDA EQUIPOS 2020"</t>
  </si>
  <si>
    <t xml:space="preserve">No se adelanta reporte de avances y soportes para el presente seguimiento. </t>
  </si>
  <si>
    <r>
      <rPr>
        <b/>
        <sz val="9"/>
        <color theme="1"/>
        <rFont val="Tahoma"/>
        <family val="2"/>
      </rPr>
      <t xml:space="preserve">Análisis OCI: </t>
    </r>
    <r>
      <rPr>
        <sz val="9"/>
        <color theme="1"/>
        <rFont val="Tahoma"/>
        <family val="2"/>
      </rPr>
      <t xml:space="preserve">El área no adelanta el reporte de avances y soportes que permitan evidenciar la ejecución de lo formulado en el mapa de riesgos del proceso por lo que no es posible adelantar la evaluación programada para la vigencia. Teniendo en cuenta lo anterior, se califica la acción con alerta </t>
    </r>
    <r>
      <rPr>
        <b/>
        <sz val="9"/>
        <color theme="1"/>
        <rFont val="Tahoma"/>
        <family val="2"/>
      </rPr>
      <t>"Sin Iniciar"</t>
    </r>
    <r>
      <rPr>
        <sz val="9"/>
        <color theme="1"/>
        <rFont val="Tahoma"/>
        <family val="2"/>
      </rPr>
      <t xml:space="preserve"> y se recomienda al área adelantar las acciones que permitan mejorar la gestión del riesgo en la entidad y mitigar los riesgos identificados. </t>
    </r>
  </si>
  <si>
    <r>
      <rPr>
        <b/>
        <sz val="9"/>
        <color theme="1"/>
        <rFont val="Tahoma"/>
        <family val="2"/>
      </rPr>
      <t>Análisis OCI:</t>
    </r>
    <r>
      <rPr>
        <sz val="9"/>
        <color theme="1"/>
        <rFont val="Tahoma"/>
        <family val="2"/>
      </rPr>
      <t xml:space="preserve"> El área no adelanta el reporte de avances y soportes que permitan evidenciar la ejecución de lo formulado en el mapa de riesgos del proceso por lo que no es posible adelantar la evaluación programada para la vigencia. Teniendo en cuenta lo anterior, se califica la acción con alerta</t>
    </r>
    <r>
      <rPr>
        <b/>
        <sz val="9"/>
        <color theme="1"/>
        <rFont val="Tahoma"/>
        <family val="2"/>
      </rPr>
      <t xml:space="preserve"> "Sin Iniciar"</t>
    </r>
    <r>
      <rPr>
        <sz val="9"/>
        <color theme="1"/>
        <rFont val="Tahoma"/>
        <family val="2"/>
      </rPr>
      <t xml:space="preserve"> y se recomienda al área adelantar las acciones que permitan mejorar la gestión del riesgo en la entidad y mitigar los riesgos identificados. </t>
    </r>
  </si>
  <si>
    <r>
      <rPr>
        <b/>
        <sz val="9"/>
        <color theme="1"/>
        <rFont val="Tahoma"/>
        <family val="2"/>
      </rPr>
      <t>Análisis OCI:</t>
    </r>
    <r>
      <rPr>
        <sz val="9"/>
        <color theme="1"/>
        <rFont val="Tahoma"/>
        <family val="2"/>
      </rPr>
      <t xml:space="preserve"> El área no adelanta el reporte de avances y soportes que permitan evidenciar la ejecución de lo formulado en el mapa de riesgos del proceso por lo que no es posible adelantar la evaluación programada para la vigencia. Teniendo en cuenta lo anterior, se califica la acción con alerta </t>
    </r>
    <r>
      <rPr>
        <b/>
        <sz val="9"/>
        <color theme="1"/>
        <rFont val="Tahoma"/>
        <family val="2"/>
      </rPr>
      <t>"Sin Iniciar"</t>
    </r>
    <r>
      <rPr>
        <sz val="9"/>
        <color theme="1"/>
        <rFont val="Tahoma"/>
        <family val="2"/>
      </rPr>
      <t xml:space="preserve"> y se recomienda al área adelantar las acciones que permitan mejorar la gestión del riesgo en la entidad y mitigar los riesgos identificados. </t>
    </r>
  </si>
  <si>
    <t xml:space="preserve">1. Listado de asistencia a capacitación en riesgo químico y manejo de sustancias químicas y presentación correspondiente. </t>
  </si>
  <si>
    <t>1. Borrador de la actualización del documento EPLE-IN-004 protocolo para el suministro de combustible de plantas eléctricas.</t>
  </si>
  <si>
    <t xml:space="preserve">1. Listado de asistencias a sensibilizaciones en materia de RESPEL y sustancias peligrosas 
2. Registros de generación de RESPEL 
3. Media móvil </t>
  </si>
  <si>
    <t xml:space="preserve">1. Listado de asistencias a sensibilizaciones en materia de RESPEL y sustancias peligrosas </t>
  </si>
  <si>
    <t xml:space="preserve">1. Registros de generación de RESPEL 
3. Media móvil </t>
  </si>
  <si>
    <t xml:space="preserve">No se adelanta reporte de soportes para el presente seguimiento. </t>
  </si>
  <si>
    <t xml:space="preserve">1. Resolución 125 de 2020.
Presentación socialización plataforma estratégica - colaboradores 
Presentación socialización plataforma estratégica - ciudadanía 
Relación de preguntas y respuestas del foro
2. Circular 26 de 2020 para la formulación del Plan Estratégico, correo electrónico de solicitud de formulación del plan estratégico y avances del plan estratégico consolidado a la fecha. 
3. Citación equipo transversal y presentación realizada.
4. No aplica  </t>
  </si>
  <si>
    <t xml:space="preserve">1. Correos de seguimiento enviados por parte de los encargados de los proyectos con corte al 30-09-2020.
2. Correos de solicitud de ajustes de las novedades del sistema SEGPLAN </t>
  </si>
  <si>
    <t>No se remite reporte de avances y soportes de ejecución de lo formulado para el presente seguimiento.</t>
  </si>
  <si>
    <t>1. Documento distribución de recursos área técnica 2021</t>
  </si>
  <si>
    <t>1. Citación a reunión
2. Correo enviado por los ingenieros con la actualización del documento
3. Correo enviado a la coordinación
4. Correos enviado al área de Planeación
5. Pantallazo actualización en la Intranet
6. Documento actualizado</t>
  </si>
  <si>
    <t>1. Conciliaciones bancarias agosto y septiembre 2020
2. Balances de Prueba agosto, septiembre y octubre de 2020.</t>
  </si>
  <si>
    <r>
      <rPr>
        <b/>
        <sz val="9"/>
        <color theme="1"/>
        <rFont val="Tahoma"/>
        <family val="2"/>
      </rPr>
      <t>Análisis OCI:</t>
    </r>
    <r>
      <rPr>
        <sz val="9"/>
        <color theme="1"/>
        <rFont val="Tahoma"/>
        <family val="2"/>
      </rPr>
      <t xml:space="preserve"> Los soportes remitidos no evidencian que siempre se ejecute el control. No se tienen en cuenta la definición de las actividades de control para elaborar los soportes o dejar evidencia de las mismas. Se evidencian fallas en la ejecución del control: Actividad 22 del procedimiento Estados Financieros "Publicación Estados Financieros". En el punto de control de la actividad 11 del procedimiento, se adjuntaron Balances de Prueba de agosto, septiembre y octubre de 2020, sin evidencia de la revisión de cuentas y/o lo establecido en el punto de control, como registro de la verificación: ajustes y reclasificaciones y generación de Balance de prueba definitivo. Se recomienda revisar la congruencia entre controles establecidos, actividades de control y soportes de ejecución de las actividades, remitidos. Por lo anterior, la calificación es </t>
    </r>
    <r>
      <rPr>
        <b/>
        <sz val="9"/>
        <color theme="1"/>
        <rFont val="Tahoma"/>
        <family val="2"/>
      </rPr>
      <t>"En proceso".</t>
    </r>
  </si>
  <si>
    <t>1. Correo del 31/07/2020 de Tesorería a Subdirección Financiera con Flujo de caja actualizado a junio 2020.
2. Correo del 18/08/2020 de Tesorería a Subdirección Financiera con Flujo de caja actualizado a julio 2020.</t>
  </si>
  <si>
    <t>1. Informe Protocolo Tesorería 2020 del 03/08/2020, del área de Sistemas del Canal.</t>
  </si>
  <si>
    <r>
      <rPr>
        <b/>
        <sz val="9"/>
        <color theme="1"/>
        <rFont val="Tahoma"/>
        <family val="2"/>
      </rPr>
      <t xml:space="preserve">Análisis OCI: </t>
    </r>
    <r>
      <rPr>
        <sz val="9"/>
        <color theme="1"/>
        <rFont val="Tahoma"/>
        <family val="2"/>
      </rPr>
      <t xml:space="preserve">De acuerdo con el inicio de las actividades de control, se valida el primer reporte  de las acciones que se realizan para garantizar la seguridad informática, con que cuenta la  tesorería del Canal. Por lo anterior, la calificación es </t>
    </r>
    <r>
      <rPr>
        <b/>
        <sz val="9"/>
        <color theme="1"/>
        <rFont val="Tahoma"/>
        <family val="2"/>
      </rPr>
      <t>"En proceso".</t>
    </r>
  </si>
  <si>
    <t>1. Procedimiento CCSE-PD-04 PLAN ANUAL DE AUDITORÍA, versión 4 del 02/12/2020, publicado y socializado a través de la intranet.</t>
  </si>
  <si>
    <r>
      <rPr>
        <b/>
        <sz val="9"/>
        <color theme="1"/>
        <rFont val="Tahoma"/>
        <family val="2"/>
      </rPr>
      <t xml:space="preserve">Análisis OCI: </t>
    </r>
    <r>
      <rPr>
        <sz val="9"/>
        <color theme="1"/>
        <rFont val="Tahoma"/>
        <family val="2"/>
      </rPr>
      <t xml:space="preserve">Se evidencia cumplimiento de la actividad de control, correspondiente a la actualización del procedimiento, para su correspondiente ejecución como control en el manejo del riesgo identificado. Se observa adecuado diseño y ejecución del control. Por lo anterior, la calificación es </t>
    </r>
    <r>
      <rPr>
        <b/>
        <sz val="9"/>
        <color theme="1"/>
        <rFont val="Tahoma"/>
        <family val="2"/>
      </rPr>
      <t>"Terminada".</t>
    </r>
  </si>
  <si>
    <t>1. Actas de reunión equipo Oficina de Control Interno del 20, 27 y 28 de mayo de 2020</t>
  </si>
  <si>
    <r>
      <rPr>
        <b/>
        <sz val="9"/>
        <color theme="1"/>
        <rFont val="Tahoma"/>
        <family val="2"/>
      </rPr>
      <t xml:space="preserve">Análisis OCI: </t>
    </r>
    <r>
      <rPr>
        <sz val="9"/>
        <color theme="1"/>
        <rFont val="Tahoma"/>
        <family val="2"/>
      </rPr>
      <t>Se adelantó la socialización de la herramienta Plan Anual de Auditoría entre el equipo de Control Interno, así como ajustes y resultados al interior del equipo de la Oficina de Control Interno. Conforme a lo anterior, se califica como</t>
    </r>
    <r>
      <rPr>
        <b/>
        <sz val="9"/>
        <color theme="1"/>
        <rFont val="Tahoma"/>
        <family val="2"/>
      </rPr>
      <t xml:space="preserve"> "Terminada".</t>
    </r>
  </si>
  <si>
    <t>1. (3) Actas de Comité Institucional de Coordinación de Control Interno.</t>
  </si>
  <si>
    <r>
      <rPr>
        <b/>
        <sz val="9"/>
        <color theme="1"/>
        <rFont val="Tahoma"/>
        <family val="2"/>
      </rPr>
      <t>Análisis OCI:</t>
    </r>
    <r>
      <rPr>
        <sz val="9"/>
        <color theme="1"/>
        <rFont val="Tahoma"/>
        <family val="2"/>
      </rPr>
      <t xml:space="preserve"> Desde la fecha de inicio de la actividad se han adelantado (3) Comités de Coordinación de Control Interno en los que se socializan los resultados del cumplimiento del Plan Anual de Auditoría definido por este Comité para la vigencia 2020. Esto se evidencia a través de las actas de reunión. Conforme a lo anterior, se califica como </t>
    </r>
    <r>
      <rPr>
        <b/>
        <sz val="9"/>
        <color theme="1"/>
        <rFont val="Tahoma"/>
        <family val="2"/>
      </rPr>
      <t>"En proceso".</t>
    </r>
  </si>
  <si>
    <t>1. (35) Actas de reunión del seguimiento de actividades de la Oficina de Control Interno.</t>
  </si>
  <si>
    <r>
      <rPr>
        <b/>
        <sz val="9"/>
        <color theme="1"/>
        <rFont val="Tahoma"/>
        <family val="2"/>
      </rPr>
      <t>Análisis OCI:</t>
    </r>
    <r>
      <rPr>
        <sz val="9"/>
        <color theme="1"/>
        <rFont val="Tahoma"/>
        <family val="2"/>
      </rPr>
      <t xml:space="preserve"> Se han adelantado reuniones de seguimiento a las actividades del Plan Anual de Auditoría, con el fin de manejar el riesgo de incumplimiento de lo establecido  en este Plan. Las actividades de control, cuentan con un responsable directo de cada una de las actividades, se definieron unas fechas en cronograma del Plan, con objetivos definidos para cada actividad. Se califica como </t>
    </r>
    <r>
      <rPr>
        <b/>
        <sz val="9"/>
        <color theme="1"/>
        <rFont val="Tahoma"/>
        <family val="2"/>
      </rPr>
      <t>"Terminada"</t>
    </r>
    <r>
      <rPr>
        <sz val="9"/>
        <color theme="1"/>
        <rFont val="Tahoma"/>
        <family val="2"/>
      </rPr>
      <t xml:space="preserve"> en cuanto al cumplimiento del indicador que planteó 9 reuniones (1 mensual).</t>
    </r>
  </si>
  <si>
    <t>No se adelantó el reporte de avances y soportes de ejecución de lo formulado para el presente seguimiento.</t>
  </si>
  <si>
    <r>
      <rPr>
        <b/>
        <sz val="9"/>
        <color theme="1"/>
        <rFont val="Tahoma"/>
        <family val="2"/>
      </rPr>
      <t xml:space="preserve">Análisis OCI: </t>
    </r>
    <r>
      <rPr>
        <sz val="9"/>
        <color theme="1"/>
        <rFont val="Tahoma"/>
        <family val="2"/>
      </rPr>
      <t>Al corte de este seguimiento, no se ha adelantado la actividad formulada.</t>
    </r>
  </si>
  <si>
    <t>1. Controles de asistencia capacitaciones programadas por la OCI, como parte del fomento de la cultura del autocontrol.
2. Actas de reunión "Capacitación del equipo de la Oficina de Control Interno".
3. Compromisos éticos suscritos por el equipo de la OCI.</t>
  </si>
  <si>
    <r>
      <rPr>
        <b/>
        <sz val="9"/>
        <color theme="1"/>
        <rFont val="Tahoma"/>
        <family val="2"/>
      </rPr>
      <t xml:space="preserve">Análisis OCI: </t>
    </r>
    <r>
      <rPr>
        <sz val="9"/>
        <color theme="1"/>
        <rFont val="Tahoma"/>
        <family val="2"/>
      </rPr>
      <t xml:space="preserve">Se han adelantado capacitaciones periódicas al equipo de la Oficina de Control Interno con el fin de fortalecer sus capacidades, teniendo en cuenta la formulación del Plan de Fomento de la Cultura del Autocontrol. Así mismo, se han programado capacitaciones con entidades externas en temas como responsabilidad fiscal y riesgos de corrupción. Se realizó la entrega de los compromisos éticos de (3 de 4) integrantes del equipo de la Oficina de Control Interno para que reposen en los expedientes de la Coordinación Jurídica. Pendiente remitir uno. Se califica </t>
    </r>
    <r>
      <rPr>
        <b/>
        <sz val="9"/>
        <color theme="1"/>
        <rFont val="Tahoma"/>
        <family val="2"/>
      </rPr>
      <t>"En proceso"</t>
    </r>
    <r>
      <rPr>
        <sz val="9"/>
        <color theme="1"/>
        <rFont val="Tahoma"/>
        <family val="2"/>
      </rPr>
      <t xml:space="preserve"> debido a las acciones pendientes de completar.</t>
    </r>
  </si>
  <si>
    <r>
      <t xml:space="preserve">Reporte Comunicaciones: </t>
    </r>
    <r>
      <rPr>
        <sz val="9"/>
        <color theme="1"/>
        <rFont val="Tahoma"/>
        <family val="2"/>
      </rPr>
      <t xml:space="preserve">Correo enviado a la coordinadora de Prensa y Divulgación, el miércoles 18 de noviembre de 2020. Que contiene los comentarios sugeridos para la actualización del Manual de Crisis.
</t>
    </r>
    <r>
      <rPr>
        <b/>
        <sz val="9"/>
        <color theme="1"/>
        <rFont val="Tahoma"/>
        <family val="2"/>
      </rPr>
      <t xml:space="preserve">Análisis OCI: </t>
    </r>
    <r>
      <rPr>
        <sz val="9"/>
        <color theme="1"/>
        <rFont val="Tahoma"/>
        <family val="2"/>
      </rPr>
      <t>Se remiten los soportes de comentarios y remisión de los mismos a la Coordinadora posterior a la revisión adelantada del documento, sin embargo, de conformidad con lo establecido en el plan de manejo no se ha adelantado la actualización y publicación de este. Así mismo, se recomienda adelantar la revisión de los controles definidos teniendo en cuenta que son actividades enmarcadas en la ejecución de un control que para el caso sería el EGCM-MN-001 MANUAL DE COMUNICACIÓN PARA LA CRISIS. Lo anterior, teniendo en cuenta lo establecido en los lineamientos de la</t>
    </r>
    <r>
      <rPr>
        <i/>
        <sz val="9"/>
        <color theme="1"/>
        <rFont val="Tahoma"/>
        <family val="2"/>
      </rPr>
      <t xml:space="preserve"> "Guía para la administración del riesgo y diseño de controles en entidades públicas"</t>
    </r>
    <r>
      <rPr>
        <sz val="9"/>
        <color theme="1"/>
        <rFont val="Tahoma"/>
        <family val="2"/>
      </rPr>
      <t xml:space="preserve">, debido a que el control no puede ser la misma actividad ya que debe encaminarse a modificar el riesgo. 
De conformidad con lo mencionado de manera previa, se califica la acción </t>
    </r>
    <r>
      <rPr>
        <b/>
        <sz val="9"/>
        <color theme="1"/>
        <rFont val="Tahoma"/>
        <family val="2"/>
      </rPr>
      <t>"En Proceso"</t>
    </r>
    <r>
      <rPr>
        <sz val="9"/>
        <color theme="1"/>
        <rFont val="Tahoma"/>
        <family val="2"/>
      </rPr>
      <t xml:space="preserve"> y se recomienda al área adelantar las actividades pendientes que permitan darle cabal cumplimiento a lo formulado, fortaleciendo el control identificado y mitigando la materialización del riesgo. </t>
    </r>
  </si>
  <si>
    <t>1. Correo de Bogotá es TIC - Información Importante para entrega de contenidos a tráfico
2. Parámetros técnicos NOV-2020
3. Correo de Bogotá es TIC - Pasos para la entrega de contenido audiovisual a Capital</t>
  </si>
  <si>
    <t>1. Gestión de contratos 8 de diciembre
2. Correo de Bogotá es TIC - Fwd_ Gestión contratos semana 8 de diciembre</t>
  </si>
  <si>
    <r>
      <rPr>
        <b/>
        <sz val="9"/>
        <color theme="1"/>
        <rFont val="Tahoma"/>
        <family val="2"/>
      </rPr>
      <t>Reporte R. Ambiental:</t>
    </r>
    <r>
      <rPr>
        <sz val="9"/>
        <color theme="1"/>
        <rFont val="Tahoma"/>
        <family val="2"/>
      </rPr>
      <t xml:space="preserve"> Se remiten las actividades desarrolladas en el marco del cronograma del Plan de Gestión Integral de Residuos Peligrosos - PGIRESPEL del 2020 alienadas con el Plan de Acción PIGA 2020.
Respecto a los registros de generación de residuos peligrosos, es importante aclarar que si bien se han reportado alguno residuos como galones de gel antibacterial y bombillos LED, estos no son catalogados como residuos peligrosos, por ende no son registrados dentro de la media móvil.  
</t>
    </r>
    <r>
      <rPr>
        <b/>
        <sz val="9"/>
        <color theme="1"/>
        <rFont val="Tahoma"/>
        <family val="2"/>
      </rPr>
      <t xml:space="preserve">Análisis OCI: </t>
    </r>
    <r>
      <rPr>
        <sz val="9"/>
        <color theme="1"/>
        <rFont val="Tahoma"/>
        <family val="2"/>
      </rPr>
      <t xml:space="preserve">Se procede a la verificación de los soportes entregados evidenciando que se adelantaron dos (2) capacitaciones sobre temas "Charla RESPEL 17-06-2020 y Capacitación en riesgo químico, manejo de sustancias químicas y RESPEL 19.05.2020" registrando asistencia en formulario [Google Forms]. 
Adicionalmente, se recomienda que se adelante la revisión del control establecido de cara a los lineamientos establecidos en la </t>
    </r>
    <r>
      <rPr>
        <i/>
        <sz val="9"/>
        <color theme="1"/>
        <rFont val="Tahoma"/>
        <family val="2"/>
      </rPr>
      <t>"Guía para la administración del riesgo y diseño de controles en entidades públicas"</t>
    </r>
    <r>
      <rPr>
        <sz val="9"/>
        <color theme="1"/>
        <rFont val="Tahoma"/>
        <family val="2"/>
      </rPr>
      <t xml:space="preserve">, debido a que el control no puede ser la misma actividad ya que debe encaminarse a modificar el riesgo. En este sentido, el control sería el documento existente [EPLE-PL-003] y la actividad de control se encaminaría a su revisión, actualización, socialización, divulgación y capacitaciones complementarias de manera que se fortalezca el control. Teniendo en cuenta que las actividades formuladas fueron ejecutadas, se califica como </t>
    </r>
    <r>
      <rPr>
        <b/>
        <sz val="9"/>
        <color theme="1"/>
        <rFont val="Tahoma"/>
        <family val="2"/>
      </rPr>
      <t xml:space="preserve">"Terminada". </t>
    </r>
  </si>
  <si>
    <t>1. Boletín #31 del 02/09/2020.
2. Correo del 10/08/2020 del área de presupuesto, solicitud publicación Tips.
3. Boletín informativo (Documento borrador Word).</t>
  </si>
  <si>
    <r>
      <rPr>
        <b/>
        <sz val="9"/>
        <color theme="1"/>
        <rFont val="Tahoma"/>
        <family val="2"/>
      </rPr>
      <t xml:space="preserve">Análisis OCI: </t>
    </r>
    <r>
      <rPr>
        <sz val="9"/>
        <color theme="1"/>
        <rFont val="Tahoma"/>
        <family val="2"/>
      </rPr>
      <t>En el boletín # 31 no se evidencia toda la información incluida en el borrador de Word. Sin embargo, se generó el boletín dentro del plazo establecido en la actividad de control. En cuanto a diseño, los dos controles establecidos, se encuentran conforme a las variables de la Guía para la administración del riesgo y el diseño de controles en entidades públicas, DAFP, versión 2018. Por lo anterior, la calificación es</t>
    </r>
    <r>
      <rPr>
        <b/>
        <sz val="9"/>
        <color theme="1"/>
        <rFont val="Tahoma"/>
        <family val="2"/>
      </rPr>
      <t xml:space="preserve"> "Terminada".</t>
    </r>
  </si>
  <si>
    <r>
      <rPr>
        <b/>
        <sz val="9"/>
        <color theme="1"/>
        <rFont val="Tahoma"/>
        <family val="2"/>
      </rPr>
      <t>Análisis OCI:</t>
    </r>
    <r>
      <rPr>
        <sz val="9"/>
        <color theme="1"/>
        <rFont val="Tahoma"/>
        <family val="2"/>
      </rPr>
      <t xml:space="preserve"> De acuerdo con el inicio de las actividades de control, se valida un flujo de caja actualizado, correspondiente a julio de 2020, remitido en agosto de 2020.  Es importante revisar el cumplimiento del control establecido relacionado con el cumplimiento de la  Política Financiera del Canal, código AGFF-PO-001, versión 6 del 30/12/2019, numeral 7.2 Cartera, en cuanto a  exceder los tiempos de cobro administrativo, que pueden poner en riesgo al Canal, en cuanto a presentación de un déficit de caja. Por lo anterior, la calificación es </t>
    </r>
    <r>
      <rPr>
        <b/>
        <sz val="9"/>
        <color theme="1"/>
        <rFont val="Tahoma"/>
        <family val="2"/>
      </rPr>
      <t>"En proceso".</t>
    </r>
  </si>
  <si>
    <t>1. Boletín #30 del 11/08/2020.
2. Correo del 10/08/2020 del área de presupuesto, solicitud publicación cronograma.</t>
  </si>
  <si>
    <r>
      <rPr>
        <b/>
        <sz val="9"/>
        <color theme="1"/>
        <rFont val="Tahoma"/>
        <family val="2"/>
      </rPr>
      <t>Análisis OCI:</t>
    </r>
    <r>
      <rPr>
        <sz val="9"/>
        <color theme="1"/>
        <rFont val="Tahoma"/>
        <family val="2"/>
      </rPr>
      <t xml:space="preserve"> Se evidencia la publicación del cronograma en el boletín No. 30, Sin embargo, éste no contiene las fechas para traslados internos.  No se observa cómo la ejecución de la actividad de control  "Publicar cronograma de traslados presupuestales." trata el riesgo identificado: "Traslados presupuestales recurrentes" y su coherencia con la descripción del mismo: "Que se queden algunos rubros presupuestales sin apropiación suficiente para atender los propósitos establecidos en la vigencia". Se recomienda revisar  la Guía para la administración del riesgo y el diseño de controles en entidades públicas, DAFP, versión 2018 y los riesgos identificados, así como los controles y actividades para su manejo, de ser necesario rediseñar los controles y/o actividades. La calificación, de acuerdo con el soporte remitido es</t>
    </r>
    <r>
      <rPr>
        <b/>
        <sz val="9"/>
        <color theme="1"/>
        <rFont val="Tahoma"/>
        <family val="2"/>
      </rPr>
      <t xml:space="preserve"> "En proceso".</t>
    </r>
  </si>
  <si>
    <r>
      <t xml:space="preserve">Análisis OCI: </t>
    </r>
    <r>
      <rPr>
        <sz val="9"/>
        <color theme="1"/>
        <rFont val="Tahoma"/>
        <family val="2"/>
      </rPr>
      <t xml:space="preserve">El área no adelanta el reporte de avances en la ejecución de las actividades programadas, por lo que se procede a verificar los soportes suministrados observando que estos debido a la extensión (EML) no pueden ser visualizados, adicionalmente se evidencia un cuadro de gestión de los contratos del área con el estado de estos; sin embargo, no se evidencia el cronograma de priorización de contratación indicado en las actividades de control e indicador, así mismo es importante que el área adelante  la revisión de los controles establecidos, verificando que los mismos cumplan con los lineamientos determinados en la </t>
    </r>
    <r>
      <rPr>
        <i/>
        <sz val="9"/>
        <color theme="1"/>
        <rFont val="Tahoma"/>
        <family val="2"/>
      </rPr>
      <t>"Guía para la administración del riesgo y diseño de controles en entidades públicas"</t>
    </r>
    <r>
      <rPr>
        <sz val="9"/>
        <color theme="1"/>
        <rFont val="Tahoma"/>
        <family val="2"/>
      </rPr>
      <t xml:space="preserve">, debido a que la actividad de Control debe generar acciones adicionales a las generadas en el control, teniendo en cuenta que ésta debe encaminarse a modificar el riesgo y el control descrito no permite evidenciar lo mencionado (Los controles se despliegan a través de los procedimientos documentados).
Teniendo en cuenta lo anterior, se califica la acción con alerta </t>
    </r>
    <r>
      <rPr>
        <b/>
        <sz val="9"/>
        <color theme="1"/>
        <rFont val="Tahoma"/>
        <family val="2"/>
      </rPr>
      <t>"Sin Iniciar"</t>
    </r>
    <r>
      <rPr>
        <sz val="9"/>
        <color theme="1"/>
        <rFont val="Tahoma"/>
        <family val="2"/>
      </rPr>
      <t xml:space="preserve"> y se recomienda al área adelantar la revisión de lo formulado mejorando la gestión de riesgos en el Canal y ejecutarlo de manera que se mitigue el riesgo identificado en el proceso. </t>
    </r>
  </si>
  <si>
    <r>
      <t xml:space="preserve">Reporte R. Ambiental: </t>
    </r>
    <r>
      <rPr>
        <sz val="9"/>
        <color theme="1"/>
        <rFont val="Tahoma"/>
        <family val="2"/>
      </rPr>
      <t xml:space="preserve">En el mes de noviembre se llevó a cabo la inspección relacionada con la gestión de los residuos tanto aprovechables como no aprovechables y peligrosos, el informes correspondiente será enviado en el mes de diciembre a las áreas responsables. 
</t>
    </r>
    <r>
      <rPr>
        <b/>
        <sz val="9"/>
        <color theme="1"/>
        <rFont val="Tahoma"/>
        <family val="2"/>
      </rPr>
      <t xml:space="preserve">Análisis OCI: </t>
    </r>
    <r>
      <rPr>
        <sz val="9"/>
        <color theme="1"/>
        <rFont val="Tahoma"/>
        <family val="2"/>
      </rPr>
      <t xml:space="preserve">Se adelanta el reporte de las inspecciones realizadas en el cumplimiento del cronograma establecido en el EPLE-PL-003 PLAN DE GESTIÓN INTEGRAL DE RESIDUOS PELIGROSOS - PGIRESPEL, sin embargo, no se remiten soportes que permitan evidenciar la ejecución de lo mencionado por lo que no es posible adelantar la evaluación de lo formulado. 
Al igual que en los análisis de los riesgos ambientales identificados, se debe adelantar la revisión de los controles, teniendo en cuenta lo indicado en la </t>
    </r>
    <r>
      <rPr>
        <i/>
        <sz val="9"/>
        <color theme="1"/>
        <rFont val="Tahoma"/>
        <family val="2"/>
      </rPr>
      <t>"Guía para la administración del riesgo y diseño de controles en entidades públicas"</t>
    </r>
    <r>
      <rPr>
        <sz val="9"/>
        <color theme="1"/>
        <rFont val="Tahoma"/>
        <family val="2"/>
      </rPr>
      <t xml:space="preserve">, debido a que la actividad de Control debe generar acciones adicionales a las generadas en el control. En este sentido, el control sería el documento existente [EPLE-PL-003] y la actividad de control se encaminaría a su revisión, actualización, socialización, divulgación y capacitaciones complementarias de manera que se fortalezca el control. Por lo anterior, se califica la acción con alerta </t>
    </r>
    <r>
      <rPr>
        <b/>
        <sz val="9"/>
        <color theme="1"/>
        <rFont val="Tahoma"/>
        <family val="2"/>
      </rPr>
      <t>"Sin Iniciar"</t>
    </r>
    <r>
      <rPr>
        <sz val="9"/>
        <color theme="1"/>
        <rFont val="Tahoma"/>
        <family val="2"/>
      </rPr>
      <t xml:space="preserve">. </t>
    </r>
  </si>
  <si>
    <r>
      <rPr>
        <b/>
        <sz val="9"/>
        <color theme="1"/>
        <rFont val="Tahoma"/>
        <family val="2"/>
      </rPr>
      <t xml:space="preserve">Reporte At. Ciudadano: </t>
    </r>
    <r>
      <rPr>
        <sz val="9"/>
        <color theme="1"/>
        <rFont val="Tahoma"/>
        <family val="2"/>
      </rPr>
      <t xml:space="preserve">1. No se ha realizado ninguna actualización al procedimiento por tanto no se ha hecho ninguna socialización. 2. Respecto a esta acción se hicieron los ajustes en la página web, sin embargo se hicieron por una conversación con la persona encargada del área digital debido a unas revisiones adelantadas por este área a las publicaciones de la página web. 3.  Se han publicado 4 piezas referentes a los canales de atención que tiene la entidad a través del boletín de comunicaciones internas.
</t>
    </r>
    <r>
      <rPr>
        <b/>
        <sz val="9"/>
        <color theme="1"/>
        <rFont val="Tahoma"/>
        <family val="2"/>
      </rPr>
      <t xml:space="preserve">Análisis OCI: </t>
    </r>
    <r>
      <rPr>
        <sz val="9"/>
        <color theme="1"/>
        <rFont val="Tahoma"/>
        <family val="2"/>
      </rPr>
      <t xml:space="preserve">Frente a la ejecución de las actividades de control se observaron cuatro (4) piezas informativas sobre los canales de atención al ciudadano como correo electrónico, telefónico y otros mecanismos disponibles socializadas por correo electrónico a través de boletines internos [12-08-20, 23-09-20, 15-10-20 y 26-11-2020]; sin embargo, frente al reporte del área sobre la acción No.2 no se cuenta con soporte que permita evidenciar la solicitud de ajuste del enlace: https://www.canalcapital.gov.co/content/defensoria-de-las-audiencias, sobre la defensoría de audiencias y así como se menciona en el reporte de avances: no se adelantaron socializaciones sobre el procedimiento del área. 
Se recomienda al área mantener documentada la ejecución de las actividades formuladas, de conformidad con lo determinado en la Circular Interna No. 24 del 15 de septiembre de 2020 y adelantar la socialización periódica del procedimiento AAUT-PD-001 ATENCIÓN Y RESPUESTA A REQUERIMIENTOS DE LA CIUDADANÍA con el fin de que los colaboradores conozcan el proceso y tiempos de respuesta a las peticiones registradas en el Canal, así como los controles establecidos que permitan evitar la materialización de riesgos identificados. Teniendo en cuenta lo anterior, se califica la acción </t>
    </r>
    <r>
      <rPr>
        <b/>
        <sz val="9"/>
        <color theme="1"/>
        <rFont val="Tahoma"/>
        <family val="2"/>
      </rPr>
      <t>"En Proceso".</t>
    </r>
  </si>
  <si>
    <r>
      <rPr>
        <b/>
        <sz val="9"/>
        <color theme="1"/>
        <rFont val="Tahoma"/>
        <family val="2"/>
      </rPr>
      <t>Reporte R. Ambiental:</t>
    </r>
    <r>
      <rPr>
        <sz val="9"/>
        <color theme="1"/>
        <rFont val="Tahoma"/>
        <family val="2"/>
      </rPr>
      <t xml:space="preserve"> Se remiten las actividades desarrolladas en el marco del cronograma del Plan de Gestión Integral de Residuos Peligrosos - PGIRESPEL del 2020 alienadas con el Plan de Acción PIGA 2020.
Respecto a los registros de generación de residuos peligrosos, es importante aclarar que si bien se han reportado alguno residuos como galones de gel antibacterial y bombillos LED, estos no son catalogados como residuos peligrosos, por ende no son registrados dentro de la media móvil.  
</t>
    </r>
    <r>
      <rPr>
        <b/>
        <sz val="9"/>
        <color theme="1"/>
        <rFont val="Tahoma"/>
        <family val="2"/>
      </rPr>
      <t>Análisis OCI:</t>
    </r>
    <r>
      <rPr>
        <sz val="9"/>
        <color theme="1"/>
        <rFont val="Tahoma"/>
        <family val="2"/>
      </rPr>
      <t xml:space="preserve"> Se procede a la verificación de los soportes entregados evidenciando que se realizó la cuantificación de RESPEL con base en el reporte de las áreas Técnica, Servicios Administrativos y Sistemas en el marco del cronograma del EPLE-PL-003. 
De igual manera, se recomienda que se adelante la revisión integral del control establecido de manera que se adelante una verificación frente a su redacción y calificación para determinar su fortaleza frente a la modificación del riesgo. 
Teniendo en cuenta lo mencionado, así como las fechas de ejecución programadas se califica la acción </t>
    </r>
    <r>
      <rPr>
        <b/>
        <sz val="9"/>
        <color theme="1"/>
        <rFont val="Tahoma"/>
        <family val="2"/>
      </rPr>
      <t xml:space="preserve">"En Proceso". </t>
    </r>
  </si>
  <si>
    <r>
      <t xml:space="preserve">Reporte R. Ambiental: </t>
    </r>
    <r>
      <rPr>
        <sz val="9"/>
        <color theme="1"/>
        <rFont val="Tahoma"/>
        <family val="2"/>
      </rPr>
      <t xml:space="preserve">En el mes de octubre se llevó a cabo la capacitación sobre riesgo químico  y manejo de sustancias peligrosas en el marco del Sistema Globalmente armonizado, esta actividad fue realizada con el apoyo del equipo de Seguridad y Salud en el Trabajo y la ARL.  
</t>
    </r>
    <r>
      <rPr>
        <b/>
        <sz val="9"/>
        <color theme="1"/>
        <rFont val="Tahoma"/>
        <family val="2"/>
      </rPr>
      <t xml:space="preserve">Análisis OCI: </t>
    </r>
    <r>
      <rPr>
        <sz val="9"/>
        <color theme="1"/>
        <rFont val="Tahoma"/>
        <family val="2"/>
      </rPr>
      <t xml:space="preserve">Se remiten soportes sobre capacitación "Sistema globalmente armonizado de clasificación y etiquetado de productos químicos" del 28 de octubre de 2020 con asistencia de 13 colaboradores del Canal. Teniendo en cuenta la fecha de terminación se califica la acción </t>
    </r>
    <r>
      <rPr>
        <b/>
        <sz val="9"/>
        <color theme="1"/>
        <rFont val="Tahoma"/>
        <family val="2"/>
      </rPr>
      <t xml:space="preserve">"En Proceso". 
</t>
    </r>
    <r>
      <rPr>
        <sz val="9"/>
        <color theme="1"/>
        <rFont val="Tahoma"/>
        <family val="2"/>
      </rPr>
      <t xml:space="preserve">Adicionalmente, se recomienda al área adelantar la verificación de los controles establecidos, de manera que se realice una revisión integral de su redacción y calificación para determinar su fortaleza frente a la modificación del riesgo. </t>
    </r>
  </si>
  <si>
    <t>Acta de reunión del 30 de octubre de 2021</t>
  </si>
  <si>
    <t>Acta Segunda Toma Física de Elementos de Consumo Controlado 2020</t>
  </si>
  <si>
    <t>Archivo con matriz de seguridad y privacidad de la información</t>
  </si>
  <si>
    <t>1. Copia video Capacitación Intranet (2020-06-04 at 13:03 GMT-7).
2. Copia (5) Correos electrónicos enviados al área de Comunicaciones.</t>
  </si>
  <si>
    <r>
      <t xml:space="preserve">Reporte R. Ambiental: </t>
    </r>
    <r>
      <rPr>
        <sz val="9"/>
        <color theme="1"/>
        <rFont val="Tahoma"/>
        <family val="2"/>
      </rPr>
      <t xml:space="preserve">Se remiten las actividades desarrolladas en el marco del programa del Plan de Gestión Integral de Residuos Peligrosos - PGIRESPEL del 2020 alienadas con el Plan de Acción PIGA 2020.
Respecto a los registros de generación de residuos peligrosos, es importante aclarar que si bien se han reportado alguno residuos como galones de gel antibacterial y bombillos LED, estos no son catalogados como residuos peligrosos, por ende no son registrados dentro de la media móvil.  
</t>
    </r>
    <r>
      <rPr>
        <b/>
        <sz val="9"/>
        <color theme="1"/>
        <rFont val="Tahoma"/>
        <family val="2"/>
      </rPr>
      <t xml:space="preserve">Análisis OCI: </t>
    </r>
    <r>
      <rPr>
        <sz val="9"/>
        <color theme="1"/>
        <rFont val="Tahoma"/>
        <family val="2"/>
      </rPr>
      <t xml:space="preserve">Se procede a la verificación de los soportes entregados evidenciando que se adelantaron dos (2) capacitaciones sobre temas "Charla RESPEL 17-06-2020 y Capacitación en riesgo químico, manejo de sustancias químicas y RESPEL 19.05.2020" registrando asistencia en formulario [Google Forms], así como la cuantificación de RESPEL en el marco del cronograma del EPLE-PL-003. 
De igual manera, se recomienda que se adelante la revisión integral de los controles establecidos frente a su redacción y calificación para determinar su fortaleza frente a la modificación del riesgo. Teniendo en cuenta lo mencionado, así como las fechas de ejecución programadas se califica la acción </t>
    </r>
    <r>
      <rPr>
        <b/>
        <sz val="9"/>
        <color theme="1"/>
        <rFont val="Tahoma"/>
        <family val="2"/>
      </rPr>
      <t>"En Proceso".</t>
    </r>
  </si>
  <si>
    <t xml:space="preserve">Acta de inicio Contrato 573 de 2020 - Vigilancia </t>
  </si>
  <si>
    <r>
      <t xml:space="preserve">Análisis OCI: </t>
    </r>
    <r>
      <rPr>
        <sz val="9"/>
        <color theme="1"/>
        <rFont val="Tahoma"/>
        <family val="2"/>
      </rPr>
      <t xml:space="preserve">El área no adelanta reporte de avances en la ejecución de las actividades formuladas por lo que se procede a la verificación de los soportes entregados evidenciando la suscripción de cuatro (4) contratos de productoras para el área de Proyectos Estratégicos de conformidad con lo formulado en la actividad, sin embargo, es importante que se adelante la revisión de los controles establecidos, y de conformidad con los lineamientos determinados en la </t>
    </r>
    <r>
      <rPr>
        <i/>
        <sz val="9"/>
        <color theme="1"/>
        <rFont val="Tahoma"/>
        <family val="2"/>
      </rPr>
      <t>"Guía para la administración del riesgo y diseño de controles en entidades públicas"</t>
    </r>
    <r>
      <rPr>
        <sz val="9"/>
        <color theme="1"/>
        <rFont val="Tahoma"/>
        <family val="2"/>
      </rPr>
      <t xml:space="preserve">, debido a que el control no puede ser la misma actividad, teniendo en cuenta que ésta debe encaminarse a modificar el riesgo. En este sentido el o los controles serían los documentos derivados de la asignación de productores o apoyo a la supervisión y la actividad de control serían los documentos derivados de la supervisión. 
Teniendo en cuenta lo anterior, se califica la acción </t>
    </r>
    <r>
      <rPr>
        <b/>
        <sz val="9"/>
        <color theme="1"/>
        <rFont val="Tahoma"/>
        <family val="2"/>
      </rPr>
      <t xml:space="preserve">"En Proceso" </t>
    </r>
    <r>
      <rPr>
        <sz val="9"/>
        <color theme="1"/>
        <rFont val="Tahoma"/>
        <family val="2"/>
      </rPr>
      <t xml:space="preserve">y se recomienda al área adelantar las verificaciones correspondientes a los controles y actividades de control con el fin de mejorar la gestión del riesgo de la entidad y mitigar la materialización de los riesgos identificados. </t>
    </r>
  </si>
  <si>
    <t>Pantallazo de intranet Actualización de procedimiento</t>
  </si>
  <si>
    <t>No se presenta informe, pero se relacionan los siguientes mantenimientos:
30 de Junio 2020 a 29 de Julio 2020: 81 mantenimientos preventivos a equipos Desktop. 25 Actualizaciones de Windows 7 a Windows 10.
30 de Julio 2020 a 17 de Agosto 2020: 7 mantenimientos preventivos a las impresoras de Canal Capital. 
30 de Agosto 2020 a 29 de Septiembre 2020: Se actualizan inventarios y se intervienen para el mantenimiento respectivo a 173 equipos de Canal Capital.
39 equipos de las áreas de redacción 1 y 2 se actualizan a Windows 10</t>
  </si>
  <si>
    <t>Jhon Guancha</t>
  </si>
  <si>
    <t>TERMINADA</t>
  </si>
  <si>
    <t>1. Hojas de vida de mantenimiento de equipos diligenciadas según cronograma establecido (no aplican los contratos de mantenimiento externo).</t>
  </si>
  <si>
    <t>2. Formato sobre Control Cambios de Tóner Canal Capital Junio-Noviembre</t>
  </si>
  <si>
    <t>Mónica Virgüéz</t>
  </si>
  <si>
    <r>
      <rPr>
        <b/>
        <sz val="9"/>
        <color theme="1"/>
        <rFont val="Tahoma"/>
        <family val="2"/>
      </rPr>
      <t>Reporte Planeación:</t>
    </r>
    <r>
      <rPr>
        <sz val="9"/>
        <color theme="1"/>
        <rFont val="Tahoma"/>
        <family val="2"/>
      </rPr>
      <t xml:space="preserve"> 1. Se expidió la resolución de plataforma estratégica No. 125 de 2020 y se socializó.
Respecto a la plataforma estratégica es importante aclarar que la construcción de la misma se llevó a cabo en varias fases basadas en mesas de trabajo con diferentes equipos de trabajo, consultas a la ciudadanía a través del foro establecido para tal fin y una posterior socialización de la misma al interior de la organización con el fin de conocer los puntos de vista de los colaboradores, esto impactó de forma positiva la elaboración de este documento fortaleciendo subsecuentemente las directrices para la formulación del plan estratégico.
2. Se inició la construcción del Plan Estratégico 2021-2024 con el Plan de Acción Institucional correspondiente al periodo 2021 a partir de la plataforma estratégica aprobada. 3. En reunión del equipo transversal del MIPG realizada el 27-11-2020 se presentó el balance de avances en las acciones establecidas en el Plan de Acción Institucional 2020 con corte al  31-10-2020. Así mismo, se hizo la socialización de avances del Plan de Fortalecimiento Institucional al 31 de octubre de 2020. 4. Se contempla iniciar la elaboración del documento en el mes de enero del año 2021.
</t>
    </r>
    <r>
      <rPr>
        <b/>
        <sz val="9"/>
        <color theme="1"/>
        <rFont val="Tahoma"/>
        <family val="2"/>
      </rPr>
      <t>Análisis OCI:</t>
    </r>
    <r>
      <rPr>
        <sz val="9"/>
        <color theme="1"/>
        <rFont val="Tahoma"/>
        <family val="2"/>
      </rPr>
      <t xml:space="preserve"> Los documentos remitidos por el área son correspondientes al reporte sobre las acciones formuladas en el plan de manejo del riesgo. Se da cuenta de la actualización de la plataforma estratégica a partir de la Resolución 125 de 2020. De la segunda acción se da cuenta que inició el proceso con la expedición de la circular 26 de 2020. De la tercera actividad se pudo revisar el soporte de la reunión sostenida el día 27/11/2020, siendo ésta la primera de cuatro programadas. De la última actividad no se tiene soporte alguno debido al reporte del área. Se está cumplimiento con el plan de manejo de riesgo formulado. Se asigna una calificación </t>
    </r>
    <r>
      <rPr>
        <b/>
        <sz val="9"/>
        <color theme="1"/>
        <rFont val="Tahoma"/>
        <family val="2"/>
      </rPr>
      <t>"En Proceso"</t>
    </r>
    <r>
      <rPr>
        <sz val="9"/>
        <color theme="1"/>
        <rFont val="Tahoma"/>
        <family val="2"/>
      </rPr>
      <t xml:space="preserve"> por estar dentro del plazo contemplado para el cumplimiento de la acción. 
No obstante lo anterior, no se evidencia remisión de soporte del cumplimiento del control identificado en el segmento "evaluación de controles". Se pudo corroborar la matriz consolidada de indicadores, con el reporte a corte del primer semestre de 2020. Se sugiere para futuros seguimientos que se remitan también los soportes del control identificado junto con los soportes del plan de manejo del riesgo. </t>
    </r>
  </si>
  <si>
    <r>
      <rPr>
        <b/>
        <sz val="9"/>
        <color theme="1"/>
        <rFont val="Tahoma"/>
        <family val="2"/>
      </rPr>
      <t>Reporte Planeación:</t>
    </r>
    <r>
      <rPr>
        <sz val="9"/>
        <color theme="1"/>
        <rFont val="Tahoma"/>
        <family val="2"/>
      </rPr>
      <t xml:space="preserve"> 1. De acuerdo con el seguimiento realizado en el SPI, dicho reporte se utiliza como insumo para el reporte de avance trimestral en aplicativo SEGPLAN. 2. Para el periodo de reporte, de acuerdo con el apoyo brindado por los asesores de la SDP se realizó el cierre del aplicativo en la sección relacionada con la actualización del módulo y posteriormente se continuó con el seguimiento y validación en el sistema.
</t>
    </r>
    <r>
      <rPr>
        <b/>
        <sz val="9"/>
        <color theme="1"/>
        <rFont val="Tahoma"/>
        <family val="2"/>
      </rPr>
      <t>Análisis OCI:</t>
    </r>
    <r>
      <rPr>
        <sz val="9"/>
        <color theme="1"/>
        <rFont val="Tahoma"/>
        <family val="2"/>
      </rPr>
      <t xml:space="preserve"> No se remitieron soportes con los cuales se pueda contrastar lo reportado. Se recomienda para futuros seguimientos el envío de los soportes respectivos que den cuenta del cumplimiento de las actividades formuladas. Se califica </t>
    </r>
    <r>
      <rPr>
        <b/>
        <sz val="9"/>
        <color theme="1"/>
        <rFont val="Tahoma"/>
        <family val="2"/>
      </rPr>
      <t>"En Proceso"</t>
    </r>
    <r>
      <rPr>
        <sz val="9"/>
        <color theme="1"/>
        <rFont val="Tahoma"/>
        <family val="2"/>
      </rPr>
      <t xml:space="preserve"> por estar vigente el plazo de la acción. 
Se aprovecha este seguimiento para precisar que el "control - P5" identificado no es acorde con el riesgo formulado. Según lo establecido en "anexo 2 - controles", la descripción del criterio "control" establece que: "</t>
    </r>
    <r>
      <rPr>
        <i/>
        <sz val="9"/>
        <color theme="1"/>
        <rFont val="Tahoma"/>
        <family val="2"/>
      </rPr>
      <t xml:space="preserve">La fuente oficial es la Secretaría Distrital de Planeación - SDP y la información que se reporta en el aplicativo SEGPLAN", </t>
    </r>
    <r>
      <rPr>
        <sz val="9"/>
        <color theme="1"/>
        <rFont val="Tahoma"/>
        <family val="2"/>
      </rPr>
      <t xml:space="preserve">cuando la fuente de información para el control formulado es la que se origina en las diferentes áreas de Capital encargadas de llevar a cabo la gestión para el cumplimiento de los objetivos institucionales y por tanto, el insumo para reporte en SEGPLAN. Se sugiere revisar y para futuros seguimientos remitir también los soportes del control identificado junto con los soportes del plan de manejo del riesgo. </t>
    </r>
  </si>
  <si>
    <r>
      <t xml:space="preserve">Análisis OCI: </t>
    </r>
    <r>
      <rPr>
        <sz val="9"/>
        <color theme="1"/>
        <rFont val="Tahoma"/>
        <family val="2"/>
      </rPr>
      <t xml:space="preserve">El área no adelanta el reporte de avances sobre la ejecución de la actividad; sin embargo, se evidencia que el MPTV-MN-001 MANUAL GENERAL DE PRODUCCIÓN fue actualizado el 27 de agosto de 2020 a su versión 4 de conformidad con la actividad de control establecida. Se adelanta la recomendación de realizar la socialización del mismo de manera periódica a los colaboradores de la entidad teniendo en cuenta la dinámica de contratación del Canal. 
Teniendo en cuenta lo anterior, se califica la acción como </t>
    </r>
    <r>
      <rPr>
        <b/>
        <sz val="9"/>
        <color theme="1"/>
        <rFont val="Tahoma"/>
        <family val="2"/>
      </rPr>
      <t xml:space="preserve">"Terminada". </t>
    </r>
  </si>
  <si>
    <r>
      <t xml:space="preserve">Análisis OCI: </t>
    </r>
    <r>
      <rPr>
        <sz val="9"/>
        <color theme="1"/>
        <rFont val="Tahoma"/>
        <family val="2"/>
      </rPr>
      <t xml:space="preserve">El área no adelanta el reporte de los avances sobre la ejecución de la actividad de control en la herramienta definida, se procede a la verificación de los soportes remitidos observando que de los documentos enviados solo uno (1) aplica [correo electrónico del 30 de octubre de 2020] al ser una invitación a la revisión de los documentos actualizados por la Coordinación a los colaboradores de ésta. De igual manera, se recomienda al área adelantar la verificación de los controles establecidos, de manera que se lleve a cabo una revisión integral de su redacción y calificación para determinar su fortaleza frente a la modificación del riesgo y analizar la definición de actividades de control que lo complementen o fortalezcan.
De conformidad con lo indicado previamente, se califica la acción </t>
    </r>
    <r>
      <rPr>
        <b/>
        <sz val="9"/>
        <color theme="1"/>
        <rFont val="Tahoma"/>
        <family val="2"/>
      </rPr>
      <t>"En Proceso"</t>
    </r>
    <r>
      <rPr>
        <sz val="9"/>
        <color theme="1"/>
        <rFont val="Tahoma"/>
        <family val="2"/>
      </rPr>
      <t xml:space="preserve"> al no contar con el número de socializaciones programadas, así como la fecha de terminación de la actividad formulada. </t>
    </r>
  </si>
  <si>
    <r>
      <t xml:space="preserve">Análisis OCI: </t>
    </r>
    <r>
      <rPr>
        <sz val="9"/>
        <color theme="1"/>
        <rFont val="Tahoma"/>
        <family val="2"/>
      </rPr>
      <t xml:space="preserve">El área no adelanta el reporte de avances de ejecución de las acciones formuladas, sin embargo, se observan soportes de remisión de correos [24-02-20 y 23-06-20] con los memorandos y documentos que contienen los requerimientos técnicos para la programación de contenido en Canal Capital a los colaboradores del área y otros para su conocimiento. De igual manera, se recomienda al área adelantar la verificación de los controles establecidos, de manera que se realice una revisión integral de su redacción y calificación para determinar su fortaleza frente a la modificación del riesgo. 
Teniendo en cuenta lo anterior, se califica la acción </t>
    </r>
    <r>
      <rPr>
        <b/>
        <sz val="9"/>
        <color theme="1"/>
        <rFont val="Tahoma"/>
        <family val="2"/>
      </rPr>
      <t>"Terminada"</t>
    </r>
    <r>
      <rPr>
        <sz val="9"/>
        <color theme="1"/>
        <rFont val="Tahoma"/>
        <family val="2"/>
      </rPr>
      <t xml:space="preserve"> y se recomienda efectuar las modificaciones pertinentes, así como adelantar el reporte de la información de conformidad con lo establecido en la Circular Interna No.024 del 15 de septiembre de 2020 y el instructivo de reporte de seguimientos de la OCI disponible en la intranet. </t>
    </r>
  </si>
  <si>
    <r>
      <rPr>
        <b/>
        <sz val="9"/>
        <color theme="1"/>
        <rFont val="Tahoma"/>
        <family val="2"/>
      </rPr>
      <t xml:space="preserve">Análisis OCI: </t>
    </r>
    <r>
      <rPr>
        <sz val="9"/>
        <color theme="1"/>
        <rFont val="Tahoma"/>
        <family val="2"/>
      </rPr>
      <t xml:space="preserve">El área no adelanta el reporte de avances y soportes que permitan evidenciar la ejecución de lo formulado en el mapa de riesgos del proceso por lo que no es posible adelantar la evaluación programada para la vigencia. Teniendo en cuenta lo anterior, se califica la acción con alerta </t>
    </r>
    <r>
      <rPr>
        <b/>
        <sz val="9"/>
        <color theme="1"/>
        <rFont val="Tahoma"/>
        <family val="2"/>
      </rPr>
      <t>"Sin Iniciar"</t>
    </r>
    <r>
      <rPr>
        <sz val="9"/>
        <color theme="1"/>
        <rFont val="Tahoma"/>
        <family val="2"/>
      </rPr>
      <t xml:space="preserve"> y se recomienda al área ejecutar las acciones que permitan mejorar la gestión del riesgo en la entidad y mitigar los riesgos identificados. 
Adicionalmente, es importante que se adelante la revisión y ajuste del control atendiendo los parámetros de la </t>
    </r>
    <r>
      <rPr>
        <i/>
        <sz val="9"/>
        <color theme="1"/>
        <rFont val="Tahoma"/>
        <family val="2"/>
      </rPr>
      <t>"Guía para la administración del riesgo y diseño de controles en entidades públicas"</t>
    </r>
    <r>
      <rPr>
        <sz val="9"/>
        <color theme="1"/>
        <rFont val="Tahoma"/>
        <family val="2"/>
      </rPr>
      <t>, debido a que el control no puede ser la misma actividad ya que ésta debe encaminarse a modificar el riesgo.</t>
    </r>
  </si>
  <si>
    <r>
      <t xml:space="preserve">Análisis OCI: </t>
    </r>
    <r>
      <rPr>
        <sz val="9"/>
        <color theme="1"/>
        <rFont val="Tahoma"/>
        <family val="2"/>
      </rPr>
      <t xml:space="preserve">El área no adelanta el reporte de avances de la ejecución de lo formulado, sin embargo, se adelanta la verificación de los soportes entregados observando que lo consignado en la carpeta "FT-057 FORMATO ARCHIVO DE NOTICIAS Y PROGRAMAS" no cuenta con la identificación del formato, la información se consolida por medio de formularios virtuales [Google Forms] y frente a los archivos que reposan en la carpeta "MDCC-FT-067 FICHA TÉCNICA DE PROGRAMAS" se evidencia que se hace uso del formato desactualizado. Por lo anterior, se recomienda al área que adelante la revisión de los formatos que se vienen utilizando de manera que se efectúen las acciones de actualización, migración o adopción en formatos diferentes a los publicados en el proceso [intranet]. 
De conformidad con lo mencionado previamente, se califica la acción </t>
    </r>
    <r>
      <rPr>
        <b/>
        <sz val="9"/>
        <color theme="1"/>
        <rFont val="Tahoma"/>
        <family val="2"/>
      </rPr>
      <t>"En Proceso"</t>
    </r>
    <r>
      <rPr>
        <sz val="9"/>
        <color theme="1"/>
        <rFont val="Tahoma"/>
        <family val="2"/>
      </rPr>
      <t xml:space="preserve"> y se indica como acción de mejora que se adelante la revisión y ajuste del control atendiendo los parámetros de la</t>
    </r>
    <r>
      <rPr>
        <i/>
        <sz val="9"/>
        <color theme="1"/>
        <rFont val="Tahoma"/>
        <family val="2"/>
      </rPr>
      <t xml:space="preserve"> "Guía para la administración del riesgo y diseño de controles en entidades públicas"</t>
    </r>
    <r>
      <rPr>
        <sz val="9"/>
        <color theme="1"/>
        <rFont val="Tahoma"/>
        <family val="2"/>
      </rPr>
      <t xml:space="preserve">, debido a que el control identificado no permite evidenciar cómo se mitiga la materialización del riesgo. </t>
    </r>
  </si>
  <si>
    <r>
      <t xml:space="preserve">Reporte C. Técnica: </t>
    </r>
    <r>
      <rPr>
        <sz val="9"/>
        <color theme="1"/>
        <rFont val="Tahoma"/>
        <family val="2"/>
      </rPr>
      <t xml:space="preserve">Se realizo la tercera  jornada de mantenimiento en el mes septiembre, se realizo el seguimiento correspondiente. 
</t>
    </r>
    <r>
      <rPr>
        <b/>
        <sz val="9"/>
        <color theme="1"/>
        <rFont val="Tahoma"/>
        <family val="2"/>
      </rPr>
      <t xml:space="preserve">Análisis OCI: </t>
    </r>
    <r>
      <rPr>
        <sz val="9"/>
        <color theme="1"/>
        <rFont val="Tahoma"/>
        <family val="2"/>
      </rPr>
      <t xml:space="preserve">Se realiza la verificación de los soportes y reporte de avances adelantados por el área observando que si bien se cuenta con los cronogramas y hoja de vida de los equipos sometidos a mantenimiento, es importante atender las debilidades en el diligenciamiento de dichas hojas, así como de la ejecución de la actividad como diferencias entre la cantidad programada y cantidad reportada [hojas de vida], algunas hojas no cuentan con la firma del responsable del área, ausencia de información de los equipos como nombre o descripción del equipo, marca, serial, placa, entre otros. 
De manera adicional, es importante que se adelante la revisión y ajuste del control atendiendo los parámetros de la </t>
    </r>
    <r>
      <rPr>
        <i/>
        <sz val="9"/>
        <color theme="1"/>
        <rFont val="Tahoma"/>
        <family val="2"/>
      </rPr>
      <t>"Guía para la administración del riesgo y diseño de controles en entidades públicas"</t>
    </r>
    <r>
      <rPr>
        <sz val="9"/>
        <color theme="1"/>
        <rFont val="Tahoma"/>
        <family val="2"/>
      </rPr>
      <t xml:space="preserve">, debido a que el control no puede ser la misma actividad ya que ésta debe encaminarse a modificar el riesgo. En este sentido, el control serían los formatos, procedimientos, instructivos y otros del área diseñados para la ejecución de la programación del mantenimiento y hojas de vida, y la actividad de control estaría enfocada a su implementación, revisión y demás acciones que permitan aplicar sus lineamientos para mitigar la materialización del riesgo. Teniendo en cuenta lo mencionado previamente, así como la fecha de terminación programada se califica la acción </t>
    </r>
    <r>
      <rPr>
        <b/>
        <sz val="9"/>
        <color theme="1"/>
        <rFont val="Tahoma"/>
        <family val="2"/>
      </rPr>
      <t>"En Proceso"</t>
    </r>
    <r>
      <rPr>
        <sz val="9"/>
        <color theme="1"/>
        <rFont val="Tahoma"/>
        <family val="2"/>
      </rPr>
      <t>.</t>
    </r>
  </si>
  <si>
    <r>
      <t xml:space="preserve">Reporte C. Técnica: </t>
    </r>
    <r>
      <rPr>
        <sz val="9"/>
        <color theme="1"/>
        <rFont val="Tahoma"/>
        <family val="2"/>
      </rPr>
      <t>Se realiza la distribución de los recurso correspondientes del área técnica para el 2021, el cual se compartió a la productora ejecutiva.</t>
    </r>
    <r>
      <rPr>
        <b/>
        <sz val="9"/>
        <color theme="1"/>
        <rFont val="Tahoma"/>
        <family val="2"/>
      </rPr>
      <t xml:space="preserve">
Análisis OCI: </t>
    </r>
    <r>
      <rPr>
        <sz val="9"/>
        <color theme="1"/>
        <rFont val="Tahoma"/>
        <family val="2"/>
      </rPr>
      <t xml:space="preserve">Se adelanta la verificación del reporte de avances y soportes del área observando que se adelantó la construcción del documento "Distribución de recursos Rubros área técnica 2020"  y de manera posterior se remite a la producción ejecutiva. Es importante que se adelante la revisión y ajuste del control atendiendo los parámetros de la </t>
    </r>
    <r>
      <rPr>
        <i/>
        <sz val="9"/>
        <color theme="1"/>
        <rFont val="Tahoma"/>
        <family val="2"/>
      </rPr>
      <t>"Guía para la administración del riesgo y diseño de controles en entidades públicas"</t>
    </r>
    <r>
      <rPr>
        <sz val="9"/>
        <color theme="1"/>
        <rFont val="Tahoma"/>
        <family val="2"/>
      </rPr>
      <t>, debido a que el control no puede ser la misma actividad ya que ésta debe encaminarse a modificar el riesgo. En este sentido, el control serían los formatos, procedimientos, instructivos y otros del área diseñados para proyección del presupuesto de esta, y la actividad de control estaría enfocada a su revisión, socialización, modificación y demás acciones que permitan aplicar sus lineamientos para mitigar la materialización del riesgo.
Teniendo en cuenta lo anterior, se califica la acción como</t>
    </r>
    <r>
      <rPr>
        <b/>
        <sz val="9"/>
        <color theme="1"/>
        <rFont val="Tahoma"/>
        <family val="2"/>
      </rPr>
      <t xml:space="preserve"> "En Proceso" </t>
    </r>
    <r>
      <rPr>
        <sz val="9"/>
        <color theme="1"/>
        <rFont val="Tahoma"/>
        <family val="2"/>
      </rPr>
      <t xml:space="preserve">de conformidad con la fecha de terminación programada, así como de actualizaciones que puedan adelantarse previo a la terminación de la vigencia. </t>
    </r>
  </si>
  <si>
    <r>
      <t xml:space="preserve">Reporte C. Técnica: </t>
    </r>
    <r>
      <rPr>
        <sz val="9"/>
        <color theme="1"/>
        <rFont val="Tahoma"/>
        <family val="2"/>
      </rPr>
      <t xml:space="preserve">Se realizo revisión, actualización del documento de acuerdo a la operación actual, se envió al área de planeación para la revisión y actualización en la intranet.
</t>
    </r>
    <r>
      <rPr>
        <b/>
        <sz val="9"/>
        <color theme="1"/>
        <rFont val="Tahoma"/>
        <family val="2"/>
      </rPr>
      <t xml:space="preserve">Análisis OCI: </t>
    </r>
    <r>
      <rPr>
        <sz val="9"/>
        <color theme="1"/>
        <rFont val="Tahoma"/>
        <family val="2"/>
      </rPr>
      <t xml:space="preserve">Se realiza la verificación de los soportes entregados por el área evidenciando que se adelantó la actualización del documento "MECN-FT-047 REGISTRO - MONITOREO SENAL FUERA DEL AIRE", se verifica que se encuentra debidamente actualizado en la intranet del Canal dentro de los documentos del proceso. 
De manera adicional, es importante que el área efectúe la verificación de los controles definidos para los riesgos identificados de manera que cumpla con los criterios de la </t>
    </r>
    <r>
      <rPr>
        <i/>
        <sz val="9"/>
        <color theme="1"/>
        <rFont val="Tahoma"/>
        <family val="2"/>
      </rPr>
      <t>"Guía para la administración del riesgo y diseño de controles en entidades públicas"</t>
    </r>
    <r>
      <rPr>
        <sz val="9"/>
        <color theme="1"/>
        <rFont val="Tahoma"/>
        <family val="2"/>
      </rPr>
      <t xml:space="preserve">. Teniendo en cuenta lo anterior, se califica la acción como </t>
    </r>
    <r>
      <rPr>
        <b/>
        <sz val="9"/>
        <color theme="1"/>
        <rFont val="Tahoma"/>
        <family val="2"/>
      </rPr>
      <t>"Terminada"</t>
    </r>
    <r>
      <rPr>
        <sz val="9"/>
        <color theme="1"/>
        <rFont val="Tahoma"/>
        <family val="2"/>
      </rPr>
      <t xml:space="preserve">. </t>
    </r>
  </si>
  <si>
    <r>
      <t xml:space="preserve">Reporte R. Ambiental: </t>
    </r>
    <r>
      <rPr>
        <sz val="9"/>
        <color theme="1"/>
        <rFont val="Tahoma"/>
        <family val="2"/>
      </rPr>
      <t xml:space="preserve">El documento fue actualizado y en este momento está en proceso de actualización en la intranet, su divulgación se realizará en el mes de diciembre con el apoyo de la coordinación técnica una vez la actualización quede lista. 
</t>
    </r>
    <r>
      <rPr>
        <b/>
        <sz val="9"/>
        <color theme="1"/>
        <rFont val="Tahoma"/>
        <family val="2"/>
      </rPr>
      <t xml:space="preserve">Análisis OCI: </t>
    </r>
    <r>
      <rPr>
        <sz val="9"/>
        <color theme="1"/>
        <rFont val="Tahoma"/>
        <family val="2"/>
      </rPr>
      <t xml:space="preserve">Se adelanta la evaluación del reporte de avances y soportes entregado en el que se observa el borrador del documento "EPLE-IN-004 PROTOCOLO PARA EL SUMINISTRO DE COMBUSTIBLE DE PLANTAS ELÉCTRICAS" para actualización a la versión 2 el cual fue remitido para su respectiva publicación en la intranet el 30 de noviembre de 2020. Es importante que se adelante la verificación de los controles establecidos, de manera que se realice una revisión integral de su redacción y calificación para determinar su fortaleza frente a la modificación del riesgo. 
Teniendo en cuenta lo indicado, se califica la acción </t>
    </r>
    <r>
      <rPr>
        <b/>
        <sz val="9"/>
        <color theme="1"/>
        <rFont val="Tahoma"/>
        <family val="2"/>
      </rPr>
      <t xml:space="preserve">"En Proceso" </t>
    </r>
    <r>
      <rPr>
        <sz val="9"/>
        <color theme="1"/>
        <rFont val="Tahoma"/>
        <family val="2"/>
      </rPr>
      <t xml:space="preserve">y se recomienda adelantar dicha revisión con el fin de mejorar la gestión de riesgo en el Canal. </t>
    </r>
  </si>
  <si>
    <r>
      <t xml:space="preserve">Análisis OCI: </t>
    </r>
    <r>
      <rPr>
        <sz val="9"/>
        <color theme="1"/>
        <rFont val="Tahoma"/>
        <family val="2"/>
      </rPr>
      <t>El área no adelanta el reporte de los avances sobre el desarrollo de las actividades formuladas en la herramienta dispuesta, sin embargo, se procede a la verificación de los soportes entregados en relación a las actividades de control e indicador formulado observando que éste no corresponde a lo mencionado respecto a "Socializar los lineamientos vigentes del área de ventas y mercadeo a los funcionarios (a través de la inducción) y contratistas (reuniones de trabajo o correo electrónico) vinculados al canal" teniendo en cuenta, que el correo suministrado cuenta con documentación remitida por el área de talento humano al personal de planta que ingresó al canal el 8 de junio de 2020. Asimismo, se hace necesario que el área adelante la revisión de los controles establecidos, verificando que los mismos cumplan con los lineamientos determinados en la</t>
    </r>
    <r>
      <rPr>
        <i/>
        <sz val="9"/>
        <color theme="1"/>
        <rFont val="Tahoma"/>
        <family val="2"/>
      </rPr>
      <t xml:space="preserve"> "Guía para la administración del riesgo y diseño de controles en entidades públicas"</t>
    </r>
    <r>
      <rPr>
        <sz val="9"/>
        <color theme="1"/>
        <rFont val="Tahoma"/>
        <family val="2"/>
      </rPr>
      <t xml:space="preserve">, debido a que la actividad de Control debe generar acciones adicionales a las generadas en el control, teniendo en cuenta que ésta debe encaminarse a modificar el riesgo y el control descrito no permite evidenciar lo mencionado (Los controles se despliegan a través de los procedimientos documentados).
De conformidad con lo anterior, se califica la acción con alerta </t>
    </r>
    <r>
      <rPr>
        <b/>
        <sz val="9"/>
        <color theme="1"/>
        <rFont val="Tahoma"/>
        <family val="2"/>
      </rPr>
      <t>"Sin Iniciar"</t>
    </r>
    <r>
      <rPr>
        <sz val="9"/>
        <color theme="1"/>
        <rFont val="Tahoma"/>
        <family val="2"/>
      </rPr>
      <t xml:space="preserve"> y se recomienda realizar la revisión de lo formulado con el fin de mejorar la gestión del riesgo del canal y ejecutar las actividad de conformidad con lo programado mitigando la materialización de los riesgos identificados. </t>
    </r>
  </si>
  <si>
    <r>
      <t xml:space="preserve">Análisis OCI: </t>
    </r>
    <r>
      <rPr>
        <sz val="9"/>
        <color theme="1"/>
        <rFont val="Tahoma"/>
        <family val="2"/>
      </rPr>
      <t>El área no registra los avances en la ejecución de lo formulado, sin embargo, teniendo en cuenta lo formulado en la acción y el indicador se adelanta la verificación de los soportes entregados observando que enlista la suscripción de cinco (5) contratos con operadores logísticos (terceros), sin evidenciar lo reportado sobre cómo se prevé la contratación de estos. De igual manera, es importante que el área adelante  la revisión de los controles establecidos, de conformidad con los lineamientos determinados en la</t>
    </r>
    <r>
      <rPr>
        <i/>
        <sz val="9"/>
        <color theme="1"/>
        <rFont val="Tahoma"/>
        <family val="2"/>
      </rPr>
      <t xml:space="preserve"> "Guía para la administración del riesgo y diseño de controles en entidades públicas"</t>
    </r>
    <r>
      <rPr>
        <sz val="9"/>
        <color theme="1"/>
        <rFont val="Tahoma"/>
        <family val="2"/>
      </rPr>
      <t xml:space="preserve">, debido a que el control no puede ser la misma actividad, ya que ésta debe encaminarse a modificar el riesgo y el control descrito no permite evidenciar lo mencionado (Los controles se despliegan a través de los procedimientos documentados). 
Teniendo en cuenta lo anterior, así como las fechas de terminación programadas se califica la acción </t>
    </r>
    <r>
      <rPr>
        <b/>
        <sz val="9"/>
        <color theme="1"/>
        <rFont val="Tahoma"/>
        <family val="2"/>
      </rPr>
      <t xml:space="preserve">"En Proceso" </t>
    </r>
    <r>
      <rPr>
        <sz val="9"/>
        <color theme="1"/>
        <rFont val="Tahoma"/>
        <family val="2"/>
      </rPr>
      <t xml:space="preserve"> y se recomienda al área adelantar las verificaciones correspondientes que le permitan mejorar la gestión del riesgo y por ende, la mitigación de los riesgos identificados. </t>
    </r>
  </si>
  <si>
    <r>
      <t>Reporte R. Humanos</t>
    </r>
    <r>
      <rPr>
        <sz val="9"/>
        <color theme="1"/>
        <rFont val="Tahoma"/>
        <family val="2"/>
      </rPr>
      <t xml:space="preserve">: Se realizó la reunión como acostumbramos e identificamos que por lo que falta del año no es necesario actualizar el proceso de ingreso. Revisamos nuestra gestión y no hemos tenido novedades ya que cumplimos los procesos y seguimientos tal cual. 
</t>
    </r>
    <r>
      <rPr>
        <b/>
        <sz val="9"/>
        <color theme="1"/>
        <rFont val="Tahoma"/>
        <family val="2"/>
      </rPr>
      <t>Análisis OCI</t>
    </r>
    <r>
      <rPr>
        <sz val="9"/>
        <color theme="1"/>
        <rFont val="Tahoma"/>
        <family val="2"/>
      </rPr>
      <t>: Al verificar el acta anexa del 30 de octubre se evidencia que en dicha reunión participaron 3 funcionarios 2 de recursos humanos y 1 de SST, el orden del día estuvo asociado a "revisión de riesgos del área de Talento Humano 6.7.2 Revisión de los procesos y procedimientos que se encuentran pendientes y de manejo actual dentro del área de Talento Humano y en el contenido del acta se indica que "no se evidencio riesgo alguno por lo cual el control se esta cumpliendo, adicional no se ve necesario actualizar o cambiar el procedimiento por el momento".
Teniendo en cuenta lo anterior, se califica como "</t>
    </r>
    <r>
      <rPr>
        <b/>
        <sz val="9"/>
        <color theme="1"/>
        <rFont val="Tahoma"/>
        <family val="2"/>
      </rPr>
      <t>Terminada</t>
    </r>
    <r>
      <rPr>
        <sz val="9"/>
        <color theme="1"/>
        <rFont val="Tahoma"/>
        <family val="2"/>
      </rPr>
      <t>".</t>
    </r>
  </si>
  <si>
    <r>
      <rPr>
        <b/>
        <sz val="9"/>
        <color theme="1"/>
        <rFont val="Tahoma"/>
        <family val="2"/>
      </rPr>
      <t>Reporte Sistemas:</t>
    </r>
    <r>
      <rPr>
        <sz val="9"/>
        <color theme="1"/>
        <rFont val="Tahoma"/>
        <family val="2"/>
      </rPr>
      <t xml:space="preserve"> Se actualizo el procedimiento AGRI-SA-PD-002 INGRESO AL ALMACEN de acuerdo a las necesidades del área. 
</t>
    </r>
    <r>
      <rPr>
        <b/>
        <sz val="9"/>
        <color theme="1"/>
        <rFont val="Tahoma"/>
        <family val="2"/>
      </rPr>
      <t>Análisis OCI:</t>
    </r>
    <r>
      <rPr>
        <sz val="9"/>
        <color theme="1"/>
        <rFont val="Tahoma"/>
        <family val="2"/>
      </rPr>
      <t xml:space="preserve"> Al verificar la imagen tomada de Intranet se evidencia que el documento fue publicado el 19-08-2020, a su vez se verificó que el procedimiento se encuentra en su versión 7 con fecha de vigencia desde el 19/08/2020. Sin embargo, se recomienda para próximos seguimientos tener en cuenta que la actualización de los procedimientos implica una socialización posterior a los responsables de las actividades que les permita conocer sus responsabilidades. 
Teniendo en cuenta lo anterior, se califica como "</t>
    </r>
    <r>
      <rPr>
        <b/>
        <sz val="9"/>
        <color theme="1"/>
        <rFont val="Tahoma"/>
        <family val="2"/>
      </rPr>
      <t>Terminada</t>
    </r>
    <r>
      <rPr>
        <sz val="9"/>
        <color theme="1"/>
        <rFont val="Tahoma"/>
        <family val="2"/>
      </rPr>
      <t>".</t>
    </r>
  </si>
  <si>
    <r>
      <rPr>
        <b/>
        <sz val="9"/>
        <color theme="1"/>
        <rFont val="Tahoma"/>
        <family val="2"/>
      </rPr>
      <t>Reporte S. Administrativos</t>
    </r>
    <r>
      <rPr>
        <sz val="9"/>
        <color theme="1"/>
        <rFont val="Tahoma"/>
        <family val="2"/>
      </rPr>
      <t xml:space="preserve">: Con fin de realizar un control y seguimiento de los bienes de consumo controlado se realizo una toma física a los mismos. 
</t>
    </r>
    <r>
      <rPr>
        <b/>
        <sz val="9"/>
        <color theme="1"/>
        <rFont val="Tahoma"/>
        <family val="2"/>
      </rPr>
      <t>Análisis OCI</t>
    </r>
    <r>
      <rPr>
        <sz val="9"/>
        <color theme="1"/>
        <rFont val="Tahoma"/>
        <family val="2"/>
      </rPr>
      <t xml:space="preserve">: Se procede a adelantar una evaluación de ejecución del control identificado mediante la verificación de los soportes entregados, que en la imagen tomada de Intranet se evidencia que el documento AGRI-SA-PD-010 TOMA FÍSICA DE INVENTARIOS fue publicado el 19-08-2020.
Teniendo en cuenta lo anterior, se califica como </t>
    </r>
    <r>
      <rPr>
        <b/>
        <sz val="9"/>
        <color theme="1"/>
        <rFont val="Tahoma"/>
        <family val="2"/>
      </rPr>
      <t>"Terminada</t>
    </r>
    <r>
      <rPr>
        <sz val="9"/>
        <color theme="1"/>
        <rFont val="Tahoma"/>
        <family val="2"/>
      </rPr>
      <t>".</t>
    </r>
  </si>
  <si>
    <r>
      <rPr>
        <b/>
        <sz val="9"/>
        <color theme="1"/>
        <rFont val="Tahoma"/>
        <family val="2"/>
      </rPr>
      <t>Reporte S. Administrativos</t>
    </r>
    <r>
      <rPr>
        <sz val="9"/>
        <color theme="1"/>
        <rFont val="Tahoma"/>
        <family val="2"/>
      </rPr>
      <t xml:space="preserve">: Se realizo el proceso pre contractual, para llevar a cabo la contratación de una empresa de vigilancia. Como soporte se adjunta el acta de inicio, y el contrato se encuentra firmado en secop II
</t>
    </r>
    <r>
      <rPr>
        <b/>
        <sz val="9"/>
        <color theme="1"/>
        <rFont val="Tahoma"/>
        <family val="2"/>
      </rPr>
      <t>Análisis OCI</t>
    </r>
    <r>
      <rPr>
        <sz val="9"/>
        <color theme="1"/>
        <rFont val="Tahoma"/>
        <family val="2"/>
      </rPr>
      <t xml:space="preserve">: Se procede a adelantar una evaluación de ejecución del control identificado mediante la verificación de los soportes entregados, evidenciando el acta de inicio del contrato de vigilancia, de acuerdo al control propuesto. Es recomendable realizar una análisis de controles con el fin de evaluar su  identificación y calificar sus características.
Teniendo en cuenta lo anterior, se califica como </t>
    </r>
    <r>
      <rPr>
        <b/>
        <sz val="9"/>
        <color theme="1"/>
        <rFont val="Tahoma"/>
        <family val="2"/>
      </rPr>
      <t>"Terminada</t>
    </r>
    <r>
      <rPr>
        <sz val="9"/>
        <color theme="1"/>
        <rFont val="Tahoma"/>
        <family val="2"/>
      </rPr>
      <t>".</t>
    </r>
  </si>
  <si>
    <r>
      <t xml:space="preserve">Reporte Sistemas: </t>
    </r>
    <r>
      <rPr>
        <sz val="9"/>
        <color rgb="FF000000"/>
        <rFont val="Tahoma"/>
        <family val="2"/>
      </rPr>
      <t>El área indica que:</t>
    </r>
    <r>
      <rPr>
        <b/>
        <sz val="9"/>
        <color rgb="FF000000"/>
        <rFont val="Tahoma"/>
        <family val="2"/>
      </rPr>
      <t xml:space="preserve"> s</t>
    </r>
    <r>
      <rPr>
        <sz val="9"/>
        <color rgb="FF000000"/>
        <rFont val="Tahoma"/>
        <family val="2"/>
      </rPr>
      <t xml:space="preserve">e evalúan los controles de la ISO:27001 en la matriz de seguridad y privacidad de la información de acuerdo a la aplicabilidad de controles y buenas prácticas en la plataforma tecnológica de la entidad con el fin de asegurar la confidencialidad, integridad, disponibilidad y privacidad de la información. 
</t>
    </r>
    <r>
      <rPr>
        <b/>
        <sz val="9"/>
        <color rgb="FF000000"/>
        <rFont val="Tahoma"/>
        <family val="2"/>
      </rPr>
      <t xml:space="preserve">
Análisis OCI: </t>
    </r>
    <r>
      <rPr>
        <sz val="9"/>
        <color rgb="FF000000"/>
        <rFont val="Tahoma"/>
        <family val="2"/>
      </rPr>
      <t xml:space="preserve">Se anexa archivo en Excel con ISO_27001 el cual muestra un 91,16% de implementación, se recomienda hacer seguimiento a los ítems 14 (14. ADQUISICIÓN, DESARROLLO Y MANTENIMIENTO DE LOS SISTEMAS DE INFORMACIÓN) y 17 (17. ASPECTOS DE SEGURIDAD DE LA INFORMACION EN LA GESTIÓN DE LA CONTINUIDAD DEL NEGOCIO) que presentan un % de implementación de 65% y 15% respectivamente.
Frente a los controles establecidos, se recomienda hacer una individualización de los mismos, ya que no es posible establecer la fortaleza en conjunto debido a que los propósitos, responsables, evidencia de su ejecución, entre otros aspectos varían en cada uno de los controles de la ISO 27002.
</t>
    </r>
    <r>
      <rPr>
        <b/>
        <sz val="9"/>
        <color rgb="FF000000"/>
        <rFont val="Tahoma"/>
        <family val="2"/>
      </rPr>
      <t xml:space="preserve">
</t>
    </r>
    <r>
      <rPr>
        <sz val="9"/>
        <color rgb="FF000000"/>
        <rFont val="Tahoma"/>
        <family val="2"/>
      </rPr>
      <t>Teniendo en cuenta lo anterior, se califica como "</t>
    </r>
    <r>
      <rPr>
        <b/>
        <sz val="9"/>
        <color rgb="FF000000"/>
        <rFont val="Tahoma"/>
        <family val="2"/>
      </rPr>
      <t>Terminada</t>
    </r>
    <r>
      <rPr>
        <sz val="9"/>
        <color rgb="FF000000"/>
        <rFont val="Tahoma"/>
        <family val="2"/>
      </rPr>
      <t>".</t>
    </r>
  </si>
  <si>
    <r>
      <t xml:space="preserve">Reporte Sistemas: </t>
    </r>
    <r>
      <rPr>
        <sz val="9"/>
        <color rgb="FF000000"/>
        <rFont val="Tahoma"/>
        <family val="2"/>
      </rPr>
      <t xml:space="preserve">Dentro de funciones pactadas y contratadas inicialmente con el proveedor G0Tech se evidencia el cumplimiento y acompañamiento correcto en las labores de apoyo al soporte de infraestructura de Canal Capital, de las siguiente forma (las que se relacionan en la columna V.  Se tiene programado el segundo mantenimiento correctivo y preventivo de equipos por parte del proveedor bajo las instrucciones y supervisión del ingeniero de infraestructura para el mes de enero, ya que por temas de teletrabajo, situación actual y labores de migración a IPv6, se ha postergado con el propósito de dar acompañamiento a las labores actuales y previamente enunciadas. Igualmente se deben actualizar inventarios y se deben evidenciar correctamente licenciamiento y funcionamiento de los equipos de Canal Capital. 
</t>
    </r>
    <r>
      <rPr>
        <b/>
        <sz val="9"/>
        <color rgb="FF000000"/>
        <rFont val="Tahoma"/>
        <family val="2"/>
      </rPr>
      <t xml:space="preserve">
Análisis OCI: </t>
    </r>
    <r>
      <rPr>
        <sz val="9"/>
        <color rgb="FF000000"/>
        <rFont val="Tahoma"/>
        <family val="2"/>
      </rPr>
      <t>Si bien se relacionan las actividades de mantenimiento realizadas entre el 30 de junio y 30 de agosto, no se anexa documento con informe de mantenimientos realizados, se recomienda la realización del informe con el soporte establecido para esta acción de control. Las evidencias de los informes de mantenimiento se ubicaron en los soportes del código AGRI-SI-RA-001 en el cual se evidencian informes de 1) Copia de Avance - actividades de mantenimiento agosto - 333-2020 canal capital (avance actividades de mantenimiento preventivo y correctivo 30 de julio a 17 de agosto 2020). 2) (30 de junio a 29 de julio 2020). 3) (30 de agosto a 29 de septiembre 2020). 4) (30 de septiembre a 29 de octubre 2020). Por lo anterior se sugiere ubicar los soportes según el código correspondiente.
De igual manera, se recomienda que se adelante la revisión integral de los controles establecidos frente a su redacción y calificación para determinar su fortaleza frente a la modificación del riesgo, así como cada uno de los criterios definidos en la Guía de Administración de Riesgos. Teniendo en cuenta lo anterior, se califica como "</t>
    </r>
    <r>
      <rPr>
        <b/>
        <sz val="9"/>
        <color rgb="FF000000"/>
        <rFont val="Tahoma"/>
        <family val="2"/>
      </rPr>
      <t>En Proceso</t>
    </r>
    <r>
      <rPr>
        <sz val="9"/>
        <color rgb="FF000000"/>
        <rFont val="Tahoma"/>
        <family val="2"/>
      </rPr>
      <t>".</t>
    </r>
  </si>
  <si>
    <r>
      <t xml:space="preserve">Reporte Sistemas: </t>
    </r>
    <r>
      <rPr>
        <sz val="9"/>
        <color rgb="FF000000"/>
        <rFont val="Tahoma"/>
        <family val="2"/>
      </rPr>
      <t>El área indica que:</t>
    </r>
    <r>
      <rPr>
        <b/>
        <sz val="9"/>
        <color rgb="FF000000"/>
        <rFont val="Tahoma"/>
        <family val="2"/>
      </rPr>
      <t xml:space="preserve"> </t>
    </r>
    <r>
      <rPr>
        <sz val="9"/>
        <color rgb="FF000000"/>
        <rFont val="Tahoma"/>
        <family val="2"/>
      </rPr>
      <t xml:space="preserve">1. En el mes de junio se realizó Capacitación a los usuarios de Capital sobre el uso adecuado del servicio de Intranet. 2. Durante el periodo reportado, se realizaron solicitudes al área de comunicaciones para sensibilizar a los usuarios sobre recomendaciones y tips de buen uso y manejo de los recursos tecnológicos y activos de información de capital. 
</t>
    </r>
    <r>
      <rPr>
        <b/>
        <sz val="9"/>
        <color rgb="FF000000"/>
        <rFont val="Tahoma"/>
        <family val="2"/>
      </rPr>
      <t xml:space="preserve">
Análisis OCI: </t>
    </r>
    <r>
      <rPr>
        <sz val="9"/>
        <color rgb="FF000000"/>
        <rFont val="Tahoma"/>
        <family val="2"/>
      </rPr>
      <t>Se anexó copia del video de capacitación realizado el  2020-06-04, sin embargo, se establecieron 2 capacitaciones en el periodo establecido por lo cual se recomienda realizar la capacitación que se encuentra pendiente y se anexen los registros de asistencia correspondientes.
De igual manera, se recomienda que se adelante la revisión integral de los controles establecidos frente a su redacción y calificación para determinar su fortaleza frente a la modificación del riesgo, así como cada uno de los criterios definidos en la Guía de Administración de Riesgos. Teniendo en cuenta lo anterior, se califica "</t>
    </r>
    <r>
      <rPr>
        <b/>
        <sz val="9"/>
        <color rgb="FF000000"/>
        <rFont val="Tahoma"/>
        <family val="2"/>
      </rPr>
      <t>En Proceso</t>
    </r>
    <r>
      <rPr>
        <sz val="9"/>
        <color rgb="FF000000"/>
        <rFont val="Tahoma"/>
        <family val="2"/>
      </rPr>
      <t>".</t>
    </r>
  </si>
  <si>
    <r>
      <rPr>
        <b/>
        <sz val="9"/>
        <color theme="1"/>
        <rFont val="Tahoma"/>
        <family val="2"/>
      </rPr>
      <t>Reporte Sistemas</t>
    </r>
    <r>
      <rPr>
        <sz val="9"/>
        <color theme="1"/>
        <rFont val="Tahoma"/>
        <family val="2"/>
      </rPr>
      <t xml:space="preserve">: Se remite Informe Consumo Tóner Periodo Junio Noviembre.  A la fecha durante el periodo en mención se ha cambiado 3 tóner de impresoras correspondientes a:
Redacción. Kyocera EcoSys M365ind  - 192.168.0.38, Centro de Copiado Xerox WorkCentre 7845 - 192.168.0.36, Subdirección Administrativa HP laserJet 400 M401dne - 192.168.0.35. En seguimiento a los consumibles de impresión (tóner) se ha detectado una evidente baja en el gasto de estos, debido al teletrabajo y la digitalización de la gran mayoría de los procesos. Las cifras se desprenden de la revisión de las impresoras que se hace por la administración vía web. 
</t>
    </r>
    <r>
      <rPr>
        <b/>
        <sz val="9"/>
        <color theme="1"/>
        <rFont val="Tahoma"/>
        <family val="2"/>
      </rPr>
      <t>Análisis OCI</t>
    </r>
    <r>
      <rPr>
        <sz val="9"/>
        <color theme="1"/>
        <rFont val="Tahoma"/>
        <family val="2"/>
      </rPr>
      <t>: Es de anotar según el soporte documental allegado en formato Excel se evidencia que  la información contenida tiene algunas debilidades en la identificación de la fecha del periodo de consumo y las fechas de cambio de los tóner en su mayoría corresponden a enero de 2020. Sin embargo es de resaltar que en soporte documental de archivo Word (evidencia Julio 01 - Nov 01) las evidencias de control de tóner se adelantó con 7 áreas (redacción 1, subdirección administrativa, centro de copiado, dirección operativa, prensa y comunicaciones, jurídica, financiera, servicios administrativos y sistemas). Para los soportes de las acciones es importante tener en cuenta lo señalado en la circular 024 de 2020. 
De igual manera, se recomienda que se adelante la revisión integral del control establecido de manera que se adelante una verificación frente a su redacción y calificación para determinar su fortaleza frente a la modificación del riesgo. Teniendo en cuenta lo anterior, se califica con alerta "</t>
    </r>
    <r>
      <rPr>
        <b/>
        <sz val="9"/>
        <color theme="1"/>
        <rFont val="Tahoma"/>
        <family val="2"/>
      </rPr>
      <t>Sin iniciar</t>
    </r>
    <r>
      <rPr>
        <sz val="9"/>
        <color theme="1"/>
        <rFont val="Tahoma"/>
        <family val="2"/>
      </rPr>
      <t>".</t>
    </r>
  </si>
  <si>
    <r>
      <t xml:space="preserve">Reporte At. Ciudadano: </t>
    </r>
    <r>
      <rPr>
        <sz val="9"/>
        <color theme="1"/>
        <rFont val="Tahoma"/>
        <family val="2"/>
      </rPr>
      <t xml:space="preserve">Se han enviado correos a las áreas que presentan demoras en las respuestas a las PQRS.
</t>
    </r>
    <r>
      <rPr>
        <b/>
        <sz val="9"/>
        <color theme="1"/>
        <rFont val="Tahoma"/>
        <family val="2"/>
      </rPr>
      <t xml:space="preserve">Análisis OCI: </t>
    </r>
    <r>
      <rPr>
        <sz val="9"/>
        <color theme="1"/>
        <rFont val="Tahoma"/>
        <family val="2"/>
      </rPr>
      <t xml:space="preserve">Se adelanta la verificación del control formulado, identificando que se enmarca en el registro de todas las peticiones en el formato o AAUT-FT-008 SEGUIMIENTO Y CONTROL DE PQRS, articulado con las actividades de control en las que se menciona la revisión periódica, sin embargo, no es posible determinar las periodicidades y ejecución de dicha verificación ya que no fue remitida la base de datos [mencionada como soporte]; sin embargo, frente a la remisión de correos a las áreas con la solicitud de respuesta para las PQRS próximas a vencer [septiembre a noviembre] se realizó la entrega de diez (10) correos enviados a la Dirección Operativa.
Teniendo en cuenta lo anterior, se califica la acción </t>
    </r>
    <r>
      <rPr>
        <b/>
        <sz val="9"/>
        <color theme="1"/>
        <rFont val="Tahoma"/>
        <family val="2"/>
      </rPr>
      <t>"En Proceso"</t>
    </r>
    <r>
      <rPr>
        <sz val="9"/>
        <color theme="1"/>
        <rFont val="Tahoma"/>
        <family val="2"/>
      </rPr>
      <t xml:space="preserve"> y se recomienda al área adelantar la remisión de los soportes de conformidad con la Circular Interna No.24 del 15 de septiembre de 2020 con el fin de adelantar la evaluación a los soportes indicados.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</si>
</sst>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6" formatCode="0.0%"/>
  </numFmts>
  <fonts count="30"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b/>
      <sz val="10"/>
      <color theme="0"/>
      <name val="Tahoma"/>
      <family val="2"/>
    </font>
    <font>
      <sz val="10"/>
      <color theme="0"/>
      <name val="Tahoma"/>
      <family val="2"/>
    </font>
    <font>
      <b/>
      <sz val="10"/>
      <color theme="1"/>
      <name val="Tahoma"/>
      <family val="2"/>
    </font>
    <font>
      <sz val="8"/>
      <color theme="1"/>
      <name val="Tahoma"/>
      <family val="2"/>
    </font>
    <font>
      <sz val="11"/>
      <color theme="1"/>
      <name val="Tahoma"/>
      <family val="2"/>
    </font>
    <font>
      <sz val="10"/>
      <color theme="1"/>
      <name val="Tahoma"/>
      <family val="2"/>
    </font>
    <font>
      <sz val="9"/>
      <color theme="1"/>
      <name val="Tahoma"/>
      <family val="2"/>
    </font>
    <font>
      <sz val="9"/>
      <name val="Tahoma"/>
      <family val="2"/>
    </font>
    <font>
      <b/>
      <sz val="12"/>
      <color theme="1"/>
      <name val="Tahoma"/>
      <family val="2"/>
    </font>
    <font>
      <i/>
      <sz val="9"/>
      <color theme="1"/>
      <name val="Tahoma"/>
      <family val="2"/>
    </font>
    <font>
      <b/>
      <sz val="9"/>
      <color theme="1"/>
      <name val="Tahoma"/>
      <family val="2"/>
    </font>
    <font>
      <sz val="10"/>
      <color rgb="FF000000"/>
      <name val="Times New Roman"/>
      <family val="1"/>
    </font>
    <font>
      <b/>
      <sz val="9"/>
      <color rgb="FF000000"/>
      <name val="Tahoma"/>
      <family val="2"/>
    </font>
    <font>
      <sz val="9"/>
      <color rgb="FF000000"/>
      <name val="Tahoma"/>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rgb="FFFFFFFF"/>
        <bgColor rgb="FFFFFFCC"/>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s>
  <borders count="81">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0"/>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medium">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xf numFmtId="0" fontId="7" fillId="0" borderId="0"/>
    <xf numFmtId="0" fontId="7" fillId="0" borderId="0"/>
    <xf numFmtId="9" fontId="11" fillId="0" borderId="0" applyFont="0" applyFill="0" applyBorder="0" applyAlignment="0" applyProtection="0"/>
    <xf numFmtId="0" fontId="27" fillId="0" borderId="0"/>
  </cellStyleXfs>
  <cellXfs count="523">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0" fillId="0" borderId="26" xfId="0" applyFont="1" applyBorder="1" applyAlignment="1">
      <alignment horizontal="center" vertical="center"/>
    </xf>
    <xf numFmtId="0" fontId="9" fillId="0" borderId="11" xfId="0" applyFont="1" applyBorder="1" applyAlignment="1">
      <alignment horizontal="left" vertical="center"/>
    </xf>
    <xf numFmtId="0" fontId="8" fillId="0" borderId="0" xfId="0" applyFont="1" applyBorder="1"/>
    <xf numFmtId="0" fontId="8" fillId="0" borderId="0" xfId="0" applyFont="1" applyBorder="1" applyAlignment="1">
      <alignment vertical="center"/>
    </xf>
    <xf numFmtId="0" fontId="14" fillId="0" borderId="0" xfId="0" applyFont="1" applyBorder="1" applyAlignment="1">
      <alignment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3"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xf>
    <xf numFmtId="0" fontId="8" fillId="0" borderId="0" xfId="0" applyFont="1" applyBorder="1" applyAlignment="1">
      <alignment vertical="center" wrapText="1"/>
    </xf>
    <xf numFmtId="0" fontId="12" fillId="0" borderId="0" xfId="0" applyFont="1" applyBorder="1" applyAlignment="1"/>
    <xf numFmtId="0" fontId="12" fillId="0" borderId="0" xfId="0" applyFont="1" applyBorder="1" applyAlignment="1">
      <alignment vertical="center"/>
    </xf>
    <xf numFmtId="0" fontId="10" fillId="0" borderId="0" xfId="0" applyFont="1" applyBorder="1" applyAlignment="1">
      <alignment vertical="center" wrapText="1"/>
    </xf>
    <xf numFmtId="0" fontId="15" fillId="0" borderId="0" xfId="0" applyFont="1" applyBorder="1" applyAlignment="1">
      <alignment vertical="center" wrapText="1"/>
    </xf>
    <xf numFmtId="0" fontId="6" fillId="0" borderId="0" xfId="0" applyFont="1" applyBorder="1" applyAlignment="1">
      <alignment vertical="center" wrapText="1"/>
    </xf>
    <xf numFmtId="0" fontId="8" fillId="0" borderId="0" xfId="0" applyFont="1" applyBorder="1" applyAlignment="1">
      <alignment horizontal="center" vertical="center"/>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10" fillId="0" borderId="0" xfId="0" applyFont="1" applyFill="1" applyBorder="1" applyAlignment="1">
      <alignment horizontal="center" vertical="center" wrapText="1"/>
    </xf>
    <xf numFmtId="0" fontId="20" fillId="0" borderId="0" xfId="0" applyFont="1" applyProtection="1">
      <protection locked="0"/>
    </xf>
    <xf numFmtId="0" fontId="20" fillId="0" borderId="0" xfId="0" applyFont="1" applyAlignment="1" applyProtection="1">
      <alignment horizontal="center"/>
      <protection locked="0"/>
    </xf>
    <xf numFmtId="0" fontId="21" fillId="0" borderId="0" xfId="0" applyFont="1" applyAlignment="1" applyProtection="1">
      <alignment vertical="center"/>
      <protection locked="0"/>
    </xf>
    <xf numFmtId="0" fontId="18" fillId="10" borderId="11" xfId="0" applyFont="1" applyFill="1" applyBorder="1" applyAlignment="1" applyProtection="1">
      <alignment horizontal="center" vertical="center"/>
      <protection locked="0"/>
    </xf>
    <xf numFmtId="0" fontId="18" fillId="10" borderId="12" xfId="0" applyFont="1" applyFill="1" applyBorder="1" applyAlignment="1" applyProtection="1">
      <alignment horizontal="center" vertical="center"/>
      <protection locked="0"/>
    </xf>
    <xf numFmtId="0" fontId="22" fillId="0" borderId="20" xfId="0" applyFont="1" applyBorder="1" applyAlignment="1" applyProtection="1">
      <alignment horizontal="left" vertical="center" wrapText="1"/>
      <protection locked="0"/>
    </xf>
    <xf numFmtId="0" fontId="22" fillId="0" borderId="14"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2" fillId="0" borderId="63" xfId="0" applyFont="1" applyBorder="1" applyAlignment="1" applyProtection="1">
      <alignment horizontal="left" vertical="center" wrapText="1"/>
      <protection locked="0"/>
    </xf>
    <xf numFmtId="0" fontId="22" fillId="0" borderId="64" xfId="0" applyFont="1" applyBorder="1" applyAlignment="1" applyProtection="1">
      <alignment horizontal="left" vertical="center" wrapText="1"/>
      <protection locked="0"/>
    </xf>
    <xf numFmtId="0" fontId="22" fillId="0" borderId="20" xfId="0"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9"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protection locked="0"/>
    </xf>
    <xf numFmtId="0" fontId="22" fillId="2" borderId="4" xfId="0" applyFont="1" applyFill="1" applyBorder="1" applyAlignment="1" applyProtection="1">
      <alignment horizontal="center" vertical="center" wrapText="1"/>
      <protection locked="0"/>
    </xf>
    <xf numFmtId="0" fontId="23" fillId="14" borderId="4" xfId="0" applyFont="1" applyFill="1" applyBorder="1" applyAlignment="1" applyProtection="1">
      <alignment horizontal="center" vertical="center" wrapText="1"/>
      <protection locked="0"/>
    </xf>
    <xf numFmtId="0" fontId="23" fillId="14" borderId="4" xfId="0" applyFont="1" applyFill="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0" fontId="23" fillId="0" borderId="9"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22" fillId="0" borderId="4" xfId="0" applyFont="1" applyFill="1" applyBorder="1" applyAlignment="1" applyProtection="1">
      <alignment horizontal="center" vertical="center" wrapText="1"/>
      <protection locked="0"/>
    </xf>
    <xf numFmtId="0" fontId="23" fillId="0" borderId="9" xfId="0" applyFont="1" applyBorder="1" applyAlignment="1">
      <alignment horizontal="left" vertical="center" wrapText="1"/>
    </xf>
    <xf numFmtId="0" fontId="23" fillId="0" borderId="4" xfId="0" applyFont="1" applyBorder="1" applyAlignment="1">
      <alignment horizontal="left" vertical="center" wrapText="1"/>
    </xf>
    <xf numFmtId="0" fontId="20" fillId="0" borderId="0" xfId="0" applyFont="1" applyFill="1" applyProtection="1">
      <protection locked="0"/>
    </xf>
    <xf numFmtId="0" fontId="23" fillId="0" borderId="9"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 xfId="0" applyFont="1" applyBorder="1" applyAlignment="1">
      <alignment horizontal="center" vertical="center" wrapText="1"/>
    </xf>
    <xf numFmtId="0" fontId="22" fillId="0" borderId="63" xfId="0" applyFont="1" applyBorder="1" applyAlignment="1" applyProtection="1">
      <alignment horizontal="center" vertical="center" wrapText="1"/>
      <protection locked="0"/>
    </xf>
    <xf numFmtId="0" fontId="22" fillId="0" borderId="65" xfId="0" applyFont="1" applyBorder="1" applyAlignment="1" applyProtection="1">
      <alignment horizontal="left" vertical="center" wrapText="1"/>
      <protection locked="0"/>
    </xf>
    <xf numFmtId="0" fontId="18" fillId="16" borderId="70" xfId="0" applyFont="1" applyFill="1" applyBorder="1" applyAlignment="1">
      <alignment horizontal="center" vertical="center" wrapText="1"/>
    </xf>
    <xf numFmtId="164" fontId="18" fillId="16" borderId="70" xfId="0" applyNumberFormat="1" applyFont="1" applyFill="1" applyBorder="1" applyAlignment="1">
      <alignment horizontal="center" vertical="center" wrapText="1"/>
    </xf>
    <xf numFmtId="0" fontId="19" fillId="17" borderId="68" xfId="0" applyFont="1" applyFill="1" applyBorder="1" applyAlignment="1">
      <alignment horizontal="center" vertical="center" wrapText="1"/>
    </xf>
    <xf numFmtId="164" fontId="19" fillId="17" borderId="68" xfId="0" applyNumberFormat="1" applyFont="1" applyFill="1" applyBorder="1" applyAlignment="1">
      <alignment horizontal="center" vertical="center" wrapText="1"/>
    </xf>
    <xf numFmtId="0" fontId="18" fillId="16" borderId="71" xfId="0" applyFont="1" applyFill="1" applyBorder="1" applyAlignment="1">
      <alignment horizontal="center" vertical="center" wrapText="1"/>
    </xf>
    <xf numFmtId="0" fontId="19" fillId="17" borderId="69" xfId="0" applyFont="1" applyFill="1" applyBorder="1" applyAlignment="1">
      <alignment horizontal="center" vertical="center" wrapText="1"/>
    </xf>
    <xf numFmtId="0" fontId="22" fillId="0" borderId="55"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5" xfId="0" applyFont="1" applyBorder="1" applyAlignment="1">
      <alignment horizontal="center" vertical="center" wrapText="1"/>
    </xf>
    <xf numFmtId="0" fontId="22" fillId="0" borderId="6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protection locked="0"/>
    </xf>
    <xf numFmtId="0" fontId="23" fillId="0" borderId="10" xfId="0" applyFont="1" applyBorder="1" applyAlignment="1">
      <alignment horizontal="center" vertical="center" wrapText="1"/>
    </xf>
    <xf numFmtId="0" fontId="22" fillId="0" borderId="10" xfId="0" applyFont="1" applyFill="1" applyBorder="1" applyAlignment="1" applyProtection="1">
      <alignment horizontal="center" vertical="center" wrapText="1"/>
      <protection locked="0"/>
    </xf>
    <xf numFmtId="0" fontId="22" fillId="0" borderId="64" xfId="0" applyFont="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9" xfId="0" applyFont="1" applyFill="1" applyBorder="1" applyAlignment="1">
      <alignment horizontal="center" vertical="center" wrapText="1"/>
    </xf>
    <xf numFmtId="0" fontId="22" fillId="0" borderId="56"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74" xfId="0" applyFont="1" applyBorder="1" applyAlignment="1" applyProtection="1">
      <alignment horizontal="center" vertical="center" wrapText="1"/>
      <protection locked="0"/>
    </xf>
    <xf numFmtId="0" fontId="18" fillId="10" borderId="12" xfId="0" applyFont="1" applyFill="1" applyBorder="1" applyAlignment="1" applyProtection="1">
      <alignment horizontal="center" vertical="center" wrapText="1"/>
      <protection locked="0"/>
    </xf>
    <xf numFmtId="15" fontId="20" fillId="0" borderId="0" xfId="0" applyNumberFormat="1" applyFont="1" applyAlignment="1" applyProtection="1">
      <alignment horizontal="center"/>
      <protection locked="0"/>
    </xf>
    <xf numFmtId="15" fontId="18" fillId="16" borderId="78" xfId="0" applyNumberFormat="1" applyFont="1" applyFill="1" applyBorder="1" applyAlignment="1">
      <alignment horizontal="center" vertical="center" wrapText="1"/>
    </xf>
    <xf numFmtId="15" fontId="19" fillId="17" borderId="79" xfId="0" applyNumberFormat="1" applyFont="1" applyFill="1" applyBorder="1" applyAlignment="1">
      <alignment horizontal="center" vertical="center" wrapText="1"/>
    </xf>
    <xf numFmtId="15" fontId="22" fillId="0" borderId="56" xfId="0" applyNumberFormat="1" applyFont="1" applyBorder="1" applyAlignment="1" applyProtection="1">
      <alignment horizontal="center" vertical="center" wrapText="1"/>
      <protection locked="0"/>
    </xf>
    <xf numFmtId="15" fontId="22" fillId="0" borderId="65" xfId="0" applyNumberFormat="1"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2" fillId="2" borderId="4" xfId="0" applyFont="1" applyFill="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14" fontId="22" fillId="0" borderId="4" xfId="0" applyNumberFormat="1" applyFont="1" applyBorder="1" applyAlignment="1" applyProtection="1">
      <alignment horizontal="center" vertical="center" wrapText="1"/>
      <protection locked="0"/>
    </xf>
    <xf numFmtId="14" fontId="22" fillId="0" borderId="5" xfId="0" applyNumberFormat="1" applyFont="1" applyBorder="1" applyAlignment="1" applyProtection="1">
      <alignment horizontal="center" vertical="center" wrapText="1"/>
      <protection locked="0"/>
    </xf>
    <xf numFmtId="15" fontId="22" fillId="0" borderId="9" xfId="0" applyNumberFormat="1" applyFont="1" applyBorder="1" applyAlignment="1" applyProtection="1">
      <alignment horizontal="center" vertical="center" wrapText="1"/>
      <protection locked="0"/>
    </xf>
    <xf numFmtId="0" fontId="22" fillId="0" borderId="4" xfId="0" applyFont="1" applyBorder="1" applyAlignment="1" applyProtection="1">
      <alignment horizontal="justify" vertical="center" wrapText="1"/>
      <protection locked="0"/>
    </xf>
    <xf numFmtId="0" fontId="22" fillId="0" borderId="6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pplyProtection="1">
      <alignment horizontal="justify" vertical="center"/>
      <protection locked="0"/>
    </xf>
    <xf numFmtId="0" fontId="22" fillId="0" borderId="4" xfId="0" applyFont="1" applyFill="1" applyBorder="1" applyAlignment="1" applyProtection="1">
      <alignment horizontal="center" vertical="center"/>
      <protection locked="0"/>
    </xf>
    <xf numFmtId="0" fontId="20" fillId="0" borderId="0" xfId="0" applyFont="1" applyAlignment="1" applyProtection="1">
      <alignment horizontal="left" wrapText="1"/>
      <protection locked="0"/>
    </xf>
    <xf numFmtId="0" fontId="18" fillId="16" borderId="70" xfId="0" applyFont="1" applyFill="1" applyBorder="1" applyAlignment="1">
      <alignment horizontal="left" vertical="center" wrapText="1"/>
    </xf>
    <xf numFmtId="0" fontId="19" fillId="17" borderId="68" xfId="0" applyFont="1" applyFill="1" applyBorder="1" applyAlignment="1">
      <alignment horizontal="left" vertical="center" wrapText="1"/>
    </xf>
    <xf numFmtId="0" fontId="22" fillId="0" borderId="4" xfId="0" applyFont="1" applyFill="1" applyBorder="1" applyAlignment="1" applyProtection="1">
      <alignment horizontal="justify" vertical="center" wrapText="1"/>
      <protection locked="0"/>
    </xf>
    <xf numFmtId="0" fontId="22" fillId="0" borderId="14" xfId="0" applyFont="1" applyBorder="1" applyAlignment="1" applyProtection="1">
      <alignment horizontal="justify" vertical="center" wrapText="1"/>
      <protection locked="0"/>
    </xf>
    <xf numFmtId="0" fontId="22" fillId="0" borderId="63" xfId="0" applyFont="1" applyBorder="1" applyAlignment="1" applyProtection="1">
      <alignment horizontal="justify" vertical="center" wrapText="1"/>
      <protection locked="0"/>
    </xf>
    <xf numFmtId="0" fontId="22" fillId="0" borderId="14" xfId="0" applyFont="1" applyBorder="1" applyAlignment="1" applyProtection="1">
      <alignment horizontal="center" vertical="center" wrapText="1"/>
      <protection locked="0"/>
    </xf>
    <xf numFmtId="0" fontId="22" fillId="0" borderId="6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4" xfId="0" applyFont="1" applyBorder="1" applyAlignment="1" applyProtection="1">
      <alignment horizontal="left" vertical="center" wrapText="1"/>
      <protection locked="0"/>
    </xf>
    <xf numFmtId="0" fontId="22" fillId="0" borderId="63" xfId="0" applyFont="1" applyFill="1" applyBorder="1" applyAlignment="1" applyProtection="1">
      <alignment horizontal="center" vertical="center"/>
      <protection locked="0"/>
    </xf>
    <xf numFmtId="0" fontId="26" fillId="0" borderId="4" xfId="0" applyFont="1" applyFill="1" applyBorder="1" applyAlignment="1" applyProtection="1">
      <alignment horizontal="justify" vertical="center" wrapText="1"/>
      <protection locked="0"/>
    </xf>
    <xf numFmtId="0" fontId="22" fillId="0" borderId="4" xfId="0" applyFont="1" applyBorder="1" applyAlignment="1" applyProtection="1">
      <alignment vertical="center" wrapText="1"/>
      <protection locked="0"/>
    </xf>
    <xf numFmtId="0" fontId="22" fillId="0" borderId="80" xfId="0" applyFont="1" applyBorder="1" applyAlignment="1">
      <alignment horizontal="left" vertical="center" wrapText="1"/>
    </xf>
    <xf numFmtId="0" fontId="22" fillId="0" borderId="63" xfId="0" applyFont="1" applyFill="1" applyBorder="1" applyAlignment="1" applyProtection="1">
      <alignment horizontal="justify" vertical="center" wrapText="1"/>
      <protection locked="0"/>
    </xf>
    <xf numFmtId="0" fontId="22" fillId="0" borderId="14" xfId="0" applyFont="1" applyFill="1" applyBorder="1" applyAlignment="1" applyProtection="1">
      <alignment horizontal="justify" vertical="center" wrapText="1"/>
      <protection locked="0"/>
    </xf>
    <xf numFmtId="0" fontId="22" fillId="0" borderId="14" xfId="0" applyFont="1" applyFill="1" applyBorder="1" applyAlignment="1" applyProtection="1">
      <alignment horizontal="center" vertical="center" wrapText="1"/>
      <protection locked="0"/>
    </xf>
    <xf numFmtId="0" fontId="26" fillId="0" borderId="14" xfId="0" applyFont="1" applyFill="1" applyBorder="1" applyAlignment="1" applyProtection="1">
      <alignment horizontal="justify" vertical="center" wrapText="1"/>
      <protection locked="0"/>
    </xf>
    <xf numFmtId="0" fontId="28" fillId="0" borderId="4" xfId="5" applyFont="1" applyFill="1" applyBorder="1" applyAlignment="1">
      <alignment horizontal="justify" vertical="center" wrapText="1"/>
    </xf>
    <xf numFmtId="0" fontId="22" fillId="0" borderId="4" xfId="0" applyFont="1" applyFill="1" applyBorder="1" applyAlignment="1" applyProtection="1">
      <alignment horizontal="justify" vertical="center"/>
      <protection locked="0"/>
    </xf>
    <xf numFmtId="0" fontId="22" fillId="0" borderId="63" xfId="0" applyFont="1" applyFill="1" applyBorder="1" applyAlignment="1" applyProtection="1">
      <alignment horizontal="center"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3" fillId="0" borderId="10" xfId="0" applyFont="1" applyBorder="1" applyAlignment="1" applyProtection="1">
      <alignment horizontal="center" vertical="center" wrapText="1"/>
      <protection locked="0"/>
    </xf>
    <xf numFmtId="15" fontId="22" fillId="0" borderId="65" xfId="0" applyNumberFormat="1" applyFont="1" applyBorder="1" applyAlignment="1" applyProtection="1">
      <alignment horizontal="center" vertical="center" wrapText="1"/>
      <protection locked="0"/>
    </xf>
    <xf numFmtId="15" fontId="22" fillId="0" borderId="20" xfId="0" applyNumberFormat="1" applyFont="1" applyBorder="1" applyAlignment="1" applyProtection="1">
      <alignment horizontal="center" vertical="center" wrapText="1"/>
      <protection locked="0"/>
    </xf>
    <xf numFmtId="0" fontId="26" fillId="0" borderId="63" xfId="0" applyFont="1" applyFill="1" applyBorder="1" applyAlignment="1" applyProtection="1">
      <alignment horizontal="justify" vertical="center" wrapText="1"/>
      <protection locked="0"/>
    </xf>
    <xf numFmtId="0" fontId="26" fillId="0" borderId="14" xfId="0" applyFont="1" applyFill="1" applyBorder="1" applyAlignment="1" applyProtection="1">
      <alignment horizontal="justify" vertical="center" wrapText="1"/>
      <protection locked="0"/>
    </xf>
    <xf numFmtId="0" fontId="22" fillId="0" borderId="63"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63" xfId="0" applyFont="1" applyFill="1" applyBorder="1" applyAlignment="1" applyProtection="1">
      <alignment horizontal="justify" vertical="center" wrapText="1"/>
      <protection locked="0"/>
    </xf>
    <xf numFmtId="0" fontId="22" fillId="0" borderId="14" xfId="0" applyFont="1" applyFill="1" applyBorder="1" applyAlignment="1" applyProtection="1">
      <alignment horizontal="justify" vertical="center" wrapText="1"/>
      <protection locked="0"/>
    </xf>
    <xf numFmtId="0" fontId="22" fillId="0" borderId="63"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35" xfId="0" applyFont="1" applyBorder="1" applyAlignment="1" applyProtection="1">
      <alignment horizontal="left" vertical="center" wrapText="1"/>
      <protection locked="0"/>
    </xf>
    <xf numFmtId="0" fontId="22" fillId="0" borderId="64" xfId="0" applyFont="1" applyBorder="1" applyAlignment="1" applyProtection="1">
      <alignment horizontal="left" vertical="center" wrapText="1"/>
      <protection locked="0"/>
    </xf>
    <xf numFmtId="0" fontId="22" fillId="0" borderId="58"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74"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wrapText="1"/>
      <protection locked="0"/>
    </xf>
    <xf numFmtId="0" fontId="22" fillId="0" borderId="62"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63"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pplyProtection="1">
      <alignment horizontal="left" vertical="center" wrapText="1"/>
      <protection locked="0"/>
    </xf>
    <xf numFmtId="0" fontId="22" fillId="0" borderId="10" xfId="0" applyFont="1" applyFill="1" applyBorder="1" applyAlignment="1" applyProtection="1">
      <alignment horizontal="center" vertical="center" wrapText="1"/>
      <protection locked="0"/>
    </xf>
    <xf numFmtId="0" fontId="23" fillId="0" borderId="9"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2" fillId="0" borderId="4" xfId="0" applyFont="1" applyBorder="1" applyAlignment="1">
      <alignment horizontal="left" vertical="center" wrapText="1"/>
    </xf>
    <xf numFmtId="0" fontId="23" fillId="0"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6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4" xfId="0" applyFont="1" applyFill="1" applyBorder="1" applyAlignment="1">
      <alignment horizontal="left" vertical="center"/>
    </xf>
    <xf numFmtId="0" fontId="23" fillId="0" borderId="10" xfId="0" applyFont="1" applyFill="1" applyBorder="1" applyAlignment="1">
      <alignment horizontal="left" vertical="center" wrapText="1"/>
    </xf>
    <xf numFmtId="0" fontId="23" fillId="0" borderId="10" xfId="0" applyFont="1" applyFill="1" applyBorder="1" applyAlignment="1">
      <alignment horizontal="left" vertical="center"/>
    </xf>
    <xf numFmtId="0" fontId="23" fillId="0" borderId="63"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74"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2" fillId="0" borderId="4" xfId="0" applyFont="1" applyFill="1" applyBorder="1" applyAlignment="1" applyProtection="1">
      <alignment horizontal="left" vertical="center" wrapText="1"/>
      <protection locked="0"/>
    </xf>
    <xf numFmtId="0" fontId="20" fillId="0" borderId="37" xfId="0" applyFont="1" applyBorder="1" applyAlignment="1" applyProtection="1">
      <alignment horizontal="center"/>
    </xf>
    <xf numFmtId="0" fontId="20" fillId="0" borderId="51" xfId="0" applyFont="1" applyBorder="1" applyAlignment="1" applyProtection="1">
      <alignment horizontal="center"/>
    </xf>
    <xf numFmtId="0" fontId="20" fillId="0" borderId="54" xfId="0" applyFont="1" applyBorder="1" applyAlignment="1" applyProtection="1">
      <alignment horizontal="center"/>
    </xf>
    <xf numFmtId="0" fontId="18" fillId="11" borderId="42" xfId="0" applyFont="1" applyFill="1" applyBorder="1" applyAlignment="1" applyProtection="1">
      <alignment horizontal="center" vertical="center" wrapText="1"/>
      <protection locked="0"/>
    </xf>
    <xf numFmtId="0" fontId="18" fillId="11" borderId="41" xfId="0" applyFont="1" applyFill="1" applyBorder="1" applyAlignment="1" applyProtection="1">
      <alignment horizontal="center" vertical="center" wrapText="1"/>
      <protection locked="0"/>
    </xf>
    <xf numFmtId="0" fontId="18" fillId="11" borderId="6" xfId="0" applyFont="1" applyFill="1" applyBorder="1" applyAlignment="1" applyProtection="1">
      <alignment horizontal="center" vertical="center" wrapText="1"/>
      <protection locked="0"/>
    </xf>
    <xf numFmtId="0" fontId="18" fillId="11" borderId="11" xfId="0" applyFont="1" applyFill="1" applyBorder="1" applyAlignment="1" applyProtection="1">
      <alignment horizontal="center" vertical="center" wrapText="1"/>
      <protection locked="0"/>
    </xf>
    <xf numFmtId="0" fontId="18" fillId="11" borderId="31" xfId="0" applyFont="1" applyFill="1" applyBorder="1" applyAlignment="1" applyProtection="1">
      <alignment horizontal="center" vertical="center" wrapText="1"/>
      <protection locked="0"/>
    </xf>
    <xf numFmtId="0" fontId="18" fillId="11" borderId="29" xfId="0" applyFont="1" applyFill="1" applyBorder="1" applyAlignment="1" applyProtection="1">
      <alignment horizontal="center" vertical="center" wrapText="1"/>
      <protection locked="0"/>
    </xf>
    <xf numFmtId="0" fontId="20" fillId="0" borderId="40" xfId="0" applyFont="1" applyBorder="1" applyAlignment="1" applyProtection="1">
      <alignment horizontal="center" vertical="center"/>
    </xf>
    <xf numFmtId="0" fontId="20" fillId="0" borderId="50" xfId="0" applyFont="1" applyBorder="1" applyAlignment="1" applyProtection="1">
      <alignment horizontal="center" vertical="center"/>
    </xf>
    <xf numFmtId="0" fontId="20" fillId="0" borderId="46" xfId="0" applyFont="1" applyBorder="1" applyAlignment="1" applyProtection="1">
      <alignment horizontal="center" vertical="center"/>
    </xf>
    <xf numFmtId="0" fontId="18" fillId="10" borderId="20" xfId="0" applyFont="1" applyFill="1" applyBorder="1" applyAlignment="1" applyProtection="1">
      <alignment horizontal="center" vertical="center" wrapText="1"/>
      <protection locked="0"/>
    </xf>
    <xf numFmtId="0" fontId="18" fillId="10" borderId="14" xfId="0" applyFont="1" applyFill="1" applyBorder="1" applyAlignment="1" applyProtection="1">
      <alignment horizontal="center" vertical="center"/>
      <protection locked="0"/>
    </xf>
    <xf numFmtId="0" fontId="18" fillId="10" borderId="35" xfId="0" applyFont="1" applyFill="1" applyBorder="1" applyAlignment="1" applyProtection="1">
      <alignment horizontal="center" vertical="center" wrapText="1"/>
      <protection locked="0"/>
    </xf>
    <xf numFmtId="0" fontId="18" fillId="10" borderId="38" xfId="0" applyFont="1" applyFill="1" applyBorder="1" applyAlignment="1" applyProtection="1">
      <alignment horizontal="center" vertical="center"/>
      <protection locked="0"/>
    </xf>
    <xf numFmtId="0" fontId="18" fillId="10" borderId="58" xfId="0" applyFont="1" applyFill="1" applyBorder="1" applyAlignment="1" applyProtection="1">
      <alignment horizontal="center" vertical="center" wrapText="1"/>
      <protection locked="0"/>
    </xf>
    <xf numFmtId="0" fontId="18" fillId="10" borderId="39" xfId="0" applyFont="1" applyFill="1" applyBorder="1" applyAlignment="1" applyProtection="1">
      <alignment horizontal="center" vertical="center" wrapText="1"/>
      <protection locked="0"/>
    </xf>
    <xf numFmtId="0" fontId="18" fillId="10" borderId="35" xfId="0" applyFont="1" applyFill="1" applyBorder="1" applyAlignment="1" applyProtection="1">
      <alignment horizontal="center" vertical="center"/>
      <protection locked="0"/>
    </xf>
    <xf numFmtId="0" fontId="18" fillId="9" borderId="43" xfId="0" applyFont="1" applyFill="1" applyBorder="1" applyAlignment="1" applyProtection="1">
      <alignment horizontal="center" vertical="center"/>
      <protection locked="0"/>
    </xf>
    <xf numFmtId="0" fontId="18" fillId="9" borderId="44" xfId="0" applyFont="1" applyFill="1" applyBorder="1" applyAlignment="1" applyProtection="1">
      <alignment horizontal="center" vertical="center"/>
      <protection locked="0"/>
    </xf>
    <xf numFmtId="0" fontId="18" fillId="9" borderId="45" xfId="0" applyFont="1" applyFill="1" applyBorder="1" applyAlignment="1" applyProtection="1">
      <alignment horizontal="center" vertical="center"/>
      <protection locked="0"/>
    </xf>
    <xf numFmtId="0" fontId="18" fillId="10" borderId="38" xfId="0" applyFont="1" applyFill="1" applyBorder="1" applyAlignment="1" applyProtection="1">
      <alignment horizontal="center" vertical="center" wrapText="1"/>
      <protection locked="0"/>
    </xf>
    <xf numFmtId="0" fontId="18" fillId="12" borderId="26" xfId="0" applyFont="1" applyFill="1" applyBorder="1" applyAlignment="1" applyProtection="1">
      <alignment horizontal="center" vertical="center"/>
      <protection locked="0"/>
    </xf>
    <xf numFmtId="0" fontId="18" fillId="12" borderId="34" xfId="0" applyFont="1" applyFill="1" applyBorder="1" applyAlignment="1" applyProtection="1">
      <alignment horizontal="center" vertical="center"/>
      <protection locked="0"/>
    </xf>
    <xf numFmtId="0" fontId="18" fillId="12" borderId="27" xfId="0" applyFont="1" applyFill="1" applyBorder="1" applyAlignment="1" applyProtection="1">
      <alignment horizontal="center" vertical="center"/>
      <protection locked="0"/>
    </xf>
    <xf numFmtId="0" fontId="18" fillId="13" borderId="20" xfId="0" applyFont="1" applyFill="1" applyBorder="1" applyAlignment="1" applyProtection="1">
      <alignment horizontal="center" vertical="center" wrapText="1"/>
      <protection locked="0"/>
    </xf>
    <xf numFmtId="0" fontId="18" fillId="13" borderId="11" xfId="0" applyFont="1" applyFill="1" applyBorder="1" applyAlignment="1" applyProtection="1">
      <alignment horizontal="center" vertical="center" wrapText="1"/>
      <protection locked="0"/>
    </xf>
    <xf numFmtId="0" fontId="18" fillId="13" borderId="21" xfId="0" applyFont="1" applyFill="1" applyBorder="1" applyAlignment="1" applyProtection="1">
      <alignment horizontal="center" vertical="center" wrapText="1"/>
      <protection locked="0"/>
    </xf>
    <xf numFmtId="0" fontId="18" fillId="13" borderId="13" xfId="0" applyFont="1" applyFill="1" applyBorder="1" applyAlignment="1" applyProtection="1">
      <alignment horizontal="center" vertical="center" wrapText="1"/>
      <protection locked="0"/>
    </xf>
    <xf numFmtId="15" fontId="20" fillId="0" borderId="75" xfId="0" applyNumberFormat="1" applyFont="1" applyBorder="1" applyAlignment="1" applyProtection="1">
      <alignment horizontal="center" vertical="center"/>
      <protection locked="0"/>
    </xf>
    <xf numFmtId="15" fontId="20" fillId="0" borderId="67" xfId="0" applyNumberFormat="1" applyFont="1" applyBorder="1" applyAlignment="1" applyProtection="1">
      <alignment horizontal="center" vertical="center"/>
      <protection locked="0"/>
    </xf>
    <xf numFmtId="15" fontId="20" fillId="0" borderId="76" xfId="0" applyNumberFormat="1" applyFont="1" applyBorder="1" applyAlignment="1" applyProtection="1">
      <alignment horizontal="center" vertical="center"/>
      <protection locked="0"/>
    </xf>
    <xf numFmtId="0" fontId="24" fillId="0" borderId="30" xfId="0" applyFont="1" applyBorder="1" applyAlignment="1" applyProtection="1">
      <alignment horizontal="left" vertical="center" wrapText="1"/>
    </xf>
    <xf numFmtId="0" fontId="24" fillId="0" borderId="33" xfId="0" applyFont="1" applyBorder="1" applyAlignment="1" applyProtection="1">
      <alignment horizontal="center" vertical="center"/>
    </xf>
    <xf numFmtId="0" fontId="24" fillId="0" borderId="31" xfId="0" applyFont="1" applyBorder="1" applyAlignment="1" applyProtection="1">
      <alignment horizontal="center" vertical="center"/>
    </xf>
    <xf numFmtId="0" fontId="24" fillId="0" borderId="52" xfId="0" applyFont="1" applyBorder="1" applyAlignment="1" applyProtection="1">
      <alignment horizontal="left" vertical="center" wrapText="1"/>
    </xf>
    <xf numFmtId="0" fontId="24" fillId="0" borderId="0"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32" xfId="0" applyFont="1" applyBorder="1" applyAlignment="1" applyProtection="1">
      <alignment horizontal="left" vertical="center" wrapText="1"/>
    </xf>
    <xf numFmtId="0" fontId="24" fillId="0" borderId="28" xfId="0" applyFont="1" applyBorder="1" applyAlignment="1" applyProtection="1">
      <alignment horizontal="center" vertical="center"/>
    </xf>
    <xf numFmtId="0" fontId="24" fillId="0" borderId="29" xfId="0" applyFont="1" applyBorder="1" applyAlignment="1" applyProtection="1">
      <alignment horizontal="center" vertical="center"/>
    </xf>
    <xf numFmtId="0" fontId="24" fillId="0" borderId="30" xfId="0" applyFont="1" applyBorder="1" applyAlignment="1" applyProtection="1">
      <alignment horizontal="center" vertical="center" wrapText="1"/>
    </xf>
    <xf numFmtId="0" fontId="24" fillId="0" borderId="52" xfId="0" applyFont="1" applyBorder="1" applyAlignment="1" applyProtection="1">
      <alignment horizontal="center" vertical="center"/>
    </xf>
    <xf numFmtId="0" fontId="24" fillId="0" borderId="32" xfId="0" applyFont="1" applyBorder="1" applyAlignment="1" applyProtection="1">
      <alignment horizontal="center" vertical="center"/>
    </xf>
    <xf numFmtId="0" fontId="20" fillId="0" borderId="24" xfId="0" applyFont="1" applyBorder="1" applyAlignment="1" applyProtection="1">
      <alignment horizontal="center"/>
    </xf>
    <xf numFmtId="0" fontId="20" fillId="0" borderId="59" xfId="0" applyFont="1" applyBorder="1" applyAlignment="1" applyProtection="1">
      <alignment horizontal="center"/>
    </xf>
    <xf numFmtId="0" fontId="20" fillId="0" borderId="25" xfId="0" applyFont="1" applyBorder="1" applyAlignment="1" applyProtection="1">
      <alignment horizontal="center"/>
    </xf>
    <xf numFmtId="0" fontId="16" fillId="15" borderId="77" xfId="0" applyFont="1" applyFill="1" applyBorder="1" applyAlignment="1">
      <alignment horizontal="center" vertical="center" wrapText="1"/>
    </xf>
    <xf numFmtId="0" fontId="17" fillId="15" borderId="72" xfId="0" applyFont="1" applyFill="1" applyBorder="1" applyAlignment="1">
      <alignment horizontal="left" vertical="center" wrapText="1"/>
    </xf>
    <xf numFmtId="164" fontId="16" fillId="15" borderId="72" xfId="0" applyNumberFormat="1" applyFont="1" applyFill="1" applyBorder="1" applyAlignment="1">
      <alignment horizontal="center" vertical="center" wrapText="1"/>
    </xf>
    <xf numFmtId="0" fontId="16" fillId="15" borderId="72" xfId="0" applyFont="1" applyFill="1" applyBorder="1" applyAlignment="1">
      <alignment horizontal="center" vertical="center" wrapText="1"/>
    </xf>
    <xf numFmtId="0" fontId="16" fillId="15" borderId="73" xfId="0" applyFont="1" applyFill="1" applyBorder="1" applyAlignment="1">
      <alignment horizontal="center" vertical="center" wrapText="1"/>
    </xf>
    <xf numFmtId="0" fontId="18" fillId="8" borderId="26" xfId="0" applyFont="1" applyFill="1" applyBorder="1" applyAlignment="1" applyProtection="1">
      <alignment horizontal="center" vertical="center"/>
      <protection locked="0"/>
    </xf>
    <xf numFmtId="0" fontId="18" fillId="8" borderId="34" xfId="0" applyFont="1" applyFill="1" applyBorder="1" applyAlignment="1" applyProtection="1">
      <alignment horizontal="center" vertical="center"/>
      <protection locked="0"/>
    </xf>
    <xf numFmtId="0" fontId="18" fillId="8" borderId="27" xfId="0" applyFont="1" applyFill="1" applyBorder="1" applyAlignment="1" applyProtection="1">
      <alignment horizontal="center" vertical="center"/>
      <protection locked="0"/>
    </xf>
    <xf numFmtId="0" fontId="18" fillId="13" borderId="35" xfId="0" applyFont="1" applyFill="1" applyBorder="1" applyAlignment="1" applyProtection="1">
      <alignment horizontal="center" vertical="center" wrapText="1"/>
      <protection locked="0"/>
    </xf>
    <xf numFmtId="0" fontId="18" fillId="13" borderId="38"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left" vertical="center" wrapText="1"/>
      <protection locked="0"/>
    </xf>
    <xf numFmtId="0" fontId="22" fillId="2" borderId="10" xfId="0" applyFont="1" applyFill="1" applyBorder="1" applyAlignment="1" applyProtection="1">
      <alignment horizontal="left" vertical="center" wrapText="1"/>
      <protection locked="0"/>
    </xf>
    <xf numFmtId="0" fontId="23" fillId="2" borderId="4" xfId="0" applyFont="1" applyFill="1" applyBorder="1" applyAlignment="1" applyProtection="1">
      <alignment horizontal="left" vertical="center" wrapText="1"/>
      <protection locked="0"/>
    </xf>
    <xf numFmtId="0" fontId="22" fillId="2" borderId="62"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center" vertical="center" wrapText="1"/>
      <protection locked="0"/>
    </xf>
    <xf numFmtId="0" fontId="22" fillId="2" borderId="63"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0" borderId="63" xfId="0" applyFont="1" applyBorder="1" applyAlignment="1" applyProtection="1">
      <alignment horizontal="justify" vertical="center" wrapText="1"/>
      <protection locked="0"/>
    </xf>
    <xf numFmtId="0" fontId="22" fillId="0" borderId="14" xfId="0" applyFont="1" applyBorder="1" applyAlignment="1" applyProtection="1">
      <alignment horizontal="justify" vertical="center" wrapText="1"/>
      <protection locked="0"/>
    </xf>
    <xf numFmtId="0" fontId="22" fillId="2" borderId="10" xfId="0" applyFont="1" applyFill="1" applyBorder="1" applyAlignment="1" applyProtection="1">
      <alignment horizontal="center" vertical="center" wrapText="1"/>
      <protection locked="0"/>
    </xf>
    <xf numFmtId="0" fontId="22" fillId="2" borderId="74"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56" xfId="0" applyFont="1" applyFill="1" applyBorder="1" applyAlignment="1" applyProtection="1">
      <alignment horizontal="center" vertical="center" wrapText="1"/>
      <protection locked="0"/>
    </xf>
    <xf numFmtId="0" fontId="22" fillId="2" borderId="53" xfId="0" applyFont="1" applyFill="1" applyBorder="1" applyAlignment="1" applyProtection="1">
      <alignment horizontal="center" vertical="center" wrapText="1"/>
      <protection locked="0"/>
    </xf>
    <xf numFmtId="0" fontId="22" fillId="2" borderId="63"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left" vertical="center" wrapText="1"/>
      <protection locked="0"/>
    </xf>
    <xf numFmtId="0" fontId="23" fillId="0" borderId="74"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56" xfId="0" applyFont="1" applyBorder="1" applyAlignment="1" applyProtection="1">
      <alignment horizontal="center" vertical="center" wrapText="1"/>
      <protection locked="0"/>
    </xf>
    <xf numFmtId="0" fontId="23" fillId="0" borderId="62" xfId="0" applyFont="1" applyBorder="1" applyAlignment="1" applyProtection="1">
      <alignment horizontal="center" vertical="center" wrapText="1"/>
      <protection locked="0"/>
    </xf>
    <xf numFmtId="0" fontId="23" fillId="0" borderId="53" xfId="0" applyFont="1" applyBorder="1" applyAlignment="1" applyProtection="1">
      <alignment horizontal="center" vertical="center" wrapText="1"/>
      <protection locked="0"/>
    </xf>
    <xf numFmtId="0" fontId="23" fillId="0" borderId="49" xfId="0" applyFont="1" applyBorder="1" applyAlignment="1" applyProtection="1">
      <alignment horizontal="center" vertical="center" wrapText="1"/>
      <protection locked="0"/>
    </xf>
    <xf numFmtId="0" fontId="23" fillId="0" borderId="4" xfId="0" applyFont="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9" xfId="0" applyFont="1" applyBorder="1" applyAlignment="1" applyProtection="1">
      <alignment horizontal="left" vertical="center" wrapText="1"/>
      <protection locked="0"/>
    </xf>
    <xf numFmtId="0" fontId="23" fillId="0" borderId="4" xfId="0" applyFont="1" applyBorder="1" applyAlignment="1" applyProtection="1">
      <alignment horizontal="center" vertical="center" wrapText="1"/>
      <protection locked="0"/>
    </xf>
    <xf numFmtId="0" fontId="23" fillId="0" borderId="35" xfId="0" applyFont="1" applyBorder="1" applyAlignment="1" applyProtection="1">
      <alignment horizontal="center" vertical="center" wrapText="1"/>
      <protection locked="0"/>
    </xf>
    <xf numFmtId="15" fontId="22" fillId="0" borderId="9" xfId="0" applyNumberFormat="1" applyFont="1" applyBorder="1" applyAlignment="1" applyProtection="1">
      <alignment horizontal="center" vertical="center" wrapText="1"/>
      <protection locked="0"/>
    </xf>
    <xf numFmtId="0" fontId="22" fillId="0" borderId="4" xfId="0" applyFont="1" applyBorder="1" applyAlignment="1" applyProtection="1">
      <alignment horizontal="justify" vertical="center" wrapText="1"/>
      <protection locked="0"/>
    </xf>
    <xf numFmtId="0" fontId="22" fillId="0" borderId="64"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65"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35" xfId="0" applyFont="1" applyBorder="1" applyAlignment="1" applyProtection="1">
      <alignment horizontal="center" vertical="center" wrapText="1"/>
      <protection locked="0"/>
    </xf>
    <xf numFmtId="0" fontId="23" fillId="0" borderId="35" xfId="0" applyFont="1" applyFill="1" applyBorder="1" applyAlignment="1">
      <alignment horizontal="center" vertical="center" wrapText="1"/>
    </xf>
    <xf numFmtId="0" fontId="22" fillId="2" borderId="35" xfId="0" applyFont="1" applyFill="1" applyBorder="1" applyAlignment="1" applyProtection="1">
      <alignment horizontal="center" vertical="center" wrapText="1"/>
      <protection locked="0"/>
    </xf>
    <xf numFmtId="0" fontId="22" fillId="0" borderId="14" xfId="0" applyFont="1" applyBorder="1" applyAlignment="1" applyProtection="1">
      <alignment horizontal="justify" vertical="center"/>
      <protection locked="0"/>
    </xf>
    <xf numFmtId="0" fontId="22" fillId="0" borderId="63"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15" fontId="22" fillId="0" borderId="57" xfId="0" applyNumberFormat="1" applyFont="1" applyBorder="1" applyAlignment="1" applyProtection="1">
      <alignment horizontal="center" vertical="center" wrapText="1"/>
      <protection locked="0"/>
    </xf>
    <xf numFmtId="0" fontId="22" fillId="0" borderId="35" xfId="0" applyFont="1" applyFill="1" applyBorder="1" applyAlignment="1" applyProtection="1">
      <alignment horizontal="justify" vertical="center"/>
      <protection locked="0"/>
    </xf>
    <xf numFmtId="0" fontId="22" fillId="0" borderId="14" xfId="0" applyFont="1" applyFill="1" applyBorder="1" applyAlignment="1" applyProtection="1">
      <alignment horizontal="justify" vertical="center"/>
      <protection locked="0"/>
    </xf>
    <xf numFmtId="0" fontId="22" fillId="0" borderId="35" xfId="0" applyFont="1" applyFill="1" applyBorder="1" applyAlignment="1" applyProtection="1">
      <alignment horizontal="center" vertical="center" wrapText="1"/>
      <protection locked="0"/>
    </xf>
    <xf numFmtId="0" fontId="22" fillId="0" borderId="63" xfId="0" applyFont="1" applyFill="1" applyBorder="1" applyAlignment="1" applyProtection="1">
      <alignment horizontal="justify" vertical="center"/>
      <protection locked="0"/>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46" xfId="0" applyFont="1" applyBorder="1" applyAlignment="1">
      <alignment horizontal="center" vertical="center"/>
    </xf>
    <xf numFmtId="0" fontId="8" fillId="0" borderId="54" xfId="0" applyFont="1" applyBorder="1" applyAlignment="1">
      <alignment horizontal="center" vertical="center"/>
    </xf>
    <xf numFmtId="0" fontId="7" fillId="0" borderId="9" xfId="0" applyFont="1" applyBorder="1" applyAlignment="1">
      <alignment vertical="center" wrapText="1"/>
    </xf>
    <xf numFmtId="0" fontId="7" fillId="0" borderId="4" xfId="0" applyFont="1" applyBorder="1" applyAlignment="1">
      <alignment vertical="center" wrapText="1"/>
    </xf>
    <xf numFmtId="0" fontId="7" fillId="0" borderId="10" xfId="0" applyFont="1" applyBorder="1" applyAlignment="1">
      <alignment vertical="center" wrapText="1"/>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54" xfId="0" applyFont="1" applyBorder="1" applyAlignment="1">
      <alignment vertical="center" wrapText="1"/>
    </xf>
    <xf numFmtId="0" fontId="7" fillId="0" borderId="46" xfId="0" applyFont="1" applyBorder="1" applyAlignment="1">
      <alignment horizontal="justify" vertical="center" wrapText="1"/>
    </xf>
    <xf numFmtId="0" fontId="7" fillId="0" borderId="47" xfId="0" applyFont="1" applyBorder="1" applyAlignment="1">
      <alignment horizontal="justify" vertical="center" wrapText="1"/>
    </xf>
    <xf numFmtId="0" fontId="7" fillId="0" borderId="54" xfId="0" applyFont="1" applyBorder="1" applyAlignment="1">
      <alignment horizontal="justify"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7" fillId="0" borderId="50" xfId="0" applyFont="1" applyBorder="1" applyAlignment="1">
      <alignment vertical="center" wrapText="1"/>
    </xf>
    <xf numFmtId="0" fontId="7" fillId="0" borderId="15" xfId="0" applyFont="1" applyBorder="1" applyAlignment="1">
      <alignment vertical="center" wrapText="1"/>
    </xf>
    <xf numFmtId="0" fontId="7" fillId="0" borderId="51" xfId="0" applyFont="1" applyBorder="1" applyAlignment="1">
      <alignment vertical="center" wrapText="1"/>
    </xf>
    <xf numFmtId="0" fontId="2" fillId="0" borderId="50" xfId="0" applyFont="1" applyBorder="1" applyAlignment="1">
      <alignment vertical="center" wrapText="1"/>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2" fillId="0" borderId="30" xfId="0" applyFont="1" applyBorder="1" applyAlignment="1">
      <alignment vertical="center" wrapText="1"/>
    </xf>
    <xf numFmtId="0" fontId="7" fillId="0" borderId="33" xfId="0" applyFont="1" applyBorder="1" applyAlignment="1">
      <alignment vertical="center" wrapText="1"/>
    </xf>
    <xf numFmtId="0" fontId="7" fillId="0" borderId="31" xfId="0" applyFont="1" applyBorder="1" applyAlignment="1">
      <alignment vertical="center" wrapText="1"/>
    </xf>
    <xf numFmtId="0" fontId="7" fillId="0" borderId="30" xfId="0" applyFont="1" applyBorder="1" applyAlignment="1">
      <alignment vertical="center" wrapText="1"/>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52" xfId="0" applyFont="1" applyBorder="1" applyAlignment="1">
      <alignment horizontal="center" vertical="center"/>
    </xf>
    <xf numFmtId="0" fontId="12" fillId="0" borderId="0" xfId="0" applyFont="1" applyBorder="1" applyAlignment="1">
      <alignment horizontal="center" vertical="center"/>
    </xf>
    <xf numFmtId="0" fontId="12" fillId="0" borderId="53" xfId="0" applyFont="1" applyBorder="1" applyAlignment="1">
      <alignment horizontal="center" vertical="center"/>
    </xf>
    <xf numFmtId="0" fontId="12" fillId="0" borderId="40" xfId="0" applyFont="1" applyBorder="1" applyAlignment="1">
      <alignment horizontal="center"/>
    </xf>
    <xf numFmtId="0" fontId="12" fillId="0" borderId="37" xfId="0" applyFont="1" applyBorder="1" applyAlignment="1">
      <alignment horizontal="center"/>
    </xf>
    <xf numFmtId="0" fontId="14" fillId="0" borderId="26" xfId="0" applyFont="1" applyBorder="1" applyAlignment="1">
      <alignment horizontal="left" vertical="center" wrapText="1"/>
    </xf>
    <xf numFmtId="0" fontId="14" fillId="0" borderId="34" xfId="0" applyFont="1" applyBorder="1" applyAlignment="1">
      <alignment horizontal="left" vertical="center" wrapText="1"/>
    </xf>
    <xf numFmtId="0" fontId="14" fillId="0" borderId="27" xfId="0" applyFont="1" applyBorder="1" applyAlignment="1">
      <alignment horizontal="left" vertical="center" wrapText="1"/>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7"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50" xfId="0" applyFont="1" applyBorder="1" applyAlignment="1">
      <alignment horizontal="left" vertical="center" wrapText="1"/>
    </xf>
    <xf numFmtId="0" fontId="9" fillId="0" borderId="15" xfId="0" applyFont="1" applyBorder="1" applyAlignment="1">
      <alignment horizontal="left" vertical="center" wrapText="1"/>
    </xf>
    <xf numFmtId="0" fontId="9" fillId="0" borderId="51" xfId="0" applyFont="1" applyBorder="1" applyAlignment="1">
      <alignment horizontal="left" vertical="center" wrapText="1"/>
    </xf>
    <xf numFmtId="0" fontId="9" fillId="0" borderId="46" xfId="0" applyFont="1" applyBorder="1" applyAlignment="1">
      <alignment horizontal="left" vertical="center" wrapText="1"/>
    </xf>
    <xf numFmtId="0" fontId="9" fillId="0" borderId="47" xfId="0" applyFont="1" applyBorder="1" applyAlignment="1">
      <alignment horizontal="left" vertical="center" wrapText="1"/>
    </xf>
    <xf numFmtId="0" fontId="9" fillId="0" borderId="54" xfId="0" applyFont="1" applyBorder="1" applyAlignment="1">
      <alignment horizontal="left" vertical="center" wrapText="1"/>
    </xf>
    <xf numFmtId="0" fontId="8" fillId="0" borderId="0" xfId="0" applyFont="1" applyBorder="1" applyAlignment="1">
      <alignment horizontal="center" vertical="center"/>
    </xf>
    <xf numFmtId="0" fontId="9" fillId="0" borderId="30" xfId="0" applyFont="1" applyBorder="1" applyAlignment="1">
      <alignment horizontal="left" vertical="center" wrapText="1"/>
    </xf>
    <xf numFmtId="0" fontId="9" fillId="0" borderId="33" xfId="0" applyFont="1" applyBorder="1" applyAlignment="1">
      <alignment horizontal="left" vertical="center" wrapText="1"/>
    </xf>
    <xf numFmtId="0" fontId="9" fillId="0" borderId="31" xfId="0" applyFont="1" applyBorder="1" applyAlignment="1">
      <alignment horizontal="left" vertical="center" wrapText="1"/>
    </xf>
    <xf numFmtId="0" fontId="9" fillId="0" borderId="48" xfId="0" applyFont="1" applyBorder="1" applyAlignment="1">
      <alignment horizontal="left" vertical="center" wrapText="1"/>
    </xf>
    <xf numFmtId="0" fontId="9" fillId="0" borderId="1" xfId="0" applyFont="1" applyBorder="1" applyAlignment="1">
      <alignment horizontal="left" vertical="center" wrapText="1"/>
    </xf>
    <xf numFmtId="0" fontId="9" fillId="0" borderId="49" xfId="0" applyFont="1" applyBorder="1" applyAlignment="1">
      <alignment horizontal="left" vertical="center" wrapText="1"/>
    </xf>
    <xf numFmtId="0" fontId="9" fillId="0" borderId="9"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2" fillId="0" borderId="0" xfId="0" applyFont="1" applyBorder="1" applyAlignment="1">
      <alignment horizontal="center"/>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60" xfId="0" applyFont="1" applyBorder="1" applyAlignment="1">
      <alignment horizontal="left" vertical="center" wrapText="1"/>
    </xf>
    <xf numFmtId="0" fontId="9" fillId="0" borderId="61" xfId="0" applyFont="1" applyBorder="1" applyAlignment="1">
      <alignment horizontal="left" vertical="center" wrapText="1"/>
    </xf>
    <xf numFmtId="0" fontId="9" fillId="0" borderId="62" xfId="0" applyFont="1" applyBorder="1" applyAlignment="1">
      <alignment horizontal="left" vertical="center" wrapText="1"/>
    </xf>
    <xf numFmtId="0" fontId="6" fillId="0" borderId="50" xfId="0" applyFont="1" applyBorder="1" applyAlignment="1">
      <alignment vertical="center" wrapText="1"/>
    </xf>
    <xf numFmtId="0" fontId="6" fillId="0" borderId="15" xfId="0" applyFont="1" applyBorder="1" applyAlignment="1">
      <alignment vertical="center" wrapText="1"/>
    </xf>
    <xf numFmtId="0" fontId="6" fillId="0" borderId="51" xfId="0" applyFont="1" applyBorder="1" applyAlignment="1">
      <alignment vertical="center" wrapText="1"/>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54" xfId="0" applyFont="1" applyBorder="1" applyAlignment="1">
      <alignment vertical="center" wrapText="1"/>
    </xf>
    <xf numFmtId="0" fontId="2" fillId="0" borderId="46" xfId="0" applyFont="1" applyBorder="1" applyAlignment="1">
      <alignment horizontal="justify" vertical="center" wrapText="1"/>
    </xf>
    <xf numFmtId="0" fontId="6" fillId="0" borderId="30" xfId="0" applyFont="1" applyBorder="1" applyAlignment="1">
      <alignment vertical="center" wrapText="1"/>
    </xf>
    <xf numFmtId="0" fontId="6" fillId="0" borderId="33" xfId="0" applyFont="1" applyBorder="1" applyAlignment="1">
      <alignment vertical="center" wrapText="1"/>
    </xf>
    <xf numFmtId="0" fontId="6" fillId="0" borderId="31" xfId="0" applyFont="1" applyBorder="1" applyAlignment="1">
      <alignment vertical="center" wrapText="1"/>
    </xf>
    <xf numFmtId="0" fontId="2" fillId="0" borderId="46" xfId="0" applyFont="1" applyBorder="1" applyAlignment="1">
      <alignment vertical="center" wrapText="1"/>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4" fillId="0" borderId="27" xfId="0" applyFont="1" applyBorder="1" applyAlignment="1">
      <alignment horizontal="left" vertical="center"/>
    </xf>
    <xf numFmtId="0" fontId="12" fillId="0" borderId="26" xfId="0" applyFont="1" applyBorder="1" applyAlignment="1">
      <alignment horizontal="center" vertical="center" wrapText="1"/>
    </xf>
    <xf numFmtId="0" fontId="12" fillId="0" borderId="34" xfId="0" applyFont="1" applyBorder="1" applyAlignment="1">
      <alignment horizontal="center" vertical="center"/>
    </xf>
    <xf numFmtId="0" fontId="12" fillId="0" borderId="27" xfId="0" applyFont="1" applyBorder="1" applyAlignment="1">
      <alignment horizontal="center" vertical="center"/>
    </xf>
    <xf numFmtId="0" fontId="8" fillId="0" borderId="50" xfId="0" applyFont="1" applyBorder="1" applyAlignment="1">
      <alignment vertical="center" wrapText="1"/>
    </xf>
    <xf numFmtId="0" fontId="8" fillId="0" borderId="15" xfId="0" applyFont="1" applyBorder="1" applyAlignment="1">
      <alignment vertical="center" wrapText="1"/>
    </xf>
    <xf numFmtId="0" fontId="8" fillId="0" borderId="51" xfId="0" applyFont="1" applyBorder="1" applyAlignment="1">
      <alignment vertical="center" wrapText="1"/>
    </xf>
    <xf numFmtId="0" fontId="8" fillId="0" borderId="40" xfId="0" applyFont="1" applyBorder="1" applyAlignment="1">
      <alignment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8" fillId="0" borderId="54"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8" fillId="0" borderId="50" xfId="0" applyFont="1" applyBorder="1" applyAlignment="1">
      <alignment horizontal="left" vertical="center" wrapText="1"/>
    </xf>
    <xf numFmtId="0" fontId="8" fillId="0" borderId="15" xfId="0" applyFont="1" applyBorder="1" applyAlignment="1">
      <alignment horizontal="left" vertical="center" wrapText="1"/>
    </xf>
    <xf numFmtId="0" fontId="8" fillId="0" borderId="51" xfId="0" applyFont="1" applyBorder="1" applyAlignment="1">
      <alignment horizontal="left"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54" xfId="0" applyFont="1" applyBorder="1" applyAlignment="1">
      <alignment horizontal="left" vertical="center" wrapText="1"/>
    </xf>
    <xf numFmtId="0" fontId="8" fillId="0" borderId="40"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30" xfId="0" applyFont="1" applyBorder="1" applyAlignment="1">
      <alignment vertical="center" wrapText="1"/>
    </xf>
    <xf numFmtId="0" fontId="8" fillId="0" borderId="33" xfId="0" applyFont="1" applyBorder="1" applyAlignment="1">
      <alignment vertical="center" wrapText="1"/>
    </xf>
    <xf numFmtId="0" fontId="8" fillId="0" borderId="31" xfId="0" applyFont="1" applyBorder="1" applyAlignment="1">
      <alignment vertical="center" wrapText="1"/>
    </xf>
    <xf numFmtId="0" fontId="6" fillId="0" borderId="46" xfId="0" applyFont="1" applyBorder="1" applyAlignment="1">
      <alignment horizontal="justify" vertical="center" wrapText="1"/>
    </xf>
    <xf numFmtId="0" fontId="6" fillId="0" borderId="47" xfId="0" applyFont="1" applyBorder="1" applyAlignment="1">
      <alignment horizontal="justify" vertical="center" wrapText="1"/>
    </xf>
    <xf numFmtId="0" fontId="6" fillId="0" borderId="54" xfId="0" applyFont="1" applyBorder="1" applyAlignment="1">
      <alignment horizontal="justify" vertical="center" wrapText="1"/>
    </xf>
    <xf numFmtId="0" fontId="23" fillId="0" borderId="9" xfId="0" applyFont="1" applyFill="1" applyBorder="1" applyAlignment="1" applyProtection="1">
      <alignment horizontal="center" vertical="center" wrapText="1"/>
      <protection locked="0"/>
    </xf>
    <xf numFmtId="0" fontId="23" fillId="0" borderId="4" xfId="0" applyFont="1" applyFill="1" applyBorder="1" applyAlignment="1" applyProtection="1">
      <alignment horizontal="center" vertical="center" wrapText="1"/>
      <protection locked="0"/>
    </xf>
    <xf numFmtId="0" fontId="23" fillId="0" borderId="63" xfId="0" applyFont="1" applyFill="1" applyBorder="1" applyAlignment="1" applyProtection="1">
      <alignment horizontal="center" vertical="center" wrapText="1"/>
      <protection locked="0"/>
    </xf>
    <xf numFmtId="0" fontId="23" fillId="0" borderId="10"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166" fontId="20" fillId="0" borderId="0" xfId="4" applyNumberFormat="1" applyFont="1" applyAlignment="1" applyProtection="1">
      <alignment horizontal="center"/>
      <protection locked="0"/>
    </xf>
    <xf numFmtId="166" fontId="18" fillId="16" borderId="70" xfId="4" applyNumberFormat="1" applyFont="1" applyFill="1" applyBorder="1" applyAlignment="1">
      <alignment horizontal="center" vertical="center" wrapText="1"/>
    </xf>
    <xf numFmtId="166" fontId="19" fillId="17" borderId="68" xfId="4" applyNumberFormat="1" applyFont="1" applyFill="1" applyBorder="1" applyAlignment="1">
      <alignment horizontal="center" vertical="center" wrapText="1"/>
    </xf>
    <xf numFmtId="166" fontId="22" fillId="0" borderId="14" xfId="4" applyNumberFormat="1"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166" fontId="22" fillId="0" borderId="63" xfId="4" applyNumberFormat="1" applyFont="1" applyBorder="1" applyAlignment="1" applyProtection="1">
      <alignment horizontal="center" vertical="center" wrapText="1"/>
      <protection hidden="1"/>
    </xf>
    <xf numFmtId="0" fontId="22" fillId="0" borderId="63" xfId="0" applyFont="1" applyBorder="1" applyAlignment="1" applyProtection="1">
      <alignment horizontal="center" vertical="center" wrapText="1"/>
      <protection hidden="1"/>
    </xf>
    <xf numFmtId="166" fontId="22" fillId="0" borderId="14" xfId="4" applyNumberFormat="1"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166" fontId="22" fillId="0" borderId="4" xfId="4" applyNumberFormat="1"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166" fontId="22" fillId="0" borderId="35" xfId="4" applyNumberFormat="1"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protection hidden="1"/>
    </xf>
    <xf numFmtId="166" fontId="22" fillId="0" borderId="63" xfId="4" applyNumberFormat="1" applyFont="1" applyBorder="1" applyAlignment="1" applyProtection="1">
      <alignment horizontal="center" vertical="center" wrapText="1"/>
      <protection hidden="1"/>
    </xf>
    <xf numFmtId="0" fontId="22" fillId="0" borderId="63" xfId="0" applyFont="1" applyBorder="1" applyAlignment="1" applyProtection="1">
      <alignment horizontal="center" vertical="center" wrapText="1"/>
      <protection hidden="1"/>
    </xf>
  </cellXfs>
  <cellStyles count="6">
    <cellStyle name="Normal" xfId="0" builtinId="0"/>
    <cellStyle name="Normal 2" xfId="1"/>
    <cellStyle name="Normal 3" xfId="2"/>
    <cellStyle name="Normal 4" xfId="3"/>
    <cellStyle name="Normal 5" xfId="5"/>
    <cellStyle name="Porcentaje" xfId="4" builtinId="5"/>
  </cellStyles>
  <dxfs count="18">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font>
      <fill>
        <patternFill>
          <bgColor rgb="FFFFFF00"/>
        </patternFill>
      </fill>
    </dxf>
    <dxf>
      <font>
        <b/>
        <i val="0"/>
      </font>
      <fill>
        <patternFill>
          <bgColor theme="9" tint="-0.24994659260841701"/>
        </patternFill>
      </fill>
    </dxf>
    <dxf>
      <font>
        <b/>
        <i val="0"/>
      </font>
      <fill>
        <patternFill>
          <bgColor rgb="FF00B05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223495</xdr:colOff>
      <xdr:row>0</xdr:row>
      <xdr:rowOff>123263</xdr:rowOff>
    </xdr:from>
    <xdr:to>
      <xdr:col>26</xdr:col>
      <xdr:colOff>1221441</xdr:colOff>
      <xdr:row>3</xdr:row>
      <xdr:rowOff>179293</xdr:rowOff>
    </xdr:to>
    <xdr:pic>
      <xdr:nvPicPr>
        <xdr:cNvPr id="3" name="2 Imagen" descr="C:\Users\john.garcia\Desktop\2020-01-08.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89289" y="123263"/>
          <a:ext cx="997946" cy="930089"/>
        </a:xfrm>
        <a:prstGeom prst="rect">
          <a:avLst/>
        </a:prstGeom>
        <a:noFill/>
        <a:ln>
          <a:noFill/>
        </a:ln>
      </xdr:spPr>
    </xdr:pic>
    <xdr:clientData/>
  </xdr:twoCellAnchor>
  <xdr:twoCellAnchor editAs="oneCell">
    <xdr:from>
      <xdr:col>0</xdr:col>
      <xdr:colOff>40466</xdr:colOff>
      <xdr:row>0</xdr:row>
      <xdr:rowOff>191122</xdr:rowOff>
    </xdr:from>
    <xdr:to>
      <xdr:col>0</xdr:col>
      <xdr:colOff>1221441</xdr:colOff>
      <xdr:row>3</xdr:row>
      <xdr:rowOff>44823</xdr:rowOff>
    </xdr:to>
    <xdr:pic>
      <xdr:nvPicPr>
        <xdr:cNvPr id="8" name="5 Imagen" descr="C:\Users\john.garcia\Desktop\LOGO CAPITAL LETRA NEGRA.png">
          <a:extLst>
            <a:ext uri="{FF2B5EF4-FFF2-40B4-BE49-F238E27FC236}">
              <a16:creationId xmlns:a16="http://schemas.microsoft.com/office/drawing/2014/main" id="{3A405BDE-392C-4764-8BBD-3EA7E95E5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66" y="191122"/>
          <a:ext cx="1180975" cy="727760"/>
        </a:xfrm>
        <a:prstGeom prst="rect">
          <a:avLst/>
        </a:prstGeom>
        <a:noFill/>
        <a:ln>
          <a:noFill/>
        </a:ln>
      </xdr:spPr>
    </xdr:pic>
    <xdr:clientData/>
  </xdr:twoCellAnchor>
  <xdr:twoCellAnchor editAs="oneCell">
    <xdr:from>
      <xdr:col>20</xdr:col>
      <xdr:colOff>74079</xdr:colOff>
      <xdr:row>0</xdr:row>
      <xdr:rowOff>254000</xdr:rowOff>
    </xdr:from>
    <xdr:to>
      <xdr:col>20</xdr:col>
      <xdr:colOff>1161050</xdr:colOff>
      <xdr:row>3</xdr:row>
      <xdr:rowOff>38512</xdr:rowOff>
    </xdr:to>
    <xdr:pic>
      <xdr:nvPicPr>
        <xdr:cNvPr id="7" name="5 Imagen" descr="C:\Users\john.garcia\Desktop\LOGO CAPITAL LETRA NEGRA.png">
          <a:extLst>
            <a:ext uri="{FF2B5EF4-FFF2-40B4-BE49-F238E27FC236}">
              <a16:creationId xmlns:a16="http://schemas.microsoft.com/office/drawing/2014/main" id="{33E768B9-D2A7-47A9-AA86-42B751A512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733996" y="254000"/>
          <a:ext cx="1086971" cy="673512"/>
        </a:xfrm>
        <a:prstGeom prst="rect">
          <a:avLst/>
        </a:prstGeom>
        <a:noFill/>
        <a:ln>
          <a:noFill/>
        </a:ln>
      </xdr:spPr>
    </xdr:pic>
    <xdr:clientData/>
  </xdr:twoCellAnchor>
  <xdr:oneCellAnchor>
    <xdr:from>
      <xdr:col>19</xdr:col>
      <xdr:colOff>339290</xdr:colOff>
      <xdr:row>0</xdr:row>
      <xdr:rowOff>151278</xdr:rowOff>
    </xdr:from>
    <xdr:ext cx="888377" cy="832972"/>
    <xdr:pic>
      <xdr:nvPicPr>
        <xdr:cNvPr id="10" name="2 Imagen" descr="C:\Users\john.garcia\Desktop\2020-01-08.png">
          <a:extLst>
            <a:ext uri="{FF2B5EF4-FFF2-40B4-BE49-F238E27FC236}">
              <a16:creationId xmlns:a16="http://schemas.microsoft.com/office/drawing/2014/main" id="{2839870F-D715-4ECC-91F9-004BB8BB6E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06957" y="151278"/>
          <a:ext cx="888377" cy="832972"/>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2" name="2 Imagen" descr="C:\Users\john.garcia\Desktop\2020-01-08.png">
          <a:extLst>
            <a:ext uri="{FF2B5EF4-FFF2-40B4-BE49-F238E27FC236}">
              <a16:creationId xmlns:a16="http://schemas.microsoft.com/office/drawing/2014/main" id="{7D5EFC85-2F43-4F14-925E-69660E7E8A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35158" y="155762"/>
          <a:ext cx="708697" cy="614157"/>
        </a:xfrm>
        <a:prstGeom prst="rect">
          <a:avLst/>
        </a:prstGeom>
        <a:noFill/>
        <a:ln>
          <a:noFill/>
        </a:ln>
      </xdr:spPr>
    </xdr:pic>
    <xdr:clientData/>
  </xdr:twoCellAnchor>
  <xdr:twoCellAnchor editAs="oneCell">
    <xdr:from>
      <xdr:col>0</xdr:col>
      <xdr:colOff>123265</xdr:colOff>
      <xdr:row>1</xdr:row>
      <xdr:rowOff>56028</xdr:rowOff>
    </xdr:from>
    <xdr:to>
      <xdr:col>0</xdr:col>
      <xdr:colOff>1116387</xdr:colOff>
      <xdr:row>1</xdr:row>
      <xdr:rowOff>649231</xdr:rowOff>
    </xdr:to>
    <xdr:pic>
      <xdr:nvPicPr>
        <xdr:cNvPr id="3" name="5 Imagen" descr="C:\Users\john.garcia\Desktop\LOGO CAPITAL LETRA NEGRA.png">
          <a:extLst>
            <a:ext uri="{FF2B5EF4-FFF2-40B4-BE49-F238E27FC236}">
              <a16:creationId xmlns:a16="http://schemas.microsoft.com/office/drawing/2014/main" id="{5524FA22-16FC-4617-81B3-0DD29E7594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265" y="189378"/>
          <a:ext cx="988359" cy="59320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85" zoomScaleNormal="85" workbookViewId="0">
      <selection activeCell="E11" sqref="E11"/>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190" t="s">
        <v>140</v>
      </c>
      <c r="B2" s="190"/>
      <c r="C2" s="190"/>
      <c r="D2" s="190"/>
      <c r="E2" s="190"/>
      <c r="F2" s="190"/>
      <c r="G2" s="190"/>
    </row>
    <row r="3" spans="1:8" ht="8.25" customHeight="1" x14ac:dyDescent="0.2"/>
    <row r="4" spans="1:8" ht="13.5" customHeight="1" x14ac:dyDescent="0.2">
      <c r="E4" s="198" t="s">
        <v>70</v>
      </c>
      <c r="F4" s="198"/>
      <c r="G4" s="198"/>
    </row>
    <row r="5" spans="1:8" ht="6" customHeight="1" x14ac:dyDescent="0.2">
      <c r="D5" s="2"/>
      <c r="E5" s="3"/>
      <c r="F5" s="3"/>
      <c r="G5" s="3"/>
      <c r="H5" s="4"/>
    </row>
    <row r="6" spans="1:8" ht="6" customHeight="1" thickBot="1" x14ac:dyDescent="0.25">
      <c r="E6" s="3"/>
      <c r="F6" s="3"/>
      <c r="G6" s="3"/>
    </row>
    <row r="7" spans="1:8" ht="20.25" customHeight="1" x14ac:dyDescent="0.2">
      <c r="A7" s="199" t="s">
        <v>3</v>
      </c>
      <c r="B7" s="5" t="s">
        <v>4</v>
      </c>
      <c r="C7" s="6">
        <v>5</v>
      </c>
      <c r="D7" s="7">
        <v>10</v>
      </c>
      <c r="E7" s="8">
        <v>15</v>
      </c>
      <c r="F7" s="9">
        <v>20</v>
      </c>
      <c r="G7" s="10">
        <v>25</v>
      </c>
    </row>
    <row r="8" spans="1:8" ht="20.25" customHeight="1" x14ac:dyDescent="0.2">
      <c r="A8" s="199"/>
      <c r="B8" s="5" t="s">
        <v>5</v>
      </c>
      <c r="C8" s="6">
        <v>4</v>
      </c>
      <c r="D8" s="7">
        <v>8</v>
      </c>
      <c r="E8" s="11">
        <v>12</v>
      </c>
      <c r="F8" s="12">
        <v>16</v>
      </c>
      <c r="G8" s="13">
        <v>20</v>
      </c>
    </row>
    <row r="9" spans="1:8" ht="20.25" customHeight="1" x14ac:dyDescent="0.2">
      <c r="A9" s="199"/>
      <c r="B9" s="5" t="s">
        <v>6</v>
      </c>
      <c r="C9" s="6">
        <v>3</v>
      </c>
      <c r="D9" s="14">
        <v>6</v>
      </c>
      <c r="E9" s="11">
        <v>9</v>
      </c>
      <c r="F9" s="15">
        <v>12</v>
      </c>
      <c r="G9" s="13">
        <v>15</v>
      </c>
    </row>
    <row r="10" spans="1:8" ht="20.25" customHeight="1" x14ac:dyDescent="0.2">
      <c r="A10" s="199"/>
      <c r="B10" s="5" t="s">
        <v>7</v>
      </c>
      <c r="C10" s="16">
        <v>2</v>
      </c>
      <c r="D10" s="14">
        <v>4</v>
      </c>
      <c r="E10" s="17">
        <v>6</v>
      </c>
      <c r="F10" s="15">
        <v>8</v>
      </c>
      <c r="G10" s="18">
        <v>10</v>
      </c>
    </row>
    <row r="11" spans="1:8" ht="20.25" customHeight="1" thickBot="1" x14ac:dyDescent="0.25">
      <c r="A11" s="199"/>
      <c r="B11" s="5" t="s">
        <v>8</v>
      </c>
      <c r="C11" s="16">
        <v>1</v>
      </c>
      <c r="D11" s="19">
        <v>2</v>
      </c>
      <c r="E11" s="20">
        <v>3</v>
      </c>
      <c r="F11" s="21">
        <v>4</v>
      </c>
      <c r="G11" s="22">
        <v>5</v>
      </c>
    </row>
    <row r="12" spans="1:8" ht="18" customHeight="1" x14ac:dyDescent="0.2">
      <c r="B12" s="200"/>
      <c r="C12" s="5" t="s">
        <v>9</v>
      </c>
      <c r="D12" s="5" t="s">
        <v>10</v>
      </c>
      <c r="E12" s="23" t="s">
        <v>11</v>
      </c>
      <c r="F12" s="23" t="s">
        <v>12</v>
      </c>
      <c r="G12" s="23" t="s">
        <v>13</v>
      </c>
    </row>
    <row r="13" spans="1:8" ht="22.5" customHeight="1" x14ac:dyDescent="0.2">
      <c r="B13" s="200"/>
      <c r="C13" s="201" t="s">
        <v>14</v>
      </c>
      <c r="D13" s="202"/>
      <c r="E13" s="202"/>
      <c r="F13" s="202"/>
      <c r="G13" s="203"/>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195" t="s">
        <v>65</v>
      </c>
      <c r="C16" s="196"/>
      <c r="D16" s="196"/>
      <c r="E16" s="196"/>
      <c r="F16" s="196"/>
      <c r="G16" s="197"/>
    </row>
    <row r="17" spans="1:7" ht="13.5" customHeight="1" x14ac:dyDescent="0.2">
      <c r="A17" s="3"/>
      <c r="B17" s="31" t="s">
        <v>58</v>
      </c>
      <c r="C17" s="32" t="s">
        <v>62</v>
      </c>
      <c r="D17" s="204" t="s">
        <v>66</v>
      </c>
      <c r="E17" s="204"/>
      <c r="F17" s="204"/>
      <c r="G17" s="205"/>
    </row>
    <row r="18" spans="1:7" ht="13.5" customHeight="1" x14ac:dyDescent="0.2">
      <c r="A18" s="3"/>
      <c r="B18" s="33" t="s">
        <v>59</v>
      </c>
      <c r="C18" s="29" t="s">
        <v>36</v>
      </c>
      <c r="D18" s="191" t="s">
        <v>67</v>
      </c>
      <c r="E18" s="191"/>
      <c r="F18" s="191"/>
      <c r="G18" s="192"/>
    </row>
    <row r="19" spans="1:7" ht="13.5" customHeight="1" x14ac:dyDescent="0.2">
      <c r="A19" s="3"/>
      <c r="B19" s="34" t="s">
        <v>60</v>
      </c>
      <c r="C19" s="29" t="s">
        <v>63</v>
      </c>
      <c r="D19" s="191" t="s">
        <v>68</v>
      </c>
      <c r="E19" s="191"/>
      <c r="F19" s="191"/>
      <c r="G19" s="192"/>
    </row>
    <row r="20" spans="1:7" ht="13.5" customHeight="1" thickBot="1" x14ac:dyDescent="0.25">
      <c r="A20" s="3"/>
      <c r="B20" s="35" t="s">
        <v>61</v>
      </c>
      <c r="C20" s="30" t="s">
        <v>64</v>
      </c>
      <c r="D20" s="193" t="s">
        <v>69</v>
      </c>
      <c r="E20" s="193"/>
      <c r="F20" s="193"/>
      <c r="G20" s="194"/>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
  <sheetViews>
    <sheetView workbookViewId="0">
      <selection activeCell="D4" sqref="D4"/>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x14ac:dyDescent="0.25">
      <c r="A2" s="36" t="s">
        <v>15</v>
      </c>
      <c r="B2" s="36" t="s">
        <v>16</v>
      </c>
      <c r="C2" s="36" t="s">
        <v>56</v>
      </c>
      <c r="D2" s="36" t="s">
        <v>76</v>
      </c>
      <c r="E2" s="36" t="s">
        <v>17</v>
      </c>
      <c r="F2" s="36" t="s">
        <v>14</v>
      </c>
      <c r="G2" s="36" t="s">
        <v>18</v>
      </c>
      <c r="H2" s="36" t="s">
        <v>57</v>
      </c>
      <c r="I2" s="36" t="s">
        <v>88</v>
      </c>
      <c r="J2" s="36" t="s">
        <v>89</v>
      </c>
      <c r="K2" s="36" t="s">
        <v>90</v>
      </c>
      <c r="L2" s="36" t="s">
        <v>91</v>
      </c>
      <c r="M2" s="36" t="s">
        <v>92</v>
      </c>
      <c r="N2" s="36" t="s">
        <v>93</v>
      </c>
      <c r="O2" s="36" t="s">
        <v>94</v>
      </c>
      <c r="P2" s="36" t="s">
        <v>124</v>
      </c>
      <c r="Q2" s="36" t="s">
        <v>123</v>
      </c>
      <c r="R2" s="36" t="s">
        <v>133</v>
      </c>
    </row>
    <row r="4" spans="1:18" x14ac:dyDescent="0.25">
      <c r="A4" t="s">
        <v>19</v>
      </c>
      <c r="B4" t="s">
        <v>20</v>
      </c>
      <c r="C4" t="s">
        <v>21</v>
      </c>
      <c r="D4" t="s">
        <v>19</v>
      </c>
      <c r="E4" t="s">
        <v>22</v>
      </c>
      <c r="F4" t="s">
        <v>77</v>
      </c>
      <c r="G4" t="s">
        <v>23</v>
      </c>
      <c r="H4" t="s">
        <v>24</v>
      </c>
      <c r="I4" t="s">
        <v>95</v>
      </c>
      <c r="J4" t="s">
        <v>97</v>
      </c>
      <c r="K4" t="s">
        <v>99</v>
      </c>
      <c r="L4" t="s">
        <v>101</v>
      </c>
      <c r="M4" t="s">
        <v>103</v>
      </c>
      <c r="N4" t="s">
        <v>105</v>
      </c>
      <c r="O4" t="s">
        <v>107</v>
      </c>
      <c r="P4" t="s">
        <v>125</v>
      </c>
      <c r="Q4" t="s">
        <v>129</v>
      </c>
      <c r="R4" t="s">
        <v>129</v>
      </c>
    </row>
    <row r="5" spans="1:18" x14ac:dyDescent="0.25">
      <c r="A5" t="s">
        <v>25</v>
      </c>
      <c r="B5" t="s">
        <v>26</v>
      </c>
      <c r="C5" t="s">
        <v>27</v>
      </c>
      <c r="D5" t="s">
        <v>34</v>
      </c>
      <c r="E5" t="s">
        <v>29</v>
      </c>
      <c r="F5" t="s">
        <v>78</v>
      </c>
      <c r="G5" t="s">
        <v>30</v>
      </c>
      <c r="H5" t="s">
        <v>31</v>
      </c>
      <c r="I5" t="s">
        <v>96</v>
      </c>
      <c r="J5" t="s">
        <v>98</v>
      </c>
      <c r="K5" t="s">
        <v>100</v>
      </c>
      <c r="L5" t="s">
        <v>102</v>
      </c>
      <c r="M5" t="s">
        <v>104</v>
      </c>
      <c r="N5" t="s">
        <v>106</v>
      </c>
      <c r="O5" t="s">
        <v>108</v>
      </c>
      <c r="P5" t="s">
        <v>36</v>
      </c>
      <c r="Q5" t="s">
        <v>130</v>
      </c>
      <c r="R5" t="s">
        <v>131</v>
      </c>
    </row>
    <row r="6" spans="1:18" x14ac:dyDescent="0.25">
      <c r="A6" t="s">
        <v>32</v>
      </c>
      <c r="B6" t="s">
        <v>33</v>
      </c>
      <c r="C6" t="s">
        <v>138</v>
      </c>
      <c r="D6" t="s">
        <v>28</v>
      </c>
      <c r="E6" t="s">
        <v>35</v>
      </c>
      <c r="F6" t="s">
        <v>36</v>
      </c>
      <c r="H6" t="s">
        <v>37</v>
      </c>
      <c r="O6" t="s">
        <v>109</v>
      </c>
      <c r="P6" t="s">
        <v>126</v>
      </c>
      <c r="R6" t="s">
        <v>130</v>
      </c>
    </row>
    <row r="7" spans="1:18" x14ac:dyDescent="0.25">
      <c r="A7" t="s">
        <v>38</v>
      </c>
      <c r="B7" t="s">
        <v>39</v>
      </c>
      <c r="D7" t="s">
        <v>44</v>
      </c>
      <c r="E7" t="s">
        <v>40</v>
      </c>
      <c r="F7" t="s">
        <v>41</v>
      </c>
      <c r="H7" t="s">
        <v>42</v>
      </c>
    </row>
    <row r="8" spans="1:18" x14ac:dyDescent="0.25">
      <c r="B8" t="s">
        <v>43</v>
      </c>
      <c r="D8" t="s">
        <v>72</v>
      </c>
      <c r="E8" t="s">
        <v>45</v>
      </c>
      <c r="F8" t="s">
        <v>46</v>
      </c>
    </row>
    <row r="9" spans="1:18" x14ac:dyDescent="0.25">
      <c r="B9" t="s">
        <v>47</v>
      </c>
      <c r="D9" t="s">
        <v>27</v>
      </c>
    </row>
    <row r="10" spans="1:18" x14ac:dyDescent="0.25">
      <c r="B10" t="s">
        <v>48</v>
      </c>
      <c r="D10" t="s">
        <v>73</v>
      </c>
    </row>
    <row r="11" spans="1:18" x14ac:dyDescent="0.25">
      <c r="B11" t="s">
        <v>49</v>
      </c>
      <c r="D11" t="s">
        <v>74</v>
      </c>
    </row>
    <row r="12" spans="1:18" x14ac:dyDescent="0.25">
      <c r="B12" t="s">
        <v>50</v>
      </c>
      <c r="D12" t="s">
        <v>75</v>
      </c>
    </row>
    <row r="13" spans="1:18" x14ac:dyDescent="0.25">
      <c r="B13" t="s">
        <v>51</v>
      </c>
    </row>
    <row r="14" spans="1:18" x14ac:dyDescent="0.25">
      <c r="B14" t="s">
        <v>52</v>
      </c>
    </row>
    <row r="15" spans="1:18" x14ac:dyDescent="0.25">
      <c r="B15" t="s">
        <v>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
  <sheetViews>
    <sheetView tabSelected="1" topLeftCell="V9" zoomScaleNormal="100" zoomScaleSheetLayoutView="85" workbookViewId="0">
      <selection activeCell="Y9" sqref="Y9"/>
    </sheetView>
  </sheetViews>
  <sheetFormatPr baseColWidth="10" defaultColWidth="11.42578125" defaultRowHeight="14.25" x14ac:dyDescent="0.2"/>
  <cols>
    <col min="1" max="1" width="20" style="85" customWidth="1"/>
    <col min="2" max="2" width="18.28515625" style="86" customWidth="1"/>
    <col min="3" max="3" width="35.7109375" style="85" customWidth="1"/>
    <col min="4" max="4" width="11.42578125" style="85"/>
    <col min="5" max="5" width="14.28515625" style="85" customWidth="1"/>
    <col min="6" max="6" width="25" style="85" customWidth="1"/>
    <col min="7" max="7" width="29.42578125" style="85" customWidth="1"/>
    <col min="8" max="8" width="14.140625" style="85" customWidth="1"/>
    <col min="9" max="9" width="33" style="85" customWidth="1"/>
    <col min="10" max="10" width="25.85546875" style="85" customWidth="1"/>
    <col min="11" max="11" width="35.85546875" style="86" customWidth="1"/>
    <col min="12" max="12" width="17.5703125" style="86" customWidth="1"/>
    <col min="13" max="13" width="22.42578125" style="86" customWidth="1"/>
    <col min="14" max="14" width="37.28515625" style="85" customWidth="1"/>
    <col min="15" max="15" width="28.42578125" style="85" customWidth="1"/>
    <col min="16" max="16" width="17.85546875" style="86" customWidth="1"/>
    <col min="17" max="17" width="17.7109375" style="86" customWidth="1"/>
    <col min="18" max="19" width="16.5703125" style="86" customWidth="1"/>
    <col min="20" max="20" width="22.42578125" style="86" customWidth="1"/>
    <col min="21" max="21" width="18.42578125" style="148" customWidth="1"/>
    <col min="22" max="22" width="50.85546875" style="169" customWidth="1"/>
    <col min="23" max="23" width="20.140625" style="86" customWidth="1"/>
    <col min="24" max="24" width="16.7109375" style="508" customWidth="1"/>
    <col min="25" max="25" width="16.7109375" style="86" customWidth="1"/>
    <col min="26" max="26" width="85.7109375" style="85" customWidth="1"/>
    <col min="27" max="27" width="21.85546875" style="86" customWidth="1"/>
    <col min="28" max="28" width="22.85546875" style="85" customWidth="1"/>
    <col min="29" max="16384" width="11.42578125" style="85"/>
  </cols>
  <sheetData>
    <row r="1" spans="1:27" ht="23.25" customHeight="1" x14ac:dyDescent="0.2">
      <c r="A1" s="266"/>
      <c r="B1" s="299" t="s">
        <v>883</v>
      </c>
      <c r="C1" s="291"/>
      <c r="D1" s="291"/>
      <c r="E1" s="291"/>
      <c r="F1" s="291"/>
      <c r="G1" s="291"/>
      <c r="H1" s="291"/>
      <c r="I1" s="291"/>
      <c r="J1" s="291"/>
      <c r="K1" s="291"/>
      <c r="L1" s="291"/>
      <c r="M1" s="291"/>
      <c r="N1" s="291"/>
      <c r="O1" s="291"/>
      <c r="P1" s="291"/>
      <c r="Q1" s="291"/>
      <c r="R1" s="291"/>
      <c r="S1" s="292"/>
      <c r="T1" s="302"/>
      <c r="U1" s="287"/>
      <c r="V1" s="290" t="s">
        <v>883</v>
      </c>
      <c r="W1" s="291"/>
      <c r="X1" s="291"/>
      <c r="Y1" s="291"/>
      <c r="Z1" s="292"/>
      <c r="AA1" s="257"/>
    </row>
    <row r="2" spans="1:27" ht="23.25" customHeight="1" x14ac:dyDescent="0.2">
      <c r="A2" s="267"/>
      <c r="B2" s="300"/>
      <c r="C2" s="294"/>
      <c r="D2" s="294"/>
      <c r="E2" s="294"/>
      <c r="F2" s="294"/>
      <c r="G2" s="294"/>
      <c r="H2" s="294"/>
      <c r="I2" s="294"/>
      <c r="J2" s="294"/>
      <c r="K2" s="294"/>
      <c r="L2" s="294"/>
      <c r="M2" s="294"/>
      <c r="N2" s="294"/>
      <c r="O2" s="294"/>
      <c r="P2" s="294"/>
      <c r="Q2" s="294"/>
      <c r="R2" s="294"/>
      <c r="S2" s="295"/>
      <c r="T2" s="303"/>
      <c r="U2" s="288"/>
      <c r="V2" s="293"/>
      <c r="W2" s="294"/>
      <c r="X2" s="294"/>
      <c r="Y2" s="294"/>
      <c r="Z2" s="295"/>
      <c r="AA2" s="258"/>
    </row>
    <row r="3" spans="1:27" ht="23.25" customHeight="1" x14ac:dyDescent="0.2">
      <c r="A3" s="267"/>
      <c r="B3" s="300"/>
      <c r="C3" s="294"/>
      <c r="D3" s="294"/>
      <c r="E3" s="294"/>
      <c r="F3" s="294"/>
      <c r="G3" s="294"/>
      <c r="H3" s="294"/>
      <c r="I3" s="294"/>
      <c r="J3" s="294"/>
      <c r="K3" s="294"/>
      <c r="L3" s="294"/>
      <c r="M3" s="294"/>
      <c r="N3" s="294"/>
      <c r="O3" s="294"/>
      <c r="P3" s="294"/>
      <c r="Q3" s="294"/>
      <c r="R3" s="294"/>
      <c r="S3" s="295"/>
      <c r="T3" s="303"/>
      <c r="U3" s="288"/>
      <c r="V3" s="293"/>
      <c r="W3" s="294"/>
      <c r="X3" s="294"/>
      <c r="Y3" s="294"/>
      <c r="Z3" s="295"/>
      <c r="AA3" s="258"/>
    </row>
    <row r="4" spans="1:27" ht="23.25" customHeight="1" thickBot="1" x14ac:dyDescent="0.25">
      <c r="A4" s="268"/>
      <c r="B4" s="301"/>
      <c r="C4" s="297"/>
      <c r="D4" s="297"/>
      <c r="E4" s="297"/>
      <c r="F4" s="297"/>
      <c r="G4" s="297"/>
      <c r="H4" s="297"/>
      <c r="I4" s="297"/>
      <c r="J4" s="297"/>
      <c r="K4" s="297"/>
      <c r="L4" s="297"/>
      <c r="M4" s="297"/>
      <c r="N4" s="297"/>
      <c r="O4" s="297"/>
      <c r="P4" s="297"/>
      <c r="Q4" s="297"/>
      <c r="R4" s="297"/>
      <c r="S4" s="298"/>
      <c r="T4" s="304"/>
      <c r="U4" s="289"/>
      <c r="V4" s="296"/>
      <c r="W4" s="297"/>
      <c r="X4" s="297"/>
      <c r="Y4" s="297"/>
      <c r="Z4" s="298"/>
      <c r="AA4" s="259"/>
    </row>
    <row r="5" spans="1:27" ht="6.75" customHeight="1" thickBot="1" x14ac:dyDescent="0.25"/>
    <row r="6" spans="1:27" s="87" customFormat="1" ht="20.25" customHeight="1" thickBot="1" x14ac:dyDescent="0.3">
      <c r="A6" s="276" t="s">
        <v>0</v>
      </c>
      <c r="B6" s="277"/>
      <c r="C6" s="277"/>
      <c r="D6" s="277"/>
      <c r="E6" s="277"/>
      <c r="F6" s="277"/>
      <c r="G6" s="277"/>
      <c r="H6" s="277"/>
      <c r="I6" s="277"/>
      <c r="J6" s="278"/>
      <c r="K6" s="310" t="s">
        <v>132</v>
      </c>
      <c r="L6" s="311"/>
      <c r="M6" s="312"/>
      <c r="N6" s="280" t="s">
        <v>134</v>
      </c>
      <c r="O6" s="281"/>
      <c r="P6" s="281"/>
      <c r="Q6" s="281"/>
      <c r="R6" s="281"/>
      <c r="S6" s="281"/>
      <c r="T6" s="282"/>
      <c r="U6" s="305" t="s">
        <v>877</v>
      </c>
      <c r="V6" s="306"/>
      <c r="W6" s="307"/>
      <c r="X6" s="308"/>
      <c r="Y6" s="308"/>
      <c r="Z6" s="308"/>
      <c r="AA6" s="309"/>
    </row>
    <row r="7" spans="1:27" s="87" customFormat="1" ht="38.25" x14ac:dyDescent="0.25">
      <c r="A7" s="269" t="s">
        <v>873</v>
      </c>
      <c r="B7" s="270"/>
      <c r="C7" s="270"/>
      <c r="D7" s="270"/>
      <c r="E7" s="270"/>
      <c r="F7" s="271" t="s">
        <v>874</v>
      </c>
      <c r="G7" s="271" t="s">
        <v>71</v>
      </c>
      <c r="H7" s="275" t="s">
        <v>135</v>
      </c>
      <c r="I7" s="271" t="s">
        <v>875</v>
      </c>
      <c r="J7" s="273" t="s">
        <v>876</v>
      </c>
      <c r="K7" s="262" t="s">
        <v>79</v>
      </c>
      <c r="L7" s="260" t="s">
        <v>128</v>
      </c>
      <c r="M7" s="264" t="s">
        <v>903</v>
      </c>
      <c r="N7" s="283" t="s">
        <v>136</v>
      </c>
      <c r="O7" s="313" t="s">
        <v>137</v>
      </c>
      <c r="P7" s="313" t="s">
        <v>878</v>
      </c>
      <c r="Q7" s="313" t="s">
        <v>117</v>
      </c>
      <c r="R7" s="313" t="s">
        <v>879</v>
      </c>
      <c r="S7" s="313" t="s">
        <v>880</v>
      </c>
      <c r="T7" s="285" t="s">
        <v>139</v>
      </c>
      <c r="U7" s="149" t="s">
        <v>862</v>
      </c>
      <c r="V7" s="170" t="s">
        <v>863</v>
      </c>
      <c r="W7" s="122" t="s">
        <v>864</v>
      </c>
      <c r="X7" s="509" t="s">
        <v>865</v>
      </c>
      <c r="Y7" s="121" t="s">
        <v>908</v>
      </c>
      <c r="Z7" s="121" t="s">
        <v>909</v>
      </c>
      <c r="AA7" s="125" t="s">
        <v>910</v>
      </c>
    </row>
    <row r="8" spans="1:27" s="87" customFormat="1" ht="52.5" customHeight="1" thickBot="1" x14ac:dyDescent="0.3">
      <c r="A8" s="88" t="s">
        <v>1</v>
      </c>
      <c r="B8" s="147" t="s">
        <v>2</v>
      </c>
      <c r="C8" s="89" t="s">
        <v>54</v>
      </c>
      <c r="D8" s="89" t="s">
        <v>56</v>
      </c>
      <c r="E8" s="89" t="s">
        <v>55</v>
      </c>
      <c r="F8" s="272"/>
      <c r="G8" s="272"/>
      <c r="H8" s="272"/>
      <c r="I8" s="279"/>
      <c r="J8" s="274"/>
      <c r="K8" s="263"/>
      <c r="L8" s="261"/>
      <c r="M8" s="265"/>
      <c r="N8" s="284"/>
      <c r="O8" s="314"/>
      <c r="P8" s="314"/>
      <c r="Q8" s="314"/>
      <c r="R8" s="314"/>
      <c r="S8" s="314"/>
      <c r="T8" s="286"/>
      <c r="U8" s="150" t="s">
        <v>866</v>
      </c>
      <c r="V8" s="171" t="s">
        <v>867</v>
      </c>
      <c r="W8" s="124" t="s">
        <v>868</v>
      </c>
      <c r="X8" s="510" t="s">
        <v>869</v>
      </c>
      <c r="Y8" s="123" t="s">
        <v>870</v>
      </c>
      <c r="Z8" s="123" t="s">
        <v>871</v>
      </c>
      <c r="AA8" s="126" t="s">
        <v>872</v>
      </c>
    </row>
    <row r="9" spans="1:27" s="99" customFormat="1" ht="308.25" customHeight="1" x14ac:dyDescent="0.25">
      <c r="A9" s="90" t="s">
        <v>19</v>
      </c>
      <c r="B9" s="91" t="s">
        <v>20</v>
      </c>
      <c r="C9" s="92" t="s">
        <v>141</v>
      </c>
      <c r="D9" s="93" t="s">
        <v>21</v>
      </c>
      <c r="E9" s="93" t="s">
        <v>543</v>
      </c>
      <c r="F9" s="92" t="s">
        <v>643</v>
      </c>
      <c r="G9" s="92" t="s">
        <v>555</v>
      </c>
      <c r="H9" s="93" t="s">
        <v>19</v>
      </c>
      <c r="I9" s="94" t="s">
        <v>556</v>
      </c>
      <c r="J9" s="95" t="s">
        <v>544</v>
      </c>
      <c r="K9" s="96" t="s">
        <v>557</v>
      </c>
      <c r="L9" s="143" t="s">
        <v>900</v>
      </c>
      <c r="M9" s="143" t="s">
        <v>906</v>
      </c>
      <c r="N9" s="97" t="s">
        <v>645</v>
      </c>
      <c r="O9" s="98" t="s">
        <v>646</v>
      </c>
      <c r="P9" s="91">
        <v>9</v>
      </c>
      <c r="Q9" s="91" t="s">
        <v>154</v>
      </c>
      <c r="R9" s="91" t="s">
        <v>881</v>
      </c>
      <c r="S9" s="127" t="s">
        <v>882</v>
      </c>
      <c r="T9" s="133" t="s">
        <v>647</v>
      </c>
      <c r="U9" s="151">
        <v>44165</v>
      </c>
      <c r="V9" s="173" t="s">
        <v>934</v>
      </c>
      <c r="W9" s="165">
        <v>2</v>
      </c>
      <c r="X9" s="511">
        <f>IF(W9="","",IF(OR(P9=0,P9="",U9=""),"",W9/P9))</f>
        <v>0.22222222222222221</v>
      </c>
      <c r="Y9" s="512" t="str">
        <f>IF(W9="","",IF(U9&lt;=S9,IF(X9=0%,"SIN INICIAR",IF(X9=100%,"TERMINADA",IF(X9&gt;0%,"EN PROCESO",IF(X9&lt;0%,"INCUMPLIDA"))))))</f>
        <v>EN PROCESO</v>
      </c>
      <c r="Z9" s="184" t="s">
        <v>984</v>
      </c>
      <c r="AA9" s="185" t="s">
        <v>916</v>
      </c>
    </row>
    <row r="10" spans="1:27" s="99" customFormat="1" ht="240" customHeight="1" x14ac:dyDescent="0.25">
      <c r="A10" s="90" t="s">
        <v>19</v>
      </c>
      <c r="B10" s="91" t="s">
        <v>20</v>
      </c>
      <c r="C10" s="92" t="s">
        <v>141</v>
      </c>
      <c r="D10" s="93" t="s">
        <v>21</v>
      </c>
      <c r="E10" s="93" t="s">
        <v>552</v>
      </c>
      <c r="F10" s="92" t="s">
        <v>558</v>
      </c>
      <c r="G10" s="92" t="s">
        <v>648</v>
      </c>
      <c r="H10" s="93" t="s">
        <v>19</v>
      </c>
      <c r="I10" s="92" t="s">
        <v>554</v>
      </c>
      <c r="J10" s="95" t="s">
        <v>553</v>
      </c>
      <c r="K10" s="100" t="s">
        <v>644</v>
      </c>
      <c r="L10" s="143" t="s">
        <v>900</v>
      </c>
      <c r="M10" s="143" t="s">
        <v>906</v>
      </c>
      <c r="N10" s="90" t="s">
        <v>563</v>
      </c>
      <c r="O10" s="98" t="s">
        <v>564</v>
      </c>
      <c r="P10" s="91">
        <v>2</v>
      </c>
      <c r="Q10" s="91" t="s">
        <v>649</v>
      </c>
      <c r="R10" s="91" t="s">
        <v>881</v>
      </c>
      <c r="S10" s="127" t="s">
        <v>882</v>
      </c>
      <c r="T10" s="133" t="s">
        <v>650</v>
      </c>
      <c r="U10" s="151">
        <v>44165</v>
      </c>
      <c r="V10" s="163" t="s">
        <v>935</v>
      </c>
      <c r="W10" s="165">
        <v>1</v>
      </c>
      <c r="X10" s="511">
        <f>IF(W10="","",IF(OR(P10=0,P10="",U10=""),"",W10/P10))</f>
        <v>0.5</v>
      </c>
      <c r="Y10" s="512" t="str">
        <f>IF(W10="","",IF(U10&lt;=S10,IF(X10=0%,"SIN INICIAR",IF(X10=100%,"TERMINADA",IF(X10&gt;0%,"EN PROCESO",IF(X10&lt;0%,"INCUMPLIDA"))))))</f>
        <v>EN PROCESO</v>
      </c>
      <c r="Z10" s="172" t="s">
        <v>985</v>
      </c>
      <c r="AA10" s="185" t="s">
        <v>916</v>
      </c>
    </row>
    <row r="11" spans="1:27" s="99" customFormat="1" ht="111" customHeight="1" x14ac:dyDescent="0.25">
      <c r="A11" s="97" t="s">
        <v>19</v>
      </c>
      <c r="B11" s="93" t="s">
        <v>26</v>
      </c>
      <c r="C11" s="315" t="s">
        <v>184</v>
      </c>
      <c r="D11" s="93" t="s">
        <v>21</v>
      </c>
      <c r="E11" s="93" t="s">
        <v>185</v>
      </c>
      <c r="F11" s="315" t="s">
        <v>186</v>
      </c>
      <c r="G11" s="315" t="s">
        <v>187</v>
      </c>
      <c r="H11" s="102" t="s">
        <v>72</v>
      </c>
      <c r="I11" s="315" t="s">
        <v>742</v>
      </c>
      <c r="J11" s="316" t="s">
        <v>188</v>
      </c>
      <c r="K11" s="140" t="s">
        <v>745</v>
      </c>
      <c r="L11" s="327" t="s">
        <v>900</v>
      </c>
      <c r="M11" s="318" t="s">
        <v>906</v>
      </c>
      <c r="N11" s="320" t="s">
        <v>651</v>
      </c>
      <c r="O11" s="315" t="s">
        <v>201</v>
      </c>
      <c r="P11" s="322">
        <v>1</v>
      </c>
      <c r="Q11" s="321" t="s">
        <v>169</v>
      </c>
      <c r="R11" s="321" t="s">
        <v>884</v>
      </c>
      <c r="S11" s="322" t="s">
        <v>885</v>
      </c>
      <c r="T11" s="326" t="s">
        <v>861</v>
      </c>
      <c r="U11" s="207">
        <v>44165</v>
      </c>
      <c r="V11" s="324" t="s">
        <v>918</v>
      </c>
      <c r="W11" s="227">
        <v>0.5</v>
      </c>
      <c r="X11" s="513">
        <f>IF(W11="","",IF(OR(P11=0,P11="",U11=""),"",W11/P11))</f>
        <v>0.5</v>
      </c>
      <c r="Y11" s="514" t="str">
        <f>IF(W11="","",IF(U11&lt;=S11,IF(X11=0%,"SIN INICIAR",IF(X11=100%,"TERMINADA",IF(X11&gt;0%,"EN PROCESO",IF(X11&lt;0%,"INCUMPLIDA"))))))</f>
        <v>EN PROCESO</v>
      </c>
      <c r="Z11" s="209" t="s">
        <v>956</v>
      </c>
      <c r="AA11" s="211" t="s">
        <v>912</v>
      </c>
    </row>
    <row r="12" spans="1:27" s="99" customFormat="1" ht="111" customHeight="1" x14ac:dyDescent="0.25">
      <c r="A12" s="97" t="s">
        <v>19</v>
      </c>
      <c r="B12" s="93" t="s">
        <v>26</v>
      </c>
      <c r="C12" s="315"/>
      <c r="D12" s="93" t="s">
        <v>21</v>
      </c>
      <c r="E12" s="93" t="s">
        <v>185</v>
      </c>
      <c r="F12" s="315"/>
      <c r="G12" s="315"/>
      <c r="H12" s="102" t="s">
        <v>72</v>
      </c>
      <c r="I12" s="315"/>
      <c r="J12" s="316"/>
      <c r="K12" s="140" t="s">
        <v>746</v>
      </c>
      <c r="L12" s="329"/>
      <c r="M12" s="319"/>
      <c r="N12" s="320"/>
      <c r="O12" s="237"/>
      <c r="P12" s="323"/>
      <c r="Q12" s="239"/>
      <c r="R12" s="239"/>
      <c r="S12" s="323"/>
      <c r="T12" s="240"/>
      <c r="U12" s="208"/>
      <c r="V12" s="325"/>
      <c r="W12" s="228"/>
      <c r="X12" s="515"/>
      <c r="Y12" s="516"/>
      <c r="Z12" s="210"/>
      <c r="AA12" s="212"/>
    </row>
    <row r="13" spans="1:27" ht="105.75" customHeight="1" x14ac:dyDescent="0.2">
      <c r="A13" s="97" t="s">
        <v>25</v>
      </c>
      <c r="B13" s="93" t="s">
        <v>47</v>
      </c>
      <c r="C13" s="231" t="s">
        <v>202</v>
      </c>
      <c r="D13" s="93" t="s">
        <v>21</v>
      </c>
      <c r="E13" s="93" t="s">
        <v>203</v>
      </c>
      <c r="F13" s="317" t="s">
        <v>204</v>
      </c>
      <c r="G13" s="231" t="s">
        <v>205</v>
      </c>
      <c r="H13" s="93" t="s">
        <v>34</v>
      </c>
      <c r="I13" s="231" t="s">
        <v>721</v>
      </c>
      <c r="J13" s="233" t="s">
        <v>722</v>
      </c>
      <c r="K13" s="100" t="s">
        <v>212</v>
      </c>
      <c r="L13" s="221" t="s">
        <v>901</v>
      </c>
      <c r="M13" s="224" t="s">
        <v>904</v>
      </c>
      <c r="N13" s="97" t="s">
        <v>206</v>
      </c>
      <c r="O13" s="92" t="s">
        <v>756</v>
      </c>
      <c r="P13" s="154">
        <v>1</v>
      </c>
      <c r="Q13" s="93" t="s">
        <v>150</v>
      </c>
      <c r="R13" s="160">
        <v>44013</v>
      </c>
      <c r="S13" s="161">
        <v>44196</v>
      </c>
      <c r="T13" s="134" t="s">
        <v>757</v>
      </c>
      <c r="U13" s="151">
        <v>44165</v>
      </c>
      <c r="V13" s="163" t="s">
        <v>914</v>
      </c>
      <c r="W13" s="165">
        <v>1</v>
      </c>
      <c r="X13" s="511">
        <f t="shared" ref="X13:X18" si="0">IF(W13="","",IF(OR(P13=0,P13="",U13=""),"",W13/P13))</f>
        <v>1</v>
      </c>
      <c r="Y13" s="512" t="str">
        <f t="shared" ref="Y13:Y18" si="1">IF(W13="","",IF(U13&lt;=S13,IF(X13=0%,"SIN INICIAR",IF(X13=100%,"TERMINADA",IF(X13&gt;0%,"EN PROCESO",IF(X13&lt;0%,"INCUMPLIDA"))))))</f>
        <v>TERMINADA</v>
      </c>
      <c r="Z13" s="180" t="s">
        <v>986</v>
      </c>
      <c r="AA13" s="112" t="s">
        <v>912</v>
      </c>
    </row>
    <row r="14" spans="1:27" ht="123.75" x14ac:dyDescent="0.2">
      <c r="A14" s="97" t="s">
        <v>25</v>
      </c>
      <c r="B14" s="93" t="s">
        <v>47</v>
      </c>
      <c r="C14" s="231"/>
      <c r="D14" s="93" t="s">
        <v>21</v>
      </c>
      <c r="E14" s="93" t="s">
        <v>203</v>
      </c>
      <c r="F14" s="317"/>
      <c r="G14" s="231"/>
      <c r="H14" s="93" t="s">
        <v>34</v>
      </c>
      <c r="I14" s="231"/>
      <c r="J14" s="233"/>
      <c r="K14" s="100" t="s">
        <v>213</v>
      </c>
      <c r="L14" s="223"/>
      <c r="M14" s="226"/>
      <c r="N14" s="97" t="s">
        <v>207</v>
      </c>
      <c r="O14" s="92" t="s">
        <v>758</v>
      </c>
      <c r="P14" s="153">
        <v>1</v>
      </c>
      <c r="Q14" s="93" t="s">
        <v>150</v>
      </c>
      <c r="R14" s="160">
        <v>44044</v>
      </c>
      <c r="S14" s="161">
        <v>44196</v>
      </c>
      <c r="T14" s="134" t="s">
        <v>759</v>
      </c>
      <c r="U14" s="151">
        <v>44165</v>
      </c>
      <c r="V14" s="163" t="s">
        <v>917</v>
      </c>
      <c r="W14" s="165">
        <v>0.5</v>
      </c>
      <c r="X14" s="511">
        <f t="shared" si="0"/>
        <v>0.5</v>
      </c>
      <c r="Y14" s="512" t="str">
        <f t="shared" si="1"/>
        <v>EN PROCESO</v>
      </c>
      <c r="Z14" s="180" t="s">
        <v>987</v>
      </c>
      <c r="AA14" s="112" t="s">
        <v>912</v>
      </c>
    </row>
    <row r="15" spans="1:27" ht="123.75" x14ac:dyDescent="0.2">
      <c r="A15" s="97" t="s">
        <v>25</v>
      </c>
      <c r="B15" s="93" t="s">
        <v>33</v>
      </c>
      <c r="C15" s="231" t="s">
        <v>214</v>
      </c>
      <c r="D15" s="93" t="s">
        <v>21</v>
      </c>
      <c r="E15" s="103" t="s">
        <v>215</v>
      </c>
      <c r="F15" s="231" t="s">
        <v>217</v>
      </c>
      <c r="G15" s="237" t="s">
        <v>218</v>
      </c>
      <c r="H15" s="93" t="s">
        <v>34</v>
      </c>
      <c r="I15" s="231" t="s">
        <v>723</v>
      </c>
      <c r="J15" s="233" t="s">
        <v>724</v>
      </c>
      <c r="K15" s="100" t="s">
        <v>221</v>
      </c>
      <c r="L15" s="221" t="s">
        <v>901</v>
      </c>
      <c r="M15" s="224" t="s">
        <v>904</v>
      </c>
      <c r="N15" s="97" t="s">
        <v>760</v>
      </c>
      <c r="O15" s="92" t="s">
        <v>761</v>
      </c>
      <c r="P15" s="154">
        <v>1</v>
      </c>
      <c r="Q15" s="227" t="s">
        <v>907</v>
      </c>
      <c r="R15" s="154" t="s">
        <v>888</v>
      </c>
      <c r="S15" s="154" t="s">
        <v>887</v>
      </c>
      <c r="T15" s="134" t="s">
        <v>239</v>
      </c>
      <c r="U15" s="162">
        <v>44165</v>
      </c>
      <c r="V15" s="163" t="s">
        <v>957</v>
      </c>
      <c r="W15" s="166">
        <v>1</v>
      </c>
      <c r="X15" s="517">
        <f t="shared" si="0"/>
        <v>1</v>
      </c>
      <c r="Y15" s="518" t="str">
        <f t="shared" si="1"/>
        <v>TERMINADA</v>
      </c>
      <c r="Z15" s="180" t="s">
        <v>988</v>
      </c>
      <c r="AA15" s="168" t="s">
        <v>912</v>
      </c>
    </row>
    <row r="16" spans="1:27" ht="101.25" x14ac:dyDescent="0.2">
      <c r="A16" s="97" t="s">
        <v>25</v>
      </c>
      <c r="B16" s="93" t="s">
        <v>33</v>
      </c>
      <c r="C16" s="231"/>
      <c r="D16" s="93" t="s">
        <v>21</v>
      </c>
      <c r="E16" s="103" t="s">
        <v>215</v>
      </c>
      <c r="F16" s="231"/>
      <c r="G16" s="237"/>
      <c r="H16" s="93" t="s">
        <v>34</v>
      </c>
      <c r="I16" s="231"/>
      <c r="J16" s="233"/>
      <c r="K16" s="100" t="s">
        <v>164</v>
      </c>
      <c r="L16" s="223"/>
      <c r="M16" s="226"/>
      <c r="N16" s="97" t="s">
        <v>762</v>
      </c>
      <c r="O16" s="92" t="s">
        <v>763</v>
      </c>
      <c r="P16" s="153">
        <v>2</v>
      </c>
      <c r="Q16" s="228"/>
      <c r="R16" s="154" t="s">
        <v>888</v>
      </c>
      <c r="S16" s="154" t="s">
        <v>887</v>
      </c>
      <c r="T16" s="134" t="s">
        <v>764</v>
      </c>
      <c r="U16" s="162">
        <v>44165</v>
      </c>
      <c r="V16" s="163" t="s">
        <v>936</v>
      </c>
      <c r="W16" s="166">
        <v>0</v>
      </c>
      <c r="X16" s="517">
        <f t="shared" si="0"/>
        <v>0</v>
      </c>
      <c r="Y16" s="518" t="str">
        <f t="shared" si="1"/>
        <v>SIN INICIAR</v>
      </c>
      <c r="Z16" s="172" t="s">
        <v>989</v>
      </c>
      <c r="AA16" s="179" t="s">
        <v>912</v>
      </c>
    </row>
    <row r="17" spans="1:27" ht="146.25" x14ac:dyDescent="0.2">
      <c r="A17" s="97" t="s">
        <v>25</v>
      </c>
      <c r="B17" s="93" t="s">
        <v>33</v>
      </c>
      <c r="C17" s="92" t="s">
        <v>214</v>
      </c>
      <c r="D17" s="93" t="s">
        <v>21</v>
      </c>
      <c r="E17" s="103" t="s">
        <v>216</v>
      </c>
      <c r="F17" s="104" t="s">
        <v>219</v>
      </c>
      <c r="G17" s="92" t="s">
        <v>220</v>
      </c>
      <c r="H17" s="93" t="s">
        <v>34</v>
      </c>
      <c r="I17" s="92" t="s">
        <v>725</v>
      </c>
      <c r="J17" s="101" t="s">
        <v>726</v>
      </c>
      <c r="K17" s="141" t="s">
        <v>222</v>
      </c>
      <c r="L17" s="144" t="s">
        <v>900</v>
      </c>
      <c r="M17" s="144" t="s">
        <v>906</v>
      </c>
      <c r="N17" s="97" t="s">
        <v>765</v>
      </c>
      <c r="O17" s="92" t="s">
        <v>766</v>
      </c>
      <c r="P17" s="93">
        <v>1</v>
      </c>
      <c r="Q17" s="93" t="s">
        <v>240</v>
      </c>
      <c r="R17" s="93" t="s">
        <v>888</v>
      </c>
      <c r="S17" s="128" t="s">
        <v>887</v>
      </c>
      <c r="T17" s="134" t="s">
        <v>766</v>
      </c>
      <c r="U17" s="151">
        <v>44165</v>
      </c>
      <c r="V17" s="173" t="s">
        <v>919</v>
      </c>
      <c r="W17" s="165">
        <v>0.5</v>
      </c>
      <c r="X17" s="511">
        <f t="shared" si="0"/>
        <v>0.5</v>
      </c>
      <c r="Y17" s="512" t="str">
        <f t="shared" si="1"/>
        <v>EN PROCESO</v>
      </c>
      <c r="Z17" s="186" t="s">
        <v>990</v>
      </c>
      <c r="AA17" s="168" t="s">
        <v>912</v>
      </c>
    </row>
    <row r="18" spans="1:27" ht="202.5" x14ac:dyDescent="0.2">
      <c r="A18" s="97" t="s">
        <v>25</v>
      </c>
      <c r="B18" s="93" t="s">
        <v>39</v>
      </c>
      <c r="C18" s="231" t="s">
        <v>142</v>
      </c>
      <c r="D18" s="93" t="s">
        <v>21</v>
      </c>
      <c r="E18" s="105" t="s">
        <v>241</v>
      </c>
      <c r="F18" s="340" t="s">
        <v>243</v>
      </c>
      <c r="G18" s="340" t="s">
        <v>244</v>
      </c>
      <c r="H18" s="93" t="s">
        <v>34</v>
      </c>
      <c r="I18" s="340" t="s">
        <v>743</v>
      </c>
      <c r="J18" s="341" t="s">
        <v>727</v>
      </c>
      <c r="K18" s="141" t="s">
        <v>247</v>
      </c>
      <c r="L18" s="334" t="s">
        <v>901</v>
      </c>
      <c r="M18" s="337" t="s">
        <v>904</v>
      </c>
      <c r="N18" s="106" t="s">
        <v>768</v>
      </c>
      <c r="O18" s="107" t="s">
        <v>981</v>
      </c>
      <c r="P18" s="159">
        <v>1</v>
      </c>
      <c r="Q18" s="243" t="s">
        <v>151</v>
      </c>
      <c r="R18" s="159" t="s">
        <v>886</v>
      </c>
      <c r="S18" s="159" t="s">
        <v>887</v>
      </c>
      <c r="T18" s="135" t="s">
        <v>767</v>
      </c>
      <c r="U18" s="162">
        <v>44165</v>
      </c>
      <c r="V18" s="163" t="s">
        <v>923</v>
      </c>
      <c r="W18" s="166">
        <v>0.5</v>
      </c>
      <c r="X18" s="517">
        <f t="shared" si="0"/>
        <v>0.5</v>
      </c>
      <c r="Y18" s="518" t="str">
        <f t="shared" si="1"/>
        <v>EN PROCESO</v>
      </c>
      <c r="Z18" s="180" t="s">
        <v>991</v>
      </c>
      <c r="AA18" s="168" t="s">
        <v>912</v>
      </c>
    </row>
    <row r="19" spans="1:27" ht="180" x14ac:dyDescent="0.2">
      <c r="A19" s="97" t="s">
        <v>25</v>
      </c>
      <c r="B19" s="93" t="s">
        <v>39</v>
      </c>
      <c r="C19" s="231"/>
      <c r="D19" s="93" t="s">
        <v>21</v>
      </c>
      <c r="E19" s="105" t="s">
        <v>241</v>
      </c>
      <c r="F19" s="340"/>
      <c r="G19" s="340"/>
      <c r="H19" s="93" t="s">
        <v>34</v>
      </c>
      <c r="I19" s="340"/>
      <c r="J19" s="341"/>
      <c r="K19" s="141" t="s">
        <v>248</v>
      </c>
      <c r="L19" s="335"/>
      <c r="M19" s="338"/>
      <c r="N19" s="106" t="s">
        <v>769</v>
      </c>
      <c r="O19" s="107" t="s">
        <v>771</v>
      </c>
      <c r="P19" s="159">
        <v>1</v>
      </c>
      <c r="Q19" s="344"/>
      <c r="R19" s="159" t="s">
        <v>886</v>
      </c>
      <c r="S19" s="159" t="s">
        <v>887</v>
      </c>
      <c r="T19" s="135" t="s">
        <v>773</v>
      </c>
      <c r="U19" s="162">
        <v>44165</v>
      </c>
      <c r="V19" s="167" t="s">
        <v>937</v>
      </c>
      <c r="W19" s="166">
        <v>0.5</v>
      </c>
      <c r="X19" s="517">
        <f t="shared" ref="X19:X20" si="2">IF(W19="","",IF(OR(P19=0,P19="",U19=""),"",W19/P19))</f>
        <v>0.5</v>
      </c>
      <c r="Y19" s="518" t="str">
        <f t="shared" ref="Y19:Y20" si="3">IF(W19="","",IF(U19&lt;=S19,IF(X19=0%,"SIN INICIAR",IF(X19=100%,"TERMINADA",IF(X19&gt;0%,"EN PROCESO",IF(X19&lt;0%,"INCUMPLIDA"))))))</f>
        <v>EN PROCESO</v>
      </c>
      <c r="Z19" s="180" t="s">
        <v>992</v>
      </c>
      <c r="AA19" s="168" t="s">
        <v>912</v>
      </c>
    </row>
    <row r="20" spans="1:27" ht="135" x14ac:dyDescent="0.2">
      <c r="A20" s="97" t="s">
        <v>25</v>
      </c>
      <c r="B20" s="93" t="s">
        <v>39</v>
      </c>
      <c r="C20" s="231"/>
      <c r="D20" s="93" t="s">
        <v>21</v>
      </c>
      <c r="E20" s="105" t="s">
        <v>241</v>
      </c>
      <c r="F20" s="340"/>
      <c r="G20" s="340"/>
      <c r="H20" s="93" t="s">
        <v>34</v>
      </c>
      <c r="I20" s="340"/>
      <c r="J20" s="341"/>
      <c r="K20" s="141" t="s">
        <v>249</v>
      </c>
      <c r="L20" s="336"/>
      <c r="M20" s="339"/>
      <c r="N20" s="106" t="s">
        <v>770</v>
      </c>
      <c r="O20" s="107" t="s">
        <v>772</v>
      </c>
      <c r="P20" s="155">
        <v>1</v>
      </c>
      <c r="Q20" s="244"/>
      <c r="R20" s="159" t="s">
        <v>886</v>
      </c>
      <c r="S20" s="159" t="s">
        <v>887</v>
      </c>
      <c r="T20" s="135" t="s">
        <v>772</v>
      </c>
      <c r="U20" s="162">
        <v>44165</v>
      </c>
      <c r="V20" s="163" t="s">
        <v>938</v>
      </c>
      <c r="W20" s="166">
        <v>1</v>
      </c>
      <c r="X20" s="517">
        <f t="shared" si="2"/>
        <v>1</v>
      </c>
      <c r="Y20" s="518" t="str">
        <f t="shared" si="3"/>
        <v>TERMINADA</v>
      </c>
      <c r="Z20" s="180" t="s">
        <v>993</v>
      </c>
      <c r="AA20" s="168" t="s">
        <v>912</v>
      </c>
    </row>
    <row r="21" spans="1:27" ht="123.75" x14ac:dyDescent="0.2">
      <c r="A21" s="97" t="s">
        <v>25</v>
      </c>
      <c r="B21" s="93" t="s">
        <v>39</v>
      </c>
      <c r="C21" s="231" t="s">
        <v>142</v>
      </c>
      <c r="D21" s="93" t="s">
        <v>138</v>
      </c>
      <c r="E21" s="105" t="s">
        <v>242</v>
      </c>
      <c r="F21" s="340" t="s">
        <v>245</v>
      </c>
      <c r="G21" s="340" t="s">
        <v>246</v>
      </c>
      <c r="H21" s="93" t="s">
        <v>74</v>
      </c>
      <c r="I21" s="340" t="s">
        <v>728</v>
      </c>
      <c r="J21" s="316" t="s">
        <v>729</v>
      </c>
      <c r="K21" s="141" t="s">
        <v>250</v>
      </c>
      <c r="L21" s="334" t="s">
        <v>901</v>
      </c>
      <c r="M21" s="337" t="s">
        <v>904</v>
      </c>
      <c r="N21" s="106" t="s">
        <v>774</v>
      </c>
      <c r="O21" s="107" t="s">
        <v>776</v>
      </c>
      <c r="P21" s="159">
        <v>1</v>
      </c>
      <c r="Q21" s="105" t="s">
        <v>280</v>
      </c>
      <c r="R21" s="105" t="s">
        <v>889</v>
      </c>
      <c r="S21" s="129" t="s">
        <v>887</v>
      </c>
      <c r="T21" s="135" t="s">
        <v>778</v>
      </c>
      <c r="U21" s="151">
        <v>44165</v>
      </c>
      <c r="V21" s="163" t="s">
        <v>928</v>
      </c>
      <c r="W21" s="165">
        <v>0.5</v>
      </c>
      <c r="X21" s="511">
        <f>IF(W21="","",IF(OR(P21=0,P21="",U21=""),"",W21/P21))</f>
        <v>0.5</v>
      </c>
      <c r="Y21" s="512" t="str">
        <f>IF(W21="","",IF(U21&lt;=S21,IF(X21=0%,"SIN INICIAR",IF(X21=100%,"TERMINADA",IF(X21&gt;0%,"EN PROCESO",IF(X21&lt;0%,"INCUMPLIDA"))))))</f>
        <v>EN PROCESO</v>
      </c>
      <c r="Z21" s="180" t="s">
        <v>969</v>
      </c>
      <c r="AA21" s="112" t="s">
        <v>912</v>
      </c>
    </row>
    <row r="22" spans="1:27" ht="146.25" x14ac:dyDescent="0.2">
      <c r="A22" s="97" t="s">
        <v>25</v>
      </c>
      <c r="B22" s="93" t="s">
        <v>39</v>
      </c>
      <c r="C22" s="231"/>
      <c r="D22" s="93" t="s">
        <v>138</v>
      </c>
      <c r="E22" s="105" t="s">
        <v>242</v>
      </c>
      <c r="F22" s="340"/>
      <c r="G22" s="340"/>
      <c r="H22" s="93" t="s">
        <v>74</v>
      </c>
      <c r="I22" s="340"/>
      <c r="J22" s="316"/>
      <c r="K22" s="141" t="s">
        <v>251</v>
      </c>
      <c r="L22" s="336"/>
      <c r="M22" s="339"/>
      <c r="N22" s="106" t="s">
        <v>775</v>
      </c>
      <c r="O22" s="107" t="s">
        <v>777</v>
      </c>
      <c r="P22" s="155">
        <v>1</v>
      </c>
      <c r="Q22" s="105" t="s">
        <v>280</v>
      </c>
      <c r="R22" s="105" t="s">
        <v>886</v>
      </c>
      <c r="S22" s="129" t="s">
        <v>887</v>
      </c>
      <c r="T22" s="135" t="s">
        <v>779</v>
      </c>
      <c r="U22" s="151">
        <v>44165</v>
      </c>
      <c r="V22" s="163" t="s">
        <v>929</v>
      </c>
      <c r="W22" s="165">
        <v>0.5</v>
      </c>
      <c r="X22" s="511">
        <f>IF(W22="","",IF(OR(P22=0,P22="",U22=""),"",W22/P22))</f>
        <v>0.5</v>
      </c>
      <c r="Y22" s="512" t="str">
        <f>IF(W22="","",IF(U22&lt;=S22,IF(X22=0%,"SIN INICIAR",IF(X22=100%,"TERMINADA",IF(X22&gt;0%,"EN PROCESO",IF(X22&lt;0%,"INCUMPLIDA"))))))</f>
        <v>EN PROCESO</v>
      </c>
      <c r="Z22" s="180" t="s">
        <v>994</v>
      </c>
      <c r="AA22" s="112" t="s">
        <v>912</v>
      </c>
    </row>
    <row r="23" spans="1:27" ht="191.25" x14ac:dyDescent="0.2">
      <c r="A23" s="97" t="s">
        <v>25</v>
      </c>
      <c r="B23" s="93" t="s">
        <v>43</v>
      </c>
      <c r="C23" s="231" t="s">
        <v>143</v>
      </c>
      <c r="D23" s="93" t="s">
        <v>21</v>
      </c>
      <c r="E23" s="93" t="s">
        <v>281</v>
      </c>
      <c r="F23" s="256" t="s">
        <v>282</v>
      </c>
      <c r="G23" s="315" t="s">
        <v>652</v>
      </c>
      <c r="H23" s="102" t="s">
        <v>72</v>
      </c>
      <c r="I23" s="331" t="s">
        <v>730</v>
      </c>
      <c r="J23" s="316" t="s">
        <v>731</v>
      </c>
      <c r="K23" s="140" t="s">
        <v>283</v>
      </c>
      <c r="L23" s="327" t="s">
        <v>900</v>
      </c>
      <c r="M23" s="318" t="s">
        <v>906</v>
      </c>
      <c r="N23" s="109" t="s">
        <v>780</v>
      </c>
      <c r="O23" s="110" t="s">
        <v>784</v>
      </c>
      <c r="P23" s="158">
        <v>1</v>
      </c>
      <c r="Q23" s="322" t="s">
        <v>295</v>
      </c>
      <c r="R23" s="158" t="s">
        <v>890</v>
      </c>
      <c r="S23" s="158" t="s">
        <v>887</v>
      </c>
      <c r="T23" s="136" t="s">
        <v>788</v>
      </c>
      <c r="U23" s="162">
        <v>44165</v>
      </c>
      <c r="V23" s="163" t="s">
        <v>922</v>
      </c>
      <c r="W23" s="166">
        <v>0</v>
      </c>
      <c r="X23" s="517">
        <f>IF(W23="","",IF(OR(P23=0,P23="",U23=""),"",W23/P23))</f>
        <v>0</v>
      </c>
      <c r="Y23" s="518" t="str">
        <f>IF(W23="","",IF(U23&lt;=S23,IF(X23=0%,"SIN INICIAR",IF(X23=100%,"TERMINADA",IF(X23&gt;0%,"EN PROCESO",IF(X23&lt;0%,"INCUMPLIDA"))))))</f>
        <v>SIN INICIAR</v>
      </c>
      <c r="Z23" s="180" t="s">
        <v>995</v>
      </c>
      <c r="AA23" s="168" t="s">
        <v>912</v>
      </c>
    </row>
    <row r="24" spans="1:27" ht="146.25" x14ac:dyDescent="0.2">
      <c r="A24" s="97" t="s">
        <v>25</v>
      </c>
      <c r="B24" s="93" t="s">
        <v>43</v>
      </c>
      <c r="C24" s="231"/>
      <c r="D24" s="93" t="s">
        <v>21</v>
      </c>
      <c r="E24" s="93" t="s">
        <v>281</v>
      </c>
      <c r="F24" s="256"/>
      <c r="G24" s="315"/>
      <c r="H24" s="102" t="s">
        <v>72</v>
      </c>
      <c r="I24" s="332"/>
      <c r="J24" s="316"/>
      <c r="K24" s="140" t="s">
        <v>654</v>
      </c>
      <c r="L24" s="328"/>
      <c r="M24" s="330"/>
      <c r="N24" s="109" t="s">
        <v>781</v>
      </c>
      <c r="O24" s="110" t="s">
        <v>785</v>
      </c>
      <c r="P24" s="158">
        <v>1</v>
      </c>
      <c r="Q24" s="353"/>
      <c r="R24" s="158" t="s">
        <v>890</v>
      </c>
      <c r="S24" s="158" t="s">
        <v>887</v>
      </c>
      <c r="T24" s="136" t="s">
        <v>789</v>
      </c>
      <c r="U24" s="162">
        <v>44165</v>
      </c>
      <c r="V24" s="167" t="s">
        <v>921</v>
      </c>
      <c r="W24" s="166">
        <v>0.5</v>
      </c>
      <c r="X24" s="517">
        <f t="shared" ref="X24:X25" si="4">IF(W24="","",IF(OR(P24=0,P24="",U24=""),"",W24/P24))</f>
        <v>0.5</v>
      </c>
      <c r="Y24" s="518" t="str">
        <f t="shared" ref="Y24:Y25" si="5">IF(W24="","",IF(U24&lt;=S24,IF(X24=0%,"SIN INICIAR",IF(X24=100%,"TERMINADA",IF(X24&gt;0%,"EN PROCESO",IF(X24&lt;0%,"INCUMPLIDA"))))))</f>
        <v>EN PROCESO</v>
      </c>
      <c r="Z24" s="180" t="s">
        <v>996</v>
      </c>
      <c r="AA24" s="168" t="s">
        <v>912</v>
      </c>
    </row>
    <row r="25" spans="1:27" ht="157.5" x14ac:dyDescent="0.2">
      <c r="A25" s="97" t="s">
        <v>25</v>
      </c>
      <c r="B25" s="93" t="s">
        <v>43</v>
      </c>
      <c r="C25" s="231"/>
      <c r="D25" s="93" t="s">
        <v>21</v>
      </c>
      <c r="E25" s="93" t="s">
        <v>281</v>
      </c>
      <c r="F25" s="256"/>
      <c r="G25" s="315"/>
      <c r="H25" s="102" t="s">
        <v>72</v>
      </c>
      <c r="I25" s="332"/>
      <c r="J25" s="316"/>
      <c r="K25" s="140" t="s">
        <v>656</v>
      </c>
      <c r="L25" s="328"/>
      <c r="M25" s="330"/>
      <c r="N25" s="109" t="s">
        <v>782</v>
      </c>
      <c r="O25" s="110" t="s">
        <v>786</v>
      </c>
      <c r="P25" s="158">
        <v>1</v>
      </c>
      <c r="Q25" s="353"/>
      <c r="R25" s="158" t="s">
        <v>890</v>
      </c>
      <c r="S25" s="158" t="s">
        <v>887</v>
      </c>
      <c r="T25" s="136" t="s">
        <v>790</v>
      </c>
      <c r="U25" s="162">
        <v>44165</v>
      </c>
      <c r="V25" s="163" t="s">
        <v>958</v>
      </c>
      <c r="W25" s="166">
        <v>0</v>
      </c>
      <c r="X25" s="517">
        <f t="shared" si="4"/>
        <v>0</v>
      </c>
      <c r="Y25" s="518" t="str">
        <f t="shared" si="5"/>
        <v>SIN INICIAR</v>
      </c>
      <c r="Z25" s="180" t="s">
        <v>965</v>
      </c>
      <c r="AA25" s="168" t="s">
        <v>912</v>
      </c>
    </row>
    <row r="26" spans="1:27" ht="146.25" x14ac:dyDescent="0.2">
      <c r="A26" s="97" t="s">
        <v>25</v>
      </c>
      <c r="B26" s="93" t="s">
        <v>43</v>
      </c>
      <c r="C26" s="231"/>
      <c r="D26" s="93" t="s">
        <v>21</v>
      </c>
      <c r="E26" s="93" t="s">
        <v>281</v>
      </c>
      <c r="F26" s="256"/>
      <c r="G26" s="315"/>
      <c r="H26" s="102" t="s">
        <v>72</v>
      </c>
      <c r="I26" s="333"/>
      <c r="J26" s="316"/>
      <c r="K26" s="140" t="s">
        <v>658</v>
      </c>
      <c r="L26" s="329"/>
      <c r="M26" s="319"/>
      <c r="N26" s="109" t="s">
        <v>783</v>
      </c>
      <c r="O26" s="110" t="s">
        <v>787</v>
      </c>
      <c r="P26" s="158">
        <v>1</v>
      </c>
      <c r="Q26" s="323"/>
      <c r="R26" s="158" t="s">
        <v>890</v>
      </c>
      <c r="S26" s="158" t="s">
        <v>887</v>
      </c>
      <c r="T26" s="136" t="s">
        <v>791</v>
      </c>
      <c r="U26" s="162">
        <v>44165</v>
      </c>
      <c r="V26" s="163" t="s">
        <v>920</v>
      </c>
      <c r="W26" s="166">
        <v>0.5</v>
      </c>
      <c r="X26" s="517">
        <f>IF(W26="","",IF(OR(P26=0,P26="",U26=""),"",W26/P26))</f>
        <v>0.5</v>
      </c>
      <c r="Y26" s="518" t="str">
        <f>IF(W26="","",IF(U26&lt;=S26,IF(X26=0%,"SIN INICIAR",IF(X26=100%,"TERMINADA",IF(X26&gt;0%,"EN PROCESO",IF(X26&lt;0%,"INCUMPLIDA"))))))</f>
        <v>EN PROCESO</v>
      </c>
      <c r="Z26" s="180" t="s">
        <v>976</v>
      </c>
      <c r="AA26" s="168" t="s">
        <v>912</v>
      </c>
    </row>
    <row r="27" spans="1:27" ht="74.25" customHeight="1" x14ac:dyDescent="0.2">
      <c r="A27" s="97" t="s">
        <v>32</v>
      </c>
      <c r="B27" s="93" t="s">
        <v>51</v>
      </c>
      <c r="C27" s="231" t="s">
        <v>146</v>
      </c>
      <c r="D27" s="93" t="s">
        <v>21</v>
      </c>
      <c r="E27" s="93" t="s">
        <v>296</v>
      </c>
      <c r="F27" s="231" t="s">
        <v>297</v>
      </c>
      <c r="G27" s="315" t="s">
        <v>298</v>
      </c>
      <c r="H27" s="102" t="s">
        <v>72</v>
      </c>
      <c r="I27" s="315" t="s">
        <v>741</v>
      </c>
      <c r="J27" s="316" t="s">
        <v>299</v>
      </c>
      <c r="K27" s="140" t="s">
        <v>300</v>
      </c>
      <c r="L27" s="327" t="s">
        <v>901</v>
      </c>
      <c r="M27" s="318" t="s">
        <v>904</v>
      </c>
      <c r="N27" s="320" t="s">
        <v>793</v>
      </c>
      <c r="O27" s="315" t="s">
        <v>794</v>
      </c>
      <c r="P27" s="322">
        <v>1</v>
      </c>
      <c r="Q27" s="321" t="s">
        <v>314</v>
      </c>
      <c r="R27" s="321" t="s">
        <v>890</v>
      </c>
      <c r="S27" s="322" t="s">
        <v>887</v>
      </c>
      <c r="T27" s="326" t="s">
        <v>792</v>
      </c>
      <c r="U27" s="207">
        <v>44165</v>
      </c>
      <c r="V27" s="215" t="s">
        <v>970</v>
      </c>
      <c r="W27" s="227">
        <v>1</v>
      </c>
      <c r="X27" s="513">
        <f>IF(W27="","",IF(OR(P27=0,P27="",U27=""),"",W27/P27))</f>
        <v>1</v>
      </c>
      <c r="Y27" s="514" t="str">
        <f>IF(W27="","",IF(U27&lt;=S27,IF(X27=0%,"SIN INICIAR",IF(X27=100%,"TERMINADA",IF(X27&gt;0%,"EN PROCESO",IF(X27&lt;0%,"INCUMPLIDA"))))))</f>
        <v>TERMINADA</v>
      </c>
      <c r="Z27" s="209" t="s">
        <v>997</v>
      </c>
      <c r="AA27" s="211" t="s">
        <v>979</v>
      </c>
    </row>
    <row r="28" spans="1:27" ht="74.25" customHeight="1" x14ac:dyDescent="0.2">
      <c r="A28" s="97" t="s">
        <v>32</v>
      </c>
      <c r="B28" s="93" t="s">
        <v>51</v>
      </c>
      <c r="C28" s="231"/>
      <c r="D28" s="93" t="s">
        <v>21</v>
      </c>
      <c r="E28" s="93" t="s">
        <v>296</v>
      </c>
      <c r="F28" s="231"/>
      <c r="G28" s="315"/>
      <c r="H28" s="102" t="s">
        <v>72</v>
      </c>
      <c r="I28" s="315"/>
      <c r="J28" s="316"/>
      <c r="K28" s="140" t="s">
        <v>301</v>
      </c>
      <c r="L28" s="329"/>
      <c r="M28" s="319"/>
      <c r="N28" s="320"/>
      <c r="O28" s="315"/>
      <c r="P28" s="323"/>
      <c r="Q28" s="321"/>
      <c r="R28" s="321"/>
      <c r="S28" s="323"/>
      <c r="T28" s="326"/>
      <c r="U28" s="208"/>
      <c r="V28" s="216"/>
      <c r="W28" s="228"/>
      <c r="X28" s="515"/>
      <c r="Y28" s="516"/>
      <c r="Z28" s="210"/>
      <c r="AA28" s="212"/>
    </row>
    <row r="29" spans="1:27" ht="51.75" customHeight="1" x14ac:dyDescent="0.2">
      <c r="A29" s="97" t="s">
        <v>32</v>
      </c>
      <c r="B29" s="93" t="s">
        <v>158</v>
      </c>
      <c r="C29" s="231" t="s">
        <v>144</v>
      </c>
      <c r="D29" s="93" t="s">
        <v>21</v>
      </c>
      <c r="E29" s="93" t="s">
        <v>315</v>
      </c>
      <c r="F29" s="340" t="s">
        <v>318</v>
      </c>
      <c r="G29" s="340" t="s">
        <v>319</v>
      </c>
      <c r="H29" s="105" t="s">
        <v>34</v>
      </c>
      <c r="I29" s="340" t="s">
        <v>324</v>
      </c>
      <c r="J29" s="341" t="s">
        <v>325</v>
      </c>
      <c r="K29" s="141" t="s">
        <v>328</v>
      </c>
      <c r="L29" s="334" t="s">
        <v>901</v>
      </c>
      <c r="M29" s="337" t="s">
        <v>904</v>
      </c>
      <c r="N29" s="342" t="s">
        <v>796</v>
      </c>
      <c r="O29" s="340" t="s">
        <v>795</v>
      </c>
      <c r="P29" s="243">
        <v>1</v>
      </c>
      <c r="Q29" s="343" t="s">
        <v>152</v>
      </c>
      <c r="R29" s="343" t="s">
        <v>891</v>
      </c>
      <c r="S29" s="243" t="s">
        <v>892</v>
      </c>
      <c r="T29" s="206" t="s">
        <v>795</v>
      </c>
      <c r="U29" s="207">
        <v>44165</v>
      </c>
      <c r="V29" s="215" t="s">
        <v>977</v>
      </c>
      <c r="W29" s="227">
        <v>1</v>
      </c>
      <c r="X29" s="513">
        <f>IF(W29="","",IF(OR(P29=0,P29="",U29=""),"",W29/P29))</f>
        <v>1</v>
      </c>
      <c r="Y29" s="514" t="str">
        <f>IF(W29="","",IF(U29&lt;=S29,IF(X29=0%,"SIN INICIAR",IF(X29=100%,"TERMINADA",IF(X29&gt;0%,"EN PROCESO",IF(X29&lt;0%,"INCUMPLIDA"))))))</f>
        <v>TERMINADA</v>
      </c>
      <c r="Z29" s="213" t="s">
        <v>998</v>
      </c>
      <c r="AA29" s="211" t="s">
        <v>979</v>
      </c>
    </row>
    <row r="30" spans="1:27" ht="91.5" customHeight="1" x14ac:dyDescent="0.2">
      <c r="A30" s="97" t="s">
        <v>32</v>
      </c>
      <c r="B30" s="93" t="s">
        <v>158</v>
      </c>
      <c r="C30" s="231"/>
      <c r="D30" s="93" t="s">
        <v>21</v>
      </c>
      <c r="E30" s="93" t="s">
        <v>315</v>
      </c>
      <c r="F30" s="340"/>
      <c r="G30" s="340"/>
      <c r="H30" s="105" t="s">
        <v>34</v>
      </c>
      <c r="I30" s="340"/>
      <c r="J30" s="341"/>
      <c r="K30" s="141" t="s">
        <v>329</v>
      </c>
      <c r="L30" s="335"/>
      <c r="M30" s="338"/>
      <c r="N30" s="342"/>
      <c r="O30" s="340"/>
      <c r="P30" s="344"/>
      <c r="Q30" s="343"/>
      <c r="R30" s="343"/>
      <c r="S30" s="344"/>
      <c r="T30" s="206"/>
      <c r="U30" s="357"/>
      <c r="V30" s="217"/>
      <c r="W30" s="351"/>
      <c r="X30" s="519"/>
      <c r="Y30" s="520"/>
      <c r="Z30" s="358"/>
      <c r="AA30" s="360"/>
    </row>
    <row r="31" spans="1:27" ht="51.75" customHeight="1" x14ac:dyDescent="0.2">
      <c r="A31" s="97" t="s">
        <v>32</v>
      </c>
      <c r="B31" s="93" t="s">
        <v>158</v>
      </c>
      <c r="C31" s="231"/>
      <c r="D31" s="93" t="s">
        <v>21</v>
      </c>
      <c r="E31" s="93" t="s">
        <v>315</v>
      </c>
      <c r="F31" s="340"/>
      <c r="G31" s="340"/>
      <c r="H31" s="105" t="s">
        <v>34</v>
      </c>
      <c r="I31" s="340"/>
      <c r="J31" s="341"/>
      <c r="K31" s="141" t="s">
        <v>330</v>
      </c>
      <c r="L31" s="336"/>
      <c r="M31" s="339"/>
      <c r="N31" s="342"/>
      <c r="O31" s="340"/>
      <c r="P31" s="244"/>
      <c r="Q31" s="343"/>
      <c r="R31" s="343"/>
      <c r="S31" s="244"/>
      <c r="T31" s="206"/>
      <c r="U31" s="208"/>
      <c r="V31" s="216"/>
      <c r="W31" s="228"/>
      <c r="X31" s="515"/>
      <c r="Y31" s="516"/>
      <c r="Z31" s="359"/>
      <c r="AA31" s="212"/>
    </row>
    <row r="32" spans="1:27" ht="90" customHeight="1" x14ac:dyDescent="0.2">
      <c r="A32" s="97" t="s">
        <v>32</v>
      </c>
      <c r="B32" s="93" t="s">
        <v>158</v>
      </c>
      <c r="C32" s="231" t="s">
        <v>144</v>
      </c>
      <c r="D32" s="93" t="s">
        <v>21</v>
      </c>
      <c r="E32" s="93" t="s">
        <v>316</v>
      </c>
      <c r="F32" s="340" t="s">
        <v>320</v>
      </c>
      <c r="G32" s="340" t="s">
        <v>321</v>
      </c>
      <c r="H32" s="105" t="s">
        <v>34</v>
      </c>
      <c r="I32" s="340" t="s">
        <v>732</v>
      </c>
      <c r="J32" s="341" t="s">
        <v>326</v>
      </c>
      <c r="K32" s="141" t="s">
        <v>330</v>
      </c>
      <c r="L32" s="334" t="s">
        <v>901</v>
      </c>
      <c r="M32" s="337" t="s">
        <v>904</v>
      </c>
      <c r="N32" s="503" t="s">
        <v>366</v>
      </c>
      <c r="O32" s="504" t="s">
        <v>367</v>
      </c>
      <c r="P32" s="505" t="s">
        <v>367</v>
      </c>
      <c r="Q32" s="504" t="s">
        <v>366</v>
      </c>
      <c r="R32" s="504" t="s">
        <v>366</v>
      </c>
      <c r="S32" s="504" t="s">
        <v>366</v>
      </c>
      <c r="T32" s="506" t="s">
        <v>366</v>
      </c>
      <c r="U32" s="207">
        <v>44165</v>
      </c>
      <c r="V32" s="178" t="s">
        <v>971</v>
      </c>
      <c r="W32" s="176">
        <v>1</v>
      </c>
      <c r="X32" s="521">
        <v>1</v>
      </c>
      <c r="Y32" s="522" t="s">
        <v>980</v>
      </c>
      <c r="Z32" s="172" t="s">
        <v>999</v>
      </c>
      <c r="AA32" s="112" t="s">
        <v>979</v>
      </c>
    </row>
    <row r="33" spans="1:28" ht="130.5" customHeight="1" x14ac:dyDescent="0.2">
      <c r="A33" s="97" t="s">
        <v>32</v>
      </c>
      <c r="B33" s="93" t="s">
        <v>158</v>
      </c>
      <c r="C33" s="231"/>
      <c r="D33" s="93" t="s">
        <v>21</v>
      </c>
      <c r="E33" s="93" t="s">
        <v>316</v>
      </c>
      <c r="F33" s="340"/>
      <c r="G33" s="340"/>
      <c r="H33" s="105" t="s">
        <v>34</v>
      </c>
      <c r="I33" s="340"/>
      <c r="J33" s="341"/>
      <c r="K33" s="141" t="s">
        <v>329</v>
      </c>
      <c r="L33" s="336"/>
      <c r="M33" s="339"/>
      <c r="N33" s="503"/>
      <c r="O33" s="504"/>
      <c r="P33" s="507"/>
      <c r="Q33" s="504"/>
      <c r="R33" s="504"/>
      <c r="S33" s="504"/>
      <c r="T33" s="506"/>
      <c r="U33" s="208"/>
      <c r="V33" s="178" t="s">
        <v>975</v>
      </c>
      <c r="W33" s="176">
        <v>1</v>
      </c>
      <c r="X33" s="521">
        <v>1</v>
      </c>
      <c r="Y33" s="522" t="s">
        <v>980</v>
      </c>
      <c r="Z33" s="172" t="s">
        <v>1000</v>
      </c>
      <c r="AA33" s="112" t="s">
        <v>979</v>
      </c>
    </row>
    <row r="34" spans="1:28" ht="109.5" customHeight="1" x14ac:dyDescent="0.2">
      <c r="A34" s="97" t="s">
        <v>32</v>
      </c>
      <c r="B34" s="93" t="s">
        <v>158</v>
      </c>
      <c r="C34" s="231" t="s">
        <v>144</v>
      </c>
      <c r="D34" s="93" t="s">
        <v>138</v>
      </c>
      <c r="E34" s="93" t="s">
        <v>317</v>
      </c>
      <c r="F34" s="340" t="s">
        <v>322</v>
      </c>
      <c r="G34" s="340" t="s">
        <v>323</v>
      </c>
      <c r="H34" s="105" t="s">
        <v>74</v>
      </c>
      <c r="I34" s="340" t="s">
        <v>327</v>
      </c>
      <c r="J34" s="341" t="s">
        <v>733</v>
      </c>
      <c r="K34" s="141" t="s">
        <v>331</v>
      </c>
      <c r="L34" s="334" t="s">
        <v>901</v>
      </c>
      <c r="M34" s="337" t="s">
        <v>904</v>
      </c>
      <c r="N34" s="342" t="s">
        <v>797</v>
      </c>
      <c r="O34" s="340" t="s">
        <v>798</v>
      </c>
      <c r="P34" s="243">
        <v>1</v>
      </c>
      <c r="Q34" s="343" t="s">
        <v>368</v>
      </c>
      <c r="R34" s="343" t="s">
        <v>893</v>
      </c>
      <c r="S34" s="243" t="s">
        <v>892</v>
      </c>
      <c r="T34" s="206" t="s">
        <v>799</v>
      </c>
      <c r="U34" s="345">
        <v>44165</v>
      </c>
      <c r="V34" s="346" t="s">
        <v>930</v>
      </c>
      <c r="W34" s="227">
        <v>0.5</v>
      </c>
      <c r="X34" s="513">
        <f>IF(W34="","",IF(OR(P34=0,P34="",U34=""),"",W34/P34))</f>
        <v>0.5</v>
      </c>
      <c r="Y34" s="514" t="str">
        <f>IF(W34="","",IF(U34&lt;=S34,IF(X34=0%,"SIN INICIAR",IF(X34=100%,"TERMINADA",IF(X34&gt;0%,"EN PROCESO",IF(X34&lt;0%,"INCUMPLIDA"))))))</f>
        <v>EN PROCESO</v>
      </c>
      <c r="Z34" s="209" t="s">
        <v>974</v>
      </c>
      <c r="AA34" s="211" t="s">
        <v>912</v>
      </c>
    </row>
    <row r="35" spans="1:28" ht="109.5" customHeight="1" x14ac:dyDescent="0.2">
      <c r="A35" s="97" t="s">
        <v>32</v>
      </c>
      <c r="B35" s="93" t="s">
        <v>158</v>
      </c>
      <c r="C35" s="231"/>
      <c r="D35" s="93" t="s">
        <v>138</v>
      </c>
      <c r="E35" s="93" t="s">
        <v>317</v>
      </c>
      <c r="F35" s="340"/>
      <c r="G35" s="340"/>
      <c r="H35" s="105" t="s">
        <v>74</v>
      </c>
      <c r="I35" s="340"/>
      <c r="J35" s="341"/>
      <c r="K35" s="141" t="s">
        <v>332</v>
      </c>
      <c r="L35" s="336"/>
      <c r="M35" s="339"/>
      <c r="N35" s="342"/>
      <c r="O35" s="340"/>
      <c r="P35" s="244"/>
      <c r="Q35" s="343"/>
      <c r="R35" s="343"/>
      <c r="S35" s="244"/>
      <c r="T35" s="206"/>
      <c r="U35" s="208"/>
      <c r="V35" s="325"/>
      <c r="W35" s="228"/>
      <c r="X35" s="515"/>
      <c r="Y35" s="516"/>
      <c r="Z35" s="210"/>
      <c r="AA35" s="212"/>
    </row>
    <row r="36" spans="1:28" ht="203.25" customHeight="1" x14ac:dyDescent="0.2">
      <c r="A36" s="97" t="s">
        <v>32</v>
      </c>
      <c r="B36" s="93" t="s">
        <v>156</v>
      </c>
      <c r="C36" s="92" t="s">
        <v>144</v>
      </c>
      <c r="D36" s="93" t="s">
        <v>21</v>
      </c>
      <c r="E36" s="93" t="s">
        <v>369</v>
      </c>
      <c r="F36" s="107" t="s">
        <v>392</v>
      </c>
      <c r="G36" s="107" t="s">
        <v>373</v>
      </c>
      <c r="H36" s="105" t="s">
        <v>73</v>
      </c>
      <c r="I36" s="107" t="s">
        <v>381</v>
      </c>
      <c r="J36" s="108" t="s">
        <v>380</v>
      </c>
      <c r="K36" s="141" t="s">
        <v>391</v>
      </c>
      <c r="L36" s="144" t="s">
        <v>901</v>
      </c>
      <c r="M36" s="144" t="s">
        <v>904</v>
      </c>
      <c r="N36" s="106" t="s">
        <v>800</v>
      </c>
      <c r="O36" s="107" t="s">
        <v>801</v>
      </c>
      <c r="P36" s="105">
        <v>1</v>
      </c>
      <c r="Q36" s="105" t="s">
        <v>423</v>
      </c>
      <c r="R36" s="105" t="s">
        <v>894</v>
      </c>
      <c r="S36" s="129" t="s">
        <v>887</v>
      </c>
      <c r="T36" s="135" t="s">
        <v>802</v>
      </c>
      <c r="U36" s="151">
        <v>44165</v>
      </c>
      <c r="V36" s="181" t="s">
        <v>972</v>
      </c>
      <c r="W36" s="175">
        <v>1</v>
      </c>
      <c r="X36" s="511">
        <f t="shared" ref="X36:X38" si="6">IF(W36="","",IF(OR(P36=0,P36="",U36=""),"",W36/P36))</f>
        <v>1</v>
      </c>
      <c r="Y36" s="512" t="str">
        <f t="shared" ref="Y36" si="7">IF(W36="","",IF(U36&lt;=S36,IF(X36=0%,"SIN INICIAR",IF(X36=100%,"TERMINADA",IF(X36&gt;0%,"EN PROCESO",IF(X36&lt;0%,"INCUMPLIDA"))))))</f>
        <v>TERMINADA</v>
      </c>
      <c r="Z36" s="187" t="s">
        <v>1001</v>
      </c>
      <c r="AA36" s="112" t="s">
        <v>979</v>
      </c>
    </row>
    <row r="37" spans="1:28" ht="270" x14ac:dyDescent="0.2">
      <c r="A37" s="97" t="s">
        <v>32</v>
      </c>
      <c r="B37" s="93" t="s">
        <v>156</v>
      </c>
      <c r="C37" s="231" t="s">
        <v>144</v>
      </c>
      <c r="D37" s="93" t="s">
        <v>21</v>
      </c>
      <c r="E37" s="93" t="s">
        <v>370</v>
      </c>
      <c r="F37" s="340" t="s">
        <v>374</v>
      </c>
      <c r="G37" s="340" t="s">
        <v>375</v>
      </c>
      <c r="H37" s="105" t="s">
        <v>44</v>
      </c>
      <c r="I37" s="340" t="s">
        <v>383</v>
      </c>
      <c r="J37" s="341" t="s">
        <v>382</v>
      </c>
      <c r="K37" s="141" t="s">
        <v>388</v>
      </c>
      <c r="L37" s="334" t="s">
        <v>901</v>
      </c>
      <c r="M37" s="337" t="s">
        <v>904</v>
      </c>
      <c r="N37" s="106" t="s">
        <v>803</v>
      </c>
      <c r="O37" s="107" t="s">
        <v>805</v>
      </c>
      <c r="P37" s="159">
        <v>1</v>
      </c>
      <c r="Q37" s="105" t="s">
        <v>423</v>
      </c>
      <c r="R37" s="105" t="s">
        <v>895</v>
      </c>
      <c r="S37" s="129" t="s">
        <v>887</v>
      </c>
      <c r="T37" s="135" t="s">
        <v>807</v>
      </c>
      <c r="U37" s="151">
        <v>44165</v>
      </c>
      <c r="V37" s="181" t="s">
        <v>978</v>
      </c>
      <c r="W37" s="175">
        <v>0.5</v>
      </c>
      <c r="X37" s="511">
        <f t="shared" si="6"/>
        <v>0.5</v>
      </c>
      <c r="Y37" s="512" t="str">
        <f t="shared" ref="Y37:Y41" si="8">IF(W37="","",IF(U37&lt;=S37,IF(X37=0%,"SIN INICIAR",IF(X37=100%,"TERMINADA",IF(X37&gt;0%,"EN PROCESO",IF(X37&lt;0%,"INCUMPLIDA"))))))</f>
        <v>EN PROCESO</v>
      </c>
      <c r="Z37" s="187" t="s">
        <v>1002</v>
      </c>
      <c r="AA37" s="112" t="s">
        <v>979</v>
      </c>
      <c r="AB37" s="115"/>
    </row>
    <row r="38" spans="1:28" ht="201" customHeight="1" x14ac:dyDescent="0.2">
      <c r="A38" s="97" t="s">
        <v>32</v>
      </c>
      <c r="B38" s="93" t="s">
        <v>156</v>
      </c>
      <c r="C38" s="231"/>
      <c r="D38" s="93" t="s">
        <v>21</v>
      </c>
      <c r="E38" s="93" t="s">
        <v>370</v>
      </c>
      <c r="F38" s="340"/>
      <c r="G38" s="340"/>
      <c r="H38" s="105" t="s">
        <v>44</v>
      </c>
      <c r="I38" s="340"/>
      <c r="J38" s="341"/>
      <c r="K38" s="141" t="s">
        <v>389</v>
      </c>
      <c r="L38" s="336"/>
      <c r="M38" s="339"/>
      <c r="N38" s="106" t="s">
        <v>804</v>
      </c>
      <c r="O38" s="107" t="s">
        <v>806</v>
      </c>
      <c r="P38" s="155">
        <v>2</v>
      </c>
      <c r="Q38" s="105" t="s">
        <v>423</v>
      </c>
      <c r="R38" s="105" t="s">
        <v>894</v>
      </c>
      <c r="S38" s="129" t="s">
        <v>887</v>
      </c>
      <c r="T38" s="135" t="s">
        <v>808</v>
      </c>
      <c r="U38" s="151">
        <v>44165</v>
      </c>
      <c r="V38" s="182" t="s">
        <v>973</v>
      </c>
      <c r="W38" s="175">
        <v>1</v>
      </c>
      <c r="X38" s="511">
        <f t="shared" si="6"/>
        <v>0.5</v>
      </c>
      <c r="Y38" s="512" t="str">
        <f t="shared" si="8"/>
        <v>EN PROCESO</v>
      </c>
      <c r="Z38" s="187" t="s">
        <v>1003</v>
      </c>
      <c r="AA38" s="112" t="s">
        <v>979</v>
      </c>
    </row>
    <row r="39" spans="1:28" ht="180" x14ac:dyDescent="0.2">
      <c r="A39" s="97" t="s">
        <v>32</v>
      </c>
      <c r="B39" s="93" t="s">
        <v>156</v>
      </c>
      <c r="C39" s="231" t="s">
        <v>144</v>
      </c>
      <c r="D39" s="93" t="s">
        <v>138</v>
      </c>
      <c r="E39" s="93" t="s">
        <v>371</v>
      </c>
      <c r="F39" s="340" t="s">
        <v>376</v>
      </c>
      <c r="G39" s="340" t="s">
        <v>377</v>
      </c>
      <c r="H39" s="105" t="s">
        <v>74</v>
      </c>
      <c r="I39" s="340" t="s">
        <v>384</v>
      </c>
      <c r="J39" s="341" t="s">
        <v>386</v>
      </c>
      <c r="K39" s="141" t="s">
        <v>331</v>
      </c>
      <c r="L39" s="334" t="s">
        <v>901</v>
      </c>
      <c r="M39" s="337" t="s">
        <v>904</v>
      </c>
      <c r="N39" s="106" t="s">
        <v>809</v>
      </c>
      <c r="O39" s="107" t="s">
        <v>798</v>
      </c>
      <c r="P39" s="159">
        <v>1</v>
      </c>
      <c r="Q39" s="105" t="s">
        <v>368</v>
      </c>
      <c r="R39" s="105" t="s">
        <v>896</v>
      </c>
      <c r="S39" s="129" t="s">
        <v>887</v>
      </c>
      <c r="T39" s="135" t="s">
        <v>799</v>
      </c>
      <c r="U39" s="151">
        <v>44165</v>
      </c>
      <c r="V39" s="163" t="s">
        <v>932</v>
      </c>
      <c r="W39" s="165">
        <v>0.5</v>
      </c>
      <c r="X39" s="511">
        <f t="shared" ref="X39:X41" si="9">IF(W39="","",IF(OR(P39=0,P39="",U39=""),"",W39/P39))</f>
        <v>0.5</v>
      </c>
      <c r="Y39" s="512" t="str">
        <f t="shared" si="8"/>
        <v>EN PROCESO</v>
      </c>
      <c r="Z39" s="172" t="s">
        <v>968</v>
      </c>
      <c r="AA39" s="112" t="s">
        <v>912</v>
      </c>
    </row>
    <row r="40" spans="1:28" ht="191.25" x14ac:dyDescent="0.2">
      <c r="A40" s="97" t="s">
        <v>32</v>
      </c>
      <c r="B40" s="93" t="s">
        <v>156</v>
      </c>
      <c r="C40" s="231"/>
      <c r="D40" s="93" t="s">
        <v>138</v>
      </c>
      <c r="E40" s="93" t="s">
        <v>371</v>
      </c>
      <c r="F40" s="340"/>
      <c r="G40" s="340"/>
      <c r="H40" s="105" t="s">
        <v>74</v>
      </c>
      <c r="I40" s="340"/>
      <c r="J40" s="341"/>
      <c r="K40" s="141" t="s">
        <v>389</v>
      </c>
      <c r="L40" s="336"/>
      <c r="M40" s="339"/>
      <c r="N40" s="106" t="s">
        <v>810</v>
      </c>
      <c r="O40" s="107" t="s">
        <v>811</v>
      </c>
      <c r="P40" s="155">
        <v>2</v>
      </c>
      <c r="Q40" s="105" t="s">
        <v>423</v>
      </c>
      <c r="R40" s="105" t="s">
        <v>894</v>
      </c>
      <c r="S40" s="129" t="s">
        <v>887</v>
      </c>
      <c r="T40" s="135" t="s">
        <v>812</v>
      </c>
      <c r="U40" s="151">
        <v>44165</v>
      </c>
      <c r="V40" s="163" t="s">
        <v>931</v>
      </c>
      <c r="W40" s="165">
        <v>2</v>
      </c>
      <c r="X40" s="511">
        <f t="shared" si="9"/>
        <v>1</v>
      </c>
      <c r="Y40" s="512" t="str">
        <f t="shared" si="8"/>
        <v>TERMINADA</v>
      </c>
      <c r="Z40" s="172" t="s">
        <v>959</v>
      </c>
      <c r="AA40" s="112" t="s">
        <v>912</v>
      </c>
    </row>
    <row r="41" spans="1:28" ht="232.5" customHeight="1" x14ac:dyDescent="0.2">
      <c r="A41" s="97" t="s">
        <v>32</v>
      </c>
      <c r="B41" s="93" t="s">
        <v>156</v>
      </c>
      <c r="C41" s="231" t="s">
        <v>144</v>
      </c>
      <c r="D41" s="93" t="s">
        <v>138</v>
      </c>
      <c r="E41" s="93" t="s">
        <v>372</v>
      </c>
      <c r="F41" s="340" t="s">
        <v>378</v>
      </c>
      <c r="G41" s="340" t="s">
        <v>379</v>
      </c>
      <c r="H41" s="105" t="s">
        <v>74</v>
      </c>
      <c r="I41" s="340" t="s">
        <v>387</v>
      </c>
      <c r="J41" s="341" t="s">
        <v>385</v>
      </c>
      <c r="K41" s="141" t="s">
        <v>331</v>
      </c>
      <c r="L41" s="334" t="s">
        <v>901</v>
      </c>
      <c r="M41" s="337" t="s">
        <v>904</v>
      </c>
      <c r="N41" s="342" t="s">
        <v>813</v>
      </c>
      <c r="O41" s="340" t="s">
        <v>815</v>
      </c>
      <c r="P41" s="243">
        <v>2</v>
      </c>
      <c r="Q41" s="343" t="s">
        <v>368</v>
      </c>
      <c r="R41" s="243" t="s">
        <v>896</v>
      </c>
      <c r="S41" s="243" t="s">
        <v>887</v>
      </c>
      <c r="T41" s="206" t="s">
        <v>817</v>
      </c>
      <c r="U41" s="207">
        <v>44165</v>
      </c>
      <c r="V41" s="324" t="s">
        <v>933</v>
      </c>
      <c r="W41" s="227">
        <v>0</v>
      </c>
      <c r="X41" s="513">
        <f t="shared" si="9"/>
        <v>0</v>
      </c>
      <c r="Y41" s="514" t="str">
        <f t="shared" si="8"/>
        <v>SIN INICIAR</v>
      </c>
      <c r="Z41" s="209" t="s">
        <v>966</v>
      </c>
      <c r="AA41" s="211" t="s">
        <v>912</v>
      </c>
    </row>
    <row r="42" spans="1:28" ht="90" customHeight="1" x14ac:dyDescent="0.2">
      <c r="A42" s="97" t="s">
        <v>32</v>
      </c>
      <c r="B42" s="93" t="s">
        <v>156</v>
      </c>
      <c r="C42" s="231"/>
      <c r="D42" s="93" t="s">
        <v>138</v>
      </c>
      <c r="E42" s="93" t="s">
        <v>372</v>
      </c>
      <c r="F42" s="340"/>
      <c r="G42" s="340"/>
      <c r="H42" s="105" t="s">
        <v>74</v>
      </c>
      <c r="I42" s="340"/>
      <c r="J42" s="341"/>
      <c r="K42" s="141" t="s">
        <v>332</v>
      </c>
      <c r="L42" s="335"/>
      <c r="M42" s="338"/>
      <c r="N42" s="342"/>
      <c r="O42" s="340"/>
      <c r="P42" s="244"/>
      <c r="Q42" s="343"/>
      <c r="R42" s="244"/>
      <c r="S42" s="244"/>
      <c r="T42" s="206"/>
      <c r="U42" s="208"/>
      <c r="V42" s="325"/>
      <c r="W42" s="228"/>
      <c r="X42" s="515"/>
      <c r="Y42" s="516"/>
      <c r="Z42" s="210"/>
      <c r="AA42" s="212"/>
    </row>
    <row r="43" spans="1:28" ht="291" customHeight="1" x14ac:dyDescent="0.2">
      <c r="A43" s="97" t="s">
        <v>32</v>
      </c>
      <c r="B43" s="93" t="s">
        <v>156</v>
      </c>
      <c r="C43" s="231"/>
      <c r="D43" s="93" t="s">
        <v>138</v>
      </c>
      <c r="E43" s="93" t="s">
        <v>372</v>
      </c>
      <c r="F43" s="340"/>
      <c r="G43" s="340"/>
      <c r="H43" s="105" t="s">
        <v>74</v>
      </c>
      <c r="I43" s="340"/>
      <c r="J43" s="341"/>
      <c r="K43" s="141" t="s">
        <v>390</v>
      </c>
      <c r="L43" s="336"/>
      <c r="M43" s="339"/>
      <c r="N43" s="106" t="s">
        <v>814</v>
      </c>
      <c r="O43" s="107" t="s">
        <v>816</v>
      </c>
      <c r="P43" s="155">
        <v>6</v>
      </c>
      <c r="Q43" s="105" t="s">
        <v>424</v>
      </c>
      <c r="R43" s="105" t="s">
        <v>895</v>
      </c>
      <c r="S43" s="129" t="s">
        <v>887</v>
      </c>
      <c r="T43" s="135" t="s">
        <v>818</v>
      </c>
      <c r="U43" s="151">
        <v>44165</v>
      </c>
      <c r="V43" s="181" t="s">
        <v>982</v>
      </c>
      <c r="W43" s="177">
        <v>0</v>
      </c>
      <c r="X43" s="511">
        <f>IF(W43="","",IF(OR(P43=0,P43="",U43=""),"",W43/P43))</f>
        <v>0</v>
      </c>
      <c r="Y43" s="512" t="str">
        <f>IF(W43="","",IF(U43&lt;=S43,IF(X43=0%,"SIN INICIAR",IF(X43=100%,"TERMINADA",IF(X43&gt;0%,"EN PROCESO",IF(X43&lt;0%,"INCUMPLIDA"))))))</f>
        <v>SIN INICIAR</v>
      </c>
      <c r="Z43" s="172" t="s">
        <v>1004</v>
      </c>
      <c r="AA43" s="112" t="s">
        <v>979</v>
      </c>
    </row>
    <row r="44" spans="1:28" s="115" customFormat="1" ht="159" customHeight="1" x14ac:dyDescent="0.2">
      <c r="A44" s="111" t="s">
        <v>32</v>
      </c>
      <c r="B44" s="93" t="s">
        <v>161</v>
      </c>
      <c r="C44" s="256" t="s">
        <v>144</v>
      </c>
      <c r="D44" s="112" t="s">
        <v>21</v>
      </c>
      <c r="E44" s="93" t="s">
        <v>425</v>
      </c>
      <c r="F44" s="236" t="s">
        <v>428</v>
      </c>
      <c r="G44" s="236" t="s">
        <v>429</v>
      </c>
      <c r="H44" s="93" t="s">
        <v>19</v>
      </c>
      <c r="I44" s="236" t="s">
        <v>434</v>
      </c>
      <c r="J44" s="246" t="s">
        <v>435</v>
      </c>
      <c r="K44" s="142" t="s">
        <v>440</v>
      </c>
      <c r="L44" s="250" t="s">
        <v>900</v>
      </c>
      <c r="M44" s="253" t="s">
        <v>906</v>
      </c>
      <c r="N44" s="113" t="s">
        <v>819</v>
      </c>
      <c r="O44" s="114" t="s">
        <v>820</v>
      </c>
      <c r="P44" s="118">
        <v>1</v>
      </c>
      <c r="Q44" s="118" t="s">
        <v>162</v>
      </c>
      <c r="R44" s="118" t="s">
        <v>897</v>
      </c>
      <c r="S44" s="130" t="s">
        <v>887</v>
      </c>
      <c r="T44" s="137" t="s">
        <v>821</v>
      </c>
      <c r="U44" s="151">
        <v>44165</v>
      </c>
      <c r="V44" s="172" t="s">
        <v>924</v>
      </c>
      <c r="W44" s="165">
        <v>0</v>
      </c>
      <c r="X44" s="511">
        <f>IF(W44="","",IF(OR(P44=0,P44="",U44=""),"",W44/P44))</f>
        <v>0</v>
      </c>
      <c r="Y44" s="512" t="str">
        <f>IF(W44="","",IF(U44&lt;=S44,IF(X44=0%,"SIN INICIAR",IF(X44=100%,"TERMINADA",IF(X44&gt;0%,"EN PROCESO",IF(X44&lt;0%,"INCUMPLIDA"))))))</f>
        <v>SIN INICIAR</v>
      </c>
      <c r="Z44" s="188" t="s">
        <v>925</v>
      </c>
      <c r="AA44" s="168" t="s">
        <v>912</v>
      </c>
    </row>
    <row r="45" spans="1:28" s="115" customFormat="1" ht="156.75" customHeight="1" x14ac:dyDescent="0.2">
      <c r="A45" s="111" t="s">
        <v>32</v>
      </c>
      <c r="B45" s="93" t="s">
        <v>161</v>
      </c>
      <c r="C45" s="256"/>
      <c r="D45" s="112" t="s">
        <v>21</v>
      </c>
      <c r="E45" s="93" t="s">
        <v>425</v>
      </c>
      <c r="F45" s="236"/>
      <c r="G45" s="236"/>
      <c r="H45" s="93" t="s">
        <v>19</v>
      </c>
      <c r="I45" s="245"/>
      <c r="J45" s="247"/>
      <c r="K45" s="142" t="s">
        <v>441</v>
      </c>
      <c r="L45" s="251"/>
      <c r="M45" s="254"/>
      <c r="N45" s="116" t="s">
        <v>822</v>
      </c>
      <c r="O45" s="117" t="s">
        <v>824</v>
      </c>
      <c r="P45" s="118">
        <v>1</v>
      </c>
      <c r="Q45" s="248" t="s">
        <v>162</v>
      </c>
      <c r="R45" s="159" t="s">
        <v>895</v>
      </c>
      <c r="S45" s="159" t="s">
        <v>887</v>
      </c>
      <c r="T45" s="138" t="s">
        <v>825</v>
      </c>
      <c r="U45" s="162">
        <v>44165</v>
      </c>
      <c r="V45" s="172" t="s">
        <v>924</v>
      </c>
      <c r="W45" s="166">
        <v>0</v>
      </c>
      <c r="X45" s="517">
        <f>IF(W45="","",IF(OR(P45=0,P45="",U45=""),"",W45/P45))</f>
        <v>0</v>
      </c>
      <c r="Y45" s="518" t="str">
        <f>IF(W45="","",IF(U45&lt;=S45,IF(X45=0%,"SIN INICIAR",IF(X45=100%,"TERMINADA",IF(X45&gt;0%,"EN PROCESO",IF(X45&lt;0%,"INCUMPLIDA"))))))</f>
        <v>SIN INICIAR</v>
      </c>
      <c r="Z45" s="188" t="s">
        <v>925</v>
      </c>
      <c r="AA45" s="168" t="s">
        <v>912</v>
      </c>
    </row>
    <row r="46" spans="1:28" s="115" customFormat="1" ht="75" customHeight="1" x14ac:dyDescent="0.2">
      <c r="A46" s="111" t="s">
        <v>32</v>
      </c>
      <c r="B46" s="93" t="s">
        <v>161</v>
      </c>
      <c r="C46" s="256"/>
      <c r="D46" s="112" t="s">
        <v>21</v>
      </c>
      <c r="E46" s="93" t="s">
        <v>425</v>
      </c>
      <c r="F46" s="236"/>
      <c r="G46" s="236"/>
      <c r="H46" s="93" t="s">
        <v>19</v>
      </c>
      <c r="I46" s="245"/>
      <c r="J46" s="247"/>
      <c r="K46" s="142" t="s">
        <v>438</v>
      </c>
      <c r="L46" s="251"/>
      <c r="M46" s="254"/>
      <c r="N46" s="235" t="s">
        <v>823</v>
      </c>
      <c r="O46" s="236" t="s">
        <v>827</v>
      </c>
      <c r="P46" s="241">
        <v>1</v>
      </c>
      <c r="Q46" s="352"/>
      <c r="R46" s="243" t="s">
        <v>895</v>
      </c>
      <c r="S46" s="243" t="s">
        <v>887</v>
      </c>
      <c r="T46" s="234" t="s">
        <v>826</v>
      </c>
      <c r="U46" s="207">
        <v>44165</v>
      </c>
      <c r="V46" s="213" t="s">
        <v>924</v>
      </c>
      <c r="W46" s="227">
        <v>0</v>
      </c>
      <c r="X46" s="513">
        <f>IF(W46="","",IF(OR(P46=0,P46="",U46=""),"",W46/P46))</f>
        <v>0</v>
      </c>
      <c r="Y46" s="514" t="str">
        <f>IF(W46="","",IF(U46&lt;=S46,IF(X46=0%,"SIN INICIAR",IF(X46=100%,"TERMINADA",IF(X46&gt;0%,"EN PROCESO",IF(X46&lt;0%,"INCUMPLIDA"))))))</f>
        <v>SIN INICIAR</v>
      </c>
      <c r="Z46" s="361" t="s">
        <v>927</v>
      </c>
      <c r="AA46" s="355" t="s">
        <v>912</v>
      </c>
    </row>
    <row r="47" spans="1:28" s="115" customFormat="1" ht="75" customHeight="1" x14ac:dyDescent="0.2">
      <c r="A47" s="111" t="s">
        <v>32</v>
      </c>
      <c r="B47" s="93" t="s">
        <v>161</v>
      </c>
      <c r="C47" s="256"/>
      <c r="D47" s="112" t="s">
        <v>21</v>
      </c>
      <c r="E47" s="93" t="s">
        <v>425</v>
      </c>
      <c r="F47" s="236"/>
      <c r="G47" s="236"/>
      <c r="H47" s="93" t="s">
        <v>19</v>
      </c>
      <c r="I47" s="245"/>
      <c r="J47" s="247"/>
      <c r="K47" s="142" t="s">
        <v>442</v>
      </c>
      <c r="L47" s="252"/>
      <c r="M47" s="255"/>
      <c r="N47" s="235"/>
      <c r="O47" s="236"/>
      <c r="P47" s="242"/>
      <c r="Q47" s="249"/>
      <c r="R47" s="244"/>
      <c r="S47" s="244"/>
      <c r="T47" s="234"/>
      <c r="U47" s="208"/>
      <c r="V47" s="214"/>
      <c r="W47" s="228"/>
      <c r="X47" s="515"/>
      <c r="Y47" s="516"/>
      <c r="Z47" s="359"/>
      <c r="AA47" s="356"/>
    </row>
    <row r="48" spans="1:28" s="115" customFormat="1" ht="90" customHeight="1" x14ac:dyDescent="0.2">
      <c r="A48" s="111" t="s">
        <v>32</v>
      </c>
      <c r="B48" s="93" t="s">
        <v>161</v>
      </c>
      <c r="C48" s="256" t="s">
        <v>144</v>
      </c>
      <c r="D48" s="112" t="s">
        <v>21</v>
      </c>
      <c r="E48" s="93" t="s">
        <v>426</v>
      </c>
      <c r="F48" s="245" t="s">
        <v>430</v>
      </c>
      <c r="G48" s="236" t="s">
        <v>431</v>
      </c>
      <c r="H48" s="118" t="s">
        <v>72</v>
      </c>
      <c r="I48" s="236" t="s">
        <v>734</v>
      </c>
      <c r="J48" s="246" t="s">
        <v>436</v>
      </c>
      <c r="K48" s="142" t="s">
        <v>468</v>
      </c>
      <c r="L48" s="250" t="s">
        <v>900</v>
      </c>
      <c r="M48" s="253" t="s">
        <v>906</v>
      </c>
      <c r="N48" s="116" t="s">
        <v>828</v>
      </c>
      <c r="O48" s="117" t="s">
        <v>831</v>
      </c>
      <c r="P48" s="157">
        <v>1</v>
      </c>
      <c r="Q48" s="248" t="s">
        <v>162</v>
      </c>
      <c r="R48" s="159" t="s">
        <v>895</v>
      </c>
      <c r="S48" s="159" t="s">
        <v>887</v>
      </c>
      <c r="T48" s="138" t="s">
        <v>834</v>
      </c>
      <c r="U48" s="162">
        <v>44165</v>
      </c>
      <c r="V48" s="172" t="s">
        <v>924</v>
      </c>
      <c r="W48" s="166">
        <v>0</v>
      </c>
      <c r="X48" s="517">
        <f>IF(W48="","",IF(OR(P48=0,P48="",U48=""),"",W48/P48))</f>
        <v>0</v>
      </c>
      <c r="Y48" s="518" t="str">
        <f>IF(W48="","",IF(U48&lt;=S48,IF(X48=0%,"SIN INICIAR",IF(X48=100%,"TERMINADA",IF(X48&gt;0%,"EN PROCESO",IF(X48&lt;0%,"INCUMPLIDA"))))))</f>
        <v>SIN INICIAR</v>
      </c>
      <c r="Z48" s="188" t="s">
        <v>925</v>
      </c>
      <c r="AA48" s="168" t="s">
        <v>912</v>
      </c>
    </row>
    <row r="49" spans="1:27" s="115" customFormat="1" ht="157.5" customHeight="1" x14ac:dyDescent="0.2">
      <c r="A49" s="111" t="s">
        <v>32</v>
      </c>
      <c r="B49" s="93" t="s">
        <v>161</v>
      </c>
      <c r="C49" s="256"/>
      <c r="D49" s="112" t="s">
        <v>21</v>
      </c>
      <c r="E49" s="93" t="s">
        <v>426</v>
      </c>
      <c r="F49" s="245"/>
      <c r="G49" s="245"/>
      <c r="H49" s="118" t="s">
        <v>72</v>
      </c>
      <c r="I49" s="245"/>
      <c r="J49" s="247"/>
      <c r="K49" s="142" t="s">
        <v>469</v>
      </c>
      <c r="L49" s="251"/>
      <c r="M49" s="254"/>
      <c r="N49" s="116" t="s">
        <v>829</v>
      </c>
      <c r="O49" s="117" t="s">
        <v>832</v>
      </c>
      <c r="P49" s="157">
        <v>4</v>
      </c>
      <c r="Q49" s="352"/>
      <c r="R49" s="159" t="s">
        <v>895</v>
      </c>
      <c r="S49" s="159" t="s">
        <v>887</v>
      </c>
      <c r="T49" s="138" t="s">
        <v>825</v>
      </c>
      <c r="U49" s="162">
        <v>44166</v>
      </c>
      <c r="V49" s="172" t="s">
        <v>924</v>
      </c>
      <c r="W49" s="166">
        <v>0</v>
      </c>
      <c r="X49" s="517">
        <f>IF(W49="","",IF(OR(P49=0,P49="",U49=""),"",W49/P49))</f>
        <v>0</v>
      </c>
      <c r="Y49" s="518" t="str">
        <f>IF(W49="","",IF(U49&lt;=S49,IF(X49=0%,"SIN INICIAR",IF(X49=100%,"TERMINADA",IF(X49&gt;0%,"EN PROCESO",IF(X49&lt;0%,"INCUMPLIDA"))))))</f>
        <v>SIN INICIAR</v>
      </c>
      <c r="Z49" s="188" t="s">
        <v>925</v>
      </c>
      <c r="AA49" s="168" t="s">
        <v>912</v>
      </c>
    </row>
    <row r="50" spans="1:27" s="115" customFormat="1" ht="163.5" customHeight="1" x14ac:dyDescent="0.2">
      <c r="A50" s="111" t="s">
        <v>32</v>
      </c>
      <c r="B50" s="93" t="s">
        <v>161</v>
      </c>
      <c r="C50" s="256"/>
      <c r="D50" s="112" t="s">
        <v>21</v>
      </c>
      <c r="E50" s="93" t="s">
        <v>426</v>
      </c>
      <c r="F50" s="245"/>
      <c r="G50" s="245"/>
      <c r="H50" s="118" t="s">
        <v>72</v>
      </c>
      <c r="I50" s="245"/>
      <c r="J50" s="247"/>
      <c r="K50" s="142" t="s">
        <v>443</v>
      </c>
      <c r="L50" s="252"/>
      <c r="M50" s="255"/>
      <c r="N50" s="116" t="s">
        <v>830</v>
      </c>
      <c r="O50" s="117" t="s">
        <v>833</v>
      </c>
      <c r="P50" s="156">
        <v>4</v>
      </c>
      <c r="Q50" s="249"/>
      <c r="R50" s="159" t="s">
        <v>895</v>
      </c>
      <c r="S50" s="159" t="s">
        <v>887</v>
      </c>
      <c r="T50" s="138" t="s">
        <v>826</v>
      </c>
      <c r="U50" s="162">
        <v>44167</v>
      </c>
      <c r="V50" s="172" t="s">
        <v>924</v>
      </c>
      <c r="W50" s="166">
        <v>0</v>
      </c>
      <c r="X50" s="517">
        <f>IF(W50="","",IF(OR(P50=0,P50="",U50=""),"",W50/P50))</f>
        <v>0</v>
      </c>
      <c r="Y50" s="518" t="str">
        <f>IF(W50="","",IF(U50&lt;=S50,IF(X50=0%,"SIN INICIAR",IF(X50=100%,"TERMINADA",IF(X50&gt;0%,"EN PROCESO",IF(X50&lt;0%,"INCUMPLIDA"))))))</f>
        <v>SIN INICIAR</v>
      </c>
      <c r="Z50" s="188" t="s">
        <v>925</v>
      </c>
      <c r="AA50" s="168" t="s">
        <v>912</v>
      </c>
    </row>
    <row r="51" spans="1:27" s="115" customFormat="1" ht="94.5" customHeight="1" x14ac:dyDescent="0.2">
      <c r="A51" s="111" t="s">
        <v>32</v>
      </c>
      <c r="B51" s="93" t="s">
        <v>161</v>
      </c>
      <c r="C51" s="256" t="s">
        <v>144</v>
      </c>
      <c r="D51" s="112" t="s">
        <v>21</v>
      </c>
      <c r="E51" s="93" t="s">
        <v>427</v>
      </c>
      <c r="F51" s="236" t="s">
        <v>432</v>
      </c>
      <c r="G51" s="236" t="s">
        <v>433</v>
      </c>
      <c r="H51" s="118" t="s">
        <v>72</v>
      </c>
      <c r="I51" s="236" t="s">
        <v>735</v>
      </c>
      <c r="J51" s="246" t="s">
        <v>437</v>
      </c>
      <c r="K51" s="142" t="s">
        <v>444</v>
      </c>
      <c r="L51" s="250" t="s">
        <v>901</v>
      </c>
      <c r="M51" s="253" t="s">
        <v>904</v>
      </c>
      <c r="N51" s="235" t="s">
        <v>835</v>
      </c>
      <c r="O51" s="236" t="s">
        <v>836</v>
      </c>
      <c r="P51" s="248">
        <v>4</v>
      </c>
      <c r="Q51" s="238" t="s">
        <v>162</v>
      </c>
      <c r="R51" s="238" t="s">
        <v>898</v>
      </c>
      <c r="S51" s="248" t="s">
        <v>887</v>
      </c>
      <c r="T51" s="234" t="s">
        <v>821</v>
      </c>
      <c r="U51" s="207">
        <v>44165</v>
      </c>
      <c r="V51" s="213" t="s">
        <v>924</v>
      </c>
      <c r="W51" s="227">
        <v>0</v>
      </c>
      <c r="X51" s="513">
        <f>IF(W51="","",IF(OR(P51=0,P51="",U51=""),"",W51/P51))</f>
        <v>0</v>
      </c>
      <c r="Y51" s="514" t="str">
        <f>IF(W51="","",IF(U51&lt;=S51,IF(X51=0%,"SIN INICIAR",IF(X51=100%,"TERMINADA",IF(X51&gt;0%,"EN PROCESO",IF(X51&lt;0%,"INCUMPLIDA"))))))</f>
        <v>SIN INICIAR</v>
      </c>
      <c r="Z51" s="361" t="s">
        <v>926</v>
      </c>
      <c r="AA51" s="355" t="s">
        <v>912</v>
      </c>
    </row>
    <row r="52" spans="1:27" s="115" customFormat="1" ht="94.5" customHeight="1" x14ac:dyDescent="0.2">
      <c r="A52" s="111" t="s">
        <v>32</v>
      </c>
      <c r="B52" s="93" t="s">
        <v>161</v>
      </c>
      <c r="C52" s="256"/>
      <c r="D52" s="112" t="s">
        <v>21</v>
      </c>
      <c r="E52" s="93" t="s">
        <v>427</v>
      </c>
      <c r="F52" s="236"/>
      <c r="G52" s="236"/>
      <c r="H52" s="118" t="s">
        <v>72</v>
      </c>
      <c r="I52" s="245"/>
      <c r="J52" s="247"/>
      <c r="K52" s="142" t="s">
        <v>439</v>
      </c>
      <c r="L52" s="252"/>
      <c r="M52" s="255"/>
      <c r="N52" s="235"/>
      <c r="O52" s="237"/>
      <c r="P52" s="249"/>
      <c r="Q52" s="239"/>
      <c r="R52" s="239"/>
      <c r="S52" s="249"/>
      <c r="T52" s="240"/>
      <c r="U52" s="208"/>
      <c r="V52" s="214"/>
      <c r="W52" s="228"/>
      <c r="X52" s="515"/>
      <c r="Y52" s="516"/>
      <c r="Z52" s="359"/>
      <c r="AA52" s="356"/>
    </row>
    <row r="53" spans="1:27" ht="78.75" customHeight="1" x14ac:dyDescent="0.2">
      <c r="A53" s="97" t="s">
        <v>32</v>
      </c>
      <c r="B53" s="93" t="s">
        <v>48</v>
      </c>
      <c r="C53" s="231" t="s">
        <v>147</v>
      </c>
      <c r="D53" s="93" t="s">
        <v>21</v>
      </c>
      <c r="E53" s="93" t="s">
        <v>502</v>
      </c>
      <c r="F53" s="231" t="s">
        <v>507</v>
      </c>
      <c r="G53" s="231" t="s">
        <v>508</v>
      </c>
      <c r="H53" s="93" t="s">
        <v>28</v>
      </c>
      <c r="I53" s="231" t="s">
        <v>736</v>
      </c>
      <c r="J53" s="233" t="s">
        <v>517</v>
      </c>
      <c r="K53" s="100" t="s">
        <v>747</v>
      </c>
      <c r="L53" s="221" t="s">
        <v>900</v>
      </c>
      <c r="M53" s="224" t="s">
        <v>906</v>
      </c>
      <c r="N53" s="230" t="s">
        <v>915</v>
      </c>
      <c r="O53" s="231" t="s">
        <v>837</v>
      </c>
      <c r="P53" s="227">
        <v>1</v>
      </c>
      <c r="Q53" s="229" t="s">
        <v>537</v>
      </c>
      <c r="R53" s="229" t="s">
        <v>897</v>
      </c>
      <c r="S53" s="227" t="s">
        <v>887</v>
      </c>
      <c r="T53" s="232" t="s">
        <v>838</v>
      </c>
      <c r="U53" s="207">
        <v>44165</v>
      </c>
      <c r="V53" s="324" t="s">
        <v>960</v>
      </c>
      <c r="W53" s="227">
        <v>1</v>
      </c>
      <c r="X53" s="513">
        <f>IF(W53="","",IF(OR(P53=0,P53="",U53=""),"",W53/P53))</f>
        <v>1</v>
      </c>
      <c r="Y53" s="514" t="str">
        <f>IF(W53="","",IF(U53&lt;=S53,IF(X53=0%,"SIN INICIAR",IF(X53=100%,"TERMINADA",IF(X53&gt;0%,"EN PROCESO",IF(X53&lt;0%,"INCUMPLIDA"))))))</f>
        <v>TERMINADA</v>
      </c>
      <c r="Z53" s="213" t="s">
        <v>961</v>
      </c>
      <c r="AA53" s="355" t="s">
        <v>983</v>
      </c>
    </row>
    <row r="54" spans="1:27" ht="78.75" customHeight="1" x14ac:dyDescent="0.2">
      <c r="A54" s="97" t="s">
        <v>32</v>
      </c>
      <c r="B54" s="93" t="s">
        <v>48</v>
      </c>
      <c r="C54" s="231"/>
      <c r="D54" s="93" t="s">
        <v>21</v>
      </c>
      <c r="E54" s="93" t="s">
        <v>502</v>
      </c>
      <c r="F54" s="231"/>
      <c r="G54" s="231"/>
      <c r="H54" s="93" t="s">
        <v>28</v>
      </c>
      <c r="I54" s="231"/>
      <c r="J54" s="233"/>
      <c r="K54" s="100" t="s">
        <v>748</v>
      </c>
      <c r="L54" s="223"/>
      <c r="M54" s="226"/>
      <c r="N54" s="230"/>
      <c r="O54" s="231"/>
      <c r="P54" s="228"/>
      <c r="Q54" s="229"/>
      <c r="R54" s="229"/>
      <c r="S54" s="228"/>
      <c r="T54" s="232"/>
      <c r="U54" s="208"/>
      <c r="V54" s="354"/>
      <c r="W54" s="228"/>
      <c r="X54" s="515"/>
      <c r="Y54" s="516"/>
      <c r="Z54" s="214"/>
      <c r="AA54" s="356"/>
    </row>
    <row r="55" spans="1:27" ht="253.5" customHeight="1" x14ac:dyDescent="0.2">
      <c r="A55" s="97" t="s">
        <v>32</v>
      </c>
      <c r="B55" s="93" t="s">
        <v>48</v>
      </c>
      <c r="C55" s="92" t="s">
        <v>147</v>
      </c>
      <c r="D55" s="93" t="s">
        <v>21</v>
      </c>
      <c r="E55" s="93" t="s">
        <v>503</v>
      </c>
      <c r="F55" s="92" t="s">
        <v>509</v>
      </c>
      <c r="G55" s="92" t="s">
        <v>510</v>
      </c>
      <c r="H55" s="93" t="s">
        <v>28</v>
      </c>
      <c r="I55" s="92" t="s">
        <v>519</v>
      </c>
      <c r="J55" s="101" t="s">
        <v>518</v>
      </c>
      <c r="K55" s="100" t="s">
        <v>749</v>
      </c>
      <c r="L55" s="145" t="s">
        <v>900</v>
      </c>
      <c r="M55" s="145" t="s">
        <v>906</v>
      </c>
      <c r="N55" s="97" t="s">
        <v>839</v>
      </c>
      <c r="O55" s="92" t="s">
        <v>840</v>
      </c>
      <c r="P55" s="93">
        <v>8</v>
      </c>
      <c r="Q55" s="93" t="s">
        <v>538</v>
      </c>
      <c r="R55" s="93" t="s">
        <v>897</v>
      </c>
      <c r="S55" s="128" t="s">
        <v>887</v>
      </c>
      <c r="T55" s="134" t="s">
        <v>841</v>
      </c>
      <c r="U55" s="151">
        <v>44165</v>
      </c>
      <c r="V55" s="163" t="s">
        <v>939</v>
      </c>
      <c r="W55" s="165">
        <v>1</v>
      </c>
      <c r="X55" s="511">
        <f>IF(W55="","",IF(OR(P55=0,P55="",U55=""),"",W55/P55))</f>
        <v>0.125</v>
      </c>
      <c r="Y55" s="512" t="str">
        <f>IF(W55="","",IF(U55&lt;=S55,IF(X55=0%,"SIN INICIAR",IF(X55=100%,"TERMINADA",IF(X55&gt;0%,"EN PROCESO",IF(X55&lt;0%,"INCUMPLIDA"))))))</f>
        <v>EN PROCESO</v>
      </c>
      <c r="Z55" s="172" t="s">
        <v>940</v>
      </c>
      <c r="AA55" s="168" t="s">
        <v>983</v>
      </c>
    </row>
    <row r="56" spans="1:27" ht="87" customHeight="1" x14ac:dyDescent="0.2">
      <c r="A56" s="97" t="s">
        <v>32</v>
      </c>
      <c r="B56" s="93" t="s">
        <v>48</v>
      </c>
      <c r="C56" s="231" t="s">
        <v>147</v>
      </c>
      <c r="D56" s="93" t="s">
        <v>21</v>
      </c>
      <c r="E56" s="93" t="s">
        <v>504</v>
      </c>
      <c r="F56" s="231" t="s">
        <v>511</v>
      </c>
      <c r="G56" s="231" t="s">
        <v>512</v>
      </c>
      <c r="H56" s="93" t="s">
        <v>28</v>
      </c>
      <c r="I56" s="231" t="s">
        <v>737</v>
      </c>
      <c r="J56" s="233" t="s">
        <v>520</v>
      </c>
      <c r="K56" s="100" t="s">
        <v>750</v>
      </c>
      <c r="L56" s="221" t="s">
        <v>900</v>
      </c>
      <c r="M56" s="224" t="s">
        <v>906</v>
      </c>
      <c r="N56" s="230" t="s">
        <v>842</v>
      </c>
      <c r="O56" s="231" t="s">
        <v>539</v>
      </c>
      <c r="P56" s="227">
        <v>2</v>
      </c>
      <c r="Q56" s="229" t="s">
        <v>538</v>
      </c>
      <c r="R56" s="229" t="s">
        <v>897</v>
      </c>
      <c r="S56" s="227" t="s">
        <v>887</v>
      </c>
      <c r="T56" s="232" t="s">
        <v>540</v>
      </c>
      <c r="U56" s="207">
        <v>44165</v>
      </c>
      <c r="V56" s="324" t="s">
        <v>941</v>
      </c>
      <c r="W56" s="227">
        <v>1</v>
      </c>
      <c r="X56" s="513">
        <f>IF(W56="","",IF(OR(P56=0,P56="",U56=""),"",W56/P56))</f>
        <v>0.5</v>
      </c>
      <c r="Y56" s="514" t="str">
        <f>IF(W56="","",IF(U56&lt;=S56,IF(X56=0%,"SIN INICIAR",IF(X56=100%,"TERMINADA",IF(X56&gt;0%,"EN PROCESO",IF(X56&lt;0%,"INCUMPLIDA"))))))</f>
        <v>EN PROCESO</v>
      </c>
      <c r="Z56" s="213" t="s">
        <v>962</v>
      </c>
      <c r="AA56" s="355" t="s">
        <v>983</v>
      </c>
    </row>
    <row r="57" spans="1:27" ht="87" customHeight="1" x14ac:dyDescent="0.2">
      <c r="A57" s="97" t="s">
        <v>32</v>
      </c>
      <c r="B57" s="93" t="s">
        <v>48</v>
      </c>
      <c r="C57" s="231"/>
      <c r="D57" s="93" t="s">
        <v>21</v>
      </c>
      <c r="E57" s="93" t="s">
        <v>504</v>
      </c>
      <c r="F57" s="231"/>
      <c r="G57" s="231"/>
      <c r="H57" s="93" t="s">
        <v>28</v>
      </c>
      <c r="I57" s="231"/>
      <c r="J57" s="233"/>
      <c r="K57" s="100" t="s">
        <v>751</v>
      </c>
      <c r="L57" s="223"/>
      <c r="M57" s="226"/>
      <c r="N57" s="230"/>
      <c r="O57" s="231"/>
      <c r="P57" s="228"/>
      <c r="Q57" s="229"/>
      <c r="R57" s="229"/>
      <c r="S57" s="228"/>
      <c r="T57" s="232"/>
      <c r="U57" s="208"/>
      <c r="V57" s="354"/>
      <c r="W57" s="228"/>
      <c r="X57" s="515"/>
      <c r="Y57" s="516"/>
      <c r="Z57" s="214"/>
      <c r="AA57" s="356"/>
    </row>
    <row r="58" spans="1:27" ht="107.25" customHeight="1" x14ac:dyDescent="0.2">
      <c r="A58" s="97" t="s">
        <v>32</v>
      </c>
      <c r="B58" s="93" t="s">
        <v>48</v>
      </c>
      <c r="C58" s="231" t="s">
        <v>147</v>
      </c>
      <c r="D58" s="93" t="s">
        <v>21</v>
      </c>
      <c r="E58" s="93" t="s">
        <v>505</v>
      </c>
      <c r="F58" s="231" t="s">
        <v>513</v>
      </c>
      <c r="G58" s="231" t="s">
        <v>514</v>
      </c>
      <c r="H58" s="93" t="s">
        <v>28</v>
      </c>
      <c r="I58" s="231" t="s">
        <v>521</v>
      </c>
      <c r="J58" s="233" t="s">
        <v>522</v>
      </c>
      <c r="K58" s="100" t="s">
        <v>752</v>
      </c>
      <c r="L58" s="221" t="s">
        <v>901</v>
      </c>
      <c r="M58" s="224" t="s">
        <v>904</v>
      </c>
      <c r="N58" s="230" t="s">
        <v>541</v>
      </c>
      <c r="O58" s="231" t="s">
        <v>843</v>
      </c>
      <c r="P58" s="227">
        <v>2</v>
      </c>
      <c r="Q58" s="229" t="s">
        <v>538</v>
      </c>
      <c r="R58" s="229" t="s">
        <v>897</v>
      </c>
      <c r="S58" s="227" t="s">
        <v>887</v>
      </c>
      <c r="T58" s="232" t="s">
        <v>844</v>
      </c>
      <c r="U58" s="207">
        <v>44165</v>
      </c>
      <c r="V58" s="324" t="s">
        <v>963</v>
      </c>
      <c r="W58" s="227">
        <v>1</v>
      </c>
      <c r="X58" s="513">
        <f>IF(W58="","",IF(OR(P58=0,P58="",U58=""),"",W58/P58))</f>
        <v>0.5</v>
      </c>
      <c r="Y58" s="514" t="str">
        <f>IF(W58="","",IF(U58&lt;=S58,IF(X58=0%,"SIN INICIAR",IF(X58=100%,"TERMINADA",IF(X58&gt;0%,"EN PROCESO",IF(X58&lt;0%,"INCUMPLIDA"))))))</f>
        <v>EN PROCESO</v>
      </c>
      <c r="Z58" s="213" t="s">
        <v>964</v>
      </c>
      <c r="AA58" s="355" t="s">
        <v>983</v>
      </c>
    </row>
    <row r="59" spans="1:27" ht="75.75" customHeight="1" x14ac:dyDescent="0.2">
      <c r="A59" s="97" t="s">
        <v>32</v>
      </c>
      <c r="B59" s="93" t="s">
        <v>48</v>
      </c>
      <c r="C59" s="231"/>
      <c r="D59" s="93" t="s">
        <v>21</v>
      </c>
      <c r="E59" s="93" t="s">
        <v>505</v>
      </c>
      <c r="F59" s="231"/>
      <c r="G59" s="231"/>
      <c r="H59" s="93" t="s">
        <v>28</v>
      </c>
      <c r="I59" s="231"/>
      <c r="J59" s="233"/>
      <c r="K59" s="100" t="s">
        <v>747</v>
      </c>
      <c r="L59" s="223"/>
      <c r="M59" s="226"/>
      <c r="N59" s="230"/>
      <c r="O59" s="231"/>
      <c r="P59" s="228"/>
      <c r="Q59" s="229"/>
      <c r="R59" s="229"/>
      <c r="S59" s="228"/>
      <c r="T59" s="232"/>
      <c r="U59" s="208"/>
      <c r="V59" s="354"/>
      <c r="W59" s="228"/>
      <c r="X59" s="515"/>
      <c r="Y59" s="516"/>
      <c r="Z59" s="214"/>
      <c r="AA59" s="356"/>
    </row>
    <row r="60" spans="1:27" ht="75.75" customHeight="1" x14ac:dyDescent="0.2">
      <c r="A60" s="97" t="s">
        <v>32</v>
      </c>
      <c r="B60" s="93" t="s">
        <v>48</v>
      </c>
      <c r="C60" s="231" t="s">
        <v>147</v>
      </c>
      <c r="D60" s="93" t="s">
        <v>21</v>
      </c>
      <c r="E60" s="93" t="s">
        <v>506</v>
      </c>
      <c r="F60" s="231" t="s">
        <v>515</v>
      </c>
      <c r="G60" s="231" t="s">
        <v>516</v>
      </c>
      <c r="H60" s="93" t="s">
        <v>28</v>
      </c>
      <c r="I60" s="231" t="s">
        <v>523</v>
      </c>
      <c r="J60" s="233" t="s">
        <v>524</v>
      </c>
      <c r="K60" s="100" t="s">
        <v>753</v>
      </c>
      <c r="L60" s="221" t="s">
        <v>900</v>
      </c>
      <c r="M60" s="224" t="s">
        <v>906</v>
      </c>
      <c r="N60" s="230" t="s">
        <v>845</v>
      </c>
      <c r="O60" s="231" t="s">
        <v>847</v>
      </c>
      <c r="P60" s="227">
        <v>2</v>
      </c>
      <c r="Q60" s="229" t="s">
        <v>542</v>
      </c>
      <c r="R60" s="229" t="s">
        <v>897</v>
      </c>
      <c r="S60" s="227" t="s">
        <v>887</v>
      </c>
      <c r="T60" s="232" t="s">
        <v>846</v>
      </c>
      <c r="U60" s="207">
        <v>44165</v>
      </c>
      <c r="V60" s="324" t="s">
        <v>942</v>
      </c>
      <c r="W60" s="227">
        <v>1</v>
      </c>
      <c r="X60" s="513">
        <f>IF(W60="","",IF(OR(P60=0,P60="",U60=""),"",W60/P60))</f>
        <v>0.5</v>
      </c>
      <c r="Y60" s="514" t="str">
        <f>IF(W60="","",IF(U60&lt;=S60,IF(X60=0%,"SIN INICIAR",IF(X60=100%,"TERMINADA",IF(X60&gt;0%,"EN PROCESO",IF(X60&lt;0%,"INCUMPLIDA"))))))</f>
        <v>EN PROCESO</v>
      </c>
      <c r="Z60" s="213" t="s">
        <v>943</v>
      </c>
      <c r="AA60" s="355" t="s">
        <v>983</v>
      </c>
    </row>
    <row r="61" spans="1:27" ht="75.75" customHeight="1" x14ac:dyDescent="0.2">
      <c r="A61" s="97" t="s">
        <v>32</v>
      </c>
      <c r="B61" s="93" t="s">
        <v>48</v>
      </c>
      <c r="C61" s="231"/>
      <c r="D61" s="93" t="s">
        <v>21</v>
      </c>
      <c r="E61" s="93" t="s">
        <v>506</v>
      </c>
      <c r="F61" s="231"/>
      <c r="G61" s="231"/>
      <c r="H61" s="93" t="s">
        <v>28</v>
      </c>
      <c r="I61" s="231"/>
      <c r="J61" s="233"/>
      <c r="K61" s="100" t="s">
        <v>754</v>
      </c>
      <c r="L61" s="223"/>
      <c r="M61" s="226"/>
      <c r="N61" s="230"/>
      <c r="O61" s="231"/>
      <c r="P61" s="228"/>
      <c r="Q61" s="229"/>
      <c r="R61" s="229"/>
      <c r="S61" s="228"/>
      <c r="T61" s="232"/>
      <c r="U61" s="208"/>
      <c r="V61" s="354"/>
      <c r="W61" s="228"/>
      <c r="X61" s="515"/>
      <c r="Y61" s="516"/>
      <c r="Z61" s="214"/>
      <c r="AA61" s="356"/>
    </row>
    <row r="62" spans="1:27" ht="247.5" x14ac:dyDescent="0.2">
      <c r="A62" s="97" t="s">
        <v>32</v>
      </c>
      <c r="B62" s="93" t="s">
        <v>163</v>
      </c>
      <c r="C62" s="92" t="s">
        <v>145</v>
      </c>
      <c r="D62" s="93" t="s">
        <v>21</v>
      </c>
      <c r="E62" s="93" t="s">
        <v>569</v>
      </c>
      <c r="F62" s="92" t="s">
        <v>579</v>
      </c>
      <c r="G62" s="92" t="s">
        <v>571</v>
      </c>
      <c r="H62" s="93" t="s">
        <v>34</v>
      </c>
      <c r="I62" s="92" t="s">
        <v>738</v>
      </c>
      <c r="J62" s="101" t="s">
        <v>574</v>
      </c>
      <c r="K62" s="100" t="s">
        <v>577</v>
      </c>
      <c r="L62" s="145" t="s">
        <v>902</v>
      </c>
      <c r="M62" s="145" t="s">
        <v>905</v>
      </c>
      <c r="N62" s="97" t="s">
        <v>591</v>
      </c>
      <c r="O62" s="92" t="s">
        <v>589</v>
      </c>
      <c r="P62" s="93">
        <v>3</v>
      </c>
      <c r="Q62" s="93" t="s">
        <v>153</v>
      </c>
      <c r="R62" s="93" t="s">
        <v>890</v>
      </c>
      <c r="S62" s="128" t="s">
        <v>887</v>
      </c>
      <c r="T62" s="134" t="s">
        <v>848</v>
      </c>
      <c r="U62" s="151">
        <v>44165</v>
      </c>
      <c r="V62" s="163" t="s">
        <v>911</v>
      </c>
      <c r="W62" s="165">
        <v>1</v>
      </c>
      <c r="X62" s="511">
        <f>IF(W62="","",IF(OR(P62=0,P62="",U62=""),"",W62/P62))</f>
        <v>0.33333333333333331</v>
      </c>
      <c r="Y62" s="512" t="str">
        <f>IF(W62="","",IF(U62&lt;=S62,IF(X62=0%,"SIN INICIAR",IF(X62=100%,"TERMINADA",IF(X62&gt;0%,"EN PROCESO",IF(X62&lt;0%,"INCUMPLIDA"))))))</f>
        <v>EN PROCESO</v>
      </c>
      <c r="Z62" s="172" t="s">
        <v>967</v>
      </c>
      <c r="AA62" s="168" t="s">
        <v>912</v>
      </c>
    </row>
    <row r="63" spans="1:27" ht="157.5" x14ac:dyDescent="0.2">
      <c r="A63" s="97" t="s">
        <v>32</v>
      </c>
      <c r="B63" s="93" t="s">
        <v>163</v>
      </c>
      <c r="C63" s="92" t="s">
        <v>145</v>
      </c>
      <c r="D63" s="93" t="s">
        <v>21</v>
      </c>
      <c r="E63" s="93" t="s">
        <v>570</v>
      </c>
      <c r="F63" s="92" t="s">
        <v>572</v>
      </c>
      <c r="G63" s="92" t="s">
        <v>573</v>
      </c>
      <c r="H63" s="93" t="s">
        <v>72</v>
      </c>
      <c r="I63" s="92" t="s">
        <v>576</v>
      </c>
      <c r="J63" s="101" t="s">
        <v>575</v>
      </c>
      <c r="K63" s="100" t="s">
        <v>578</v>
      </c>
      <c r="L63" s="145" t="s">
        <v>901</v>
      </c>
      <c r="M63" s="145" t="s">
        <v>904</v>
      </c>
      <c r="N63" s="97" t="s">
        <v>849</v>
      </c>
      <c r="O63" s="92" t="s">
        <v>850</v>
      </c>
      <c r="P63" s="93">
        <v>2</v>
      </c>
      <c r="Q63" s="93" t="s">
        <v>590</v>
      </c>
      <c r="R63" s="93" t="s">
        <v>890</v>
      </c>
      <c r="S63" s="128" t="s">
        <v>887</v>
      </c>
      <c r="T63" s="134" t="s">
        <v>851</v>
      </c>
      <c r="U63" s="151">
        <v>44165</v>
      </c>
      <c r="V63" s="167" t="s">
        <v>913</v>
      </c>
      <c r="W63" s="165">
        <v>1</v>
      </c>
      <c r="X63" s="511">
        <f>IF(W63="","",IF(OR(P63=0,P63="",U63=""),"",W63/P63))</f>
        <v>0.5</v>
      </c>
      <c r="Y63" s="512" t="str">
        <f>IF(W63="","",IF(U63&lt;=S63,IF(X63=0%,"SIN INICIAR",IF(X63=100%,"TERMINADA",IF(X63&gt;0%,"EN PROCESO",IF(X63&lt;0%,"INCUMPLIDA"))))))</f>
        <v>EN PROCESO</v>
      </c>
      <c r="Z63" s="180" t="s">
        <v>1005</v>
      </c>
      <c r="AA63" s="168" t="s">
        <v>912</v>
      </c>
    </row>
    <row r="64" spans="1:27" ht="83.25" customHeight="1" x14ac:dyDescent="0.2">
      <c r="A64" s="97" t="s">
        <v>38</v>
      </c>
      <c r="B64" s="93" t="s">
        <v>53</v>
      </c>
      <c r="C64" s="215" t="s">
        <v>148</v>
      </c>
      <c r="D64" s="119" t="s">
        <v>21</v>
      </c>
      <c r="E64" s="93" t="s">
        <v>592</v>
      </c>
      <c r="F64" s="215" t="s">
        <v>595</v>
      </c>
      <c r="G64" s="215" t="s">
        <v>596</v>
      </c>
      <c r="H64" s="119" t="s">
        <v>19</v>
      </c>
      <c r="I64" s="215" t="s">
        <v>744</v>
      </c>
      <c r="J64" s="218" t="s">
        <v>739</v>
      </c>
      <c r="K64" s="132" t="s">
        <v>605</v>
      </c>
      <c r="L64" s="221" t="s">
        <v>901</v>
      </c>
      <c r="M64" s="224" t="s">
        <v>904</v>
      </c>
      <c r="N64" s="120" t="s">
        <v>636</v>
      </c>
      <c r="O64" s="94" t="s">
        <v>852</v>
      </c>
      <c r="P64" s="154">
        <v>2</v>
      </c>
      <c r="Q64" s="227" t="s">
        <v>170</v>
      </c>
      <c r="R64" s="154" t="s">
        <v>899</v>
      </c>
      <c r="S64" s="154" t="s">
        <v>885</v>
      </c>
      <c r="T64" s="139" t="s">
        <v>853</v>
      </c>
      <c r="U64" s="152">
        <v>44165</v>
      </c>
      <c r="V64" s="174" t="s">
        <v>944</v>
      </c>
      <c r="W64" s="164">
        <v>2</v>
      </c>
      <c r="X64" s="521">
        <f>IF(W64="","",IF(OR(P64=0,P64="",U64=""),"",W64/P64))</f>
        <v>1</v>
      </c>
      <c r="Y64" s="522" t="str">
        <f>IF(W64="","",IF(U64&lt;=S64,IF(X64=0%,"SIN INICIAR",IF(X64=100%,"TERMINADA",IF(X64&gt;0%,"EN PROCESO",IF(X64&lt;0%,"INCUMPLIDA"))))))</f>
        <v>TERMINADA</v>
      </c>
      <c r="Z64" s="183" t="s">
        <v>945</v>
      </c>
      <c r="AA64" s="189" t="s">
        <v>983</v>
      </c>
    </row>
    <row r="65" spans="1:27" ht="83.25" customHeight="1" x14ac:dyDescent="0.2">
      <c r="A65" s="97" t="s">
        <v>38</v>
      </c>
      <c r="B65" s="93" t="s">
        <v>53</v>
      </c>
      <c r="C65" s="217"/>
      <c r="D65" s="119" t="s">
        <v>21</v>
      </c>
      <c r="E65" s="93" t="s">
        <v>592</v>
      </c>
      <c r="F65" s="217"/>
      <c r="G65" s="217"/>
      <c r="H65" s="119" t="s">
        <v>19</v>
      </c>
      <c r="I65" s="217"/>
      <c r="J65" s="219"/>
      <c r="K65" s="132" t="s">
        <v>606</v>
      </c>
      <c r="L65" s="222"/>
      <c r="M65" s="225"/>
      <c r="N65" s="120" t="s">
        <v>854</v>
      </c>
      <c r="O65" s="215" t="s">
        <v>857</v>
      </c>
      <c r="P65" s="154">
        <v>1</v>
      </c>
      <c r="Q65" s="351"/>
      <c r="R65" s="154" t="s">
        <v>899</v>
      </c>
      <c r="S65" s="154" t="s">
        <v>885</v>
      </c>
      <c r="T65" s="139" t="s">
        <v>858</v>
      </c>
      <c r="U65" s="152">
        <v>44165</v>
      </c>
      <c r="V65" s="174" t="s">
        <v>946</v>
      </c>
      <c r="W65" s="164">
        <v>1</v>
      </c>
      <c r="X65" s="521">
        <f t="shared" ref="X65:X67" si="10">IF(W65="","",IF(OR(P65=0,P65="",U65=""),"",W65/P65))</f>
        <v>1</v>
      </c>
      <c r="Y65" s="522" t="str">
        <f t="shared" ref="Y65:Y67" si="11">IF(W65="","",IF(U65&lt;=S65,IF(X65=0%,"SIN INICIAR",IF(X65=100%,"TERMINADA",IF(X65&gt;0%,"EN PROCESO",IF(X65&lt;0%,"INCUMPLIDA"))))))</f>
        <v>TERMINADA</v>
      </c>
      <c r="Z65" s="183" t="s">
        <v>947</v>
      </c>
      <c r="AA65" s="189" t="s">
        <v>983</v>
      </c>
    </row>
    <row r="66" spans="1:27" ht="83.25" customHeight="1" x14ac:dyDescent="0.2">
      <c r="A66" s="97" t="s">
        <v>38</v>
      </c>
      <c r="B66" s="93" t="s">
        <v>53</v>
      </c>
      <c r="C66" s="217"/>
      <c r="D66" s="119" t="s">
        <v>21</v>
      </c>
      <c r="E66" s="93" t="s">
        <v>592</v>
      </c>
      <c r="F66" s="217"/>
      <c r="G66" s="217"/>
      <c r="H66" s="119" t="s">
        <v>19</v>
      </c>
      <c r="I66" s="217"/>
      <c r="J66" s="219"/>
      <c r="K66" s="132" t="s">
        <v>607</v>
      </c>
      <c r="L66" s="222"/>
      <c r="M66" s="225"/>
      <c r="N66" s="120" t="s">
        <v>855</v>
      </c>
      <c r="O66" s="217"/>
      <c r="P66" s="154">
        <v>4</v>
      </c>
      <c r="Q66" s="351"/>
      <c r="R66" s="154" t="s">
        <v>899</v>
      </c>
      <c r="S66" s="154" t="s">
        <v>885</v>
      </c>
      <c r="T66" s="139" t="s">
        <v>859</v>
      </c>
      <c r="U66" s="152">
        <v>44165</v>
      </c>
      <c r="V66" s="174" t="s">
        <v>948</v>
      </c>
      <c r="W66" s="164">
        <v>3</v>
      </c>
      <c r="X66" s="521">
        <f t="shared" si="10"/>
        <v>0.75</v>
      </c>
      <c r="Y66" s="522" t="str">
        <f t="shared" si="11"/>
        <v>EN PROCESO</v>
      </c>
      <c r="Z66" s="183" t="s">
        <v>949</v>
      </c>
      <c r="AA66" s="189" t="s">
        <v>983</v>
      </c>
    </row>
    <row r="67" spans="1:27" ht="83.25" customHeight="1" x14ac:dyDescent="0.2">
      <c r="A67" s="97" t="s">
        <v>38</v>
      </c>
      <c r="B67" s="93" t="s">
        <v>53</v>
      </c>
      <c r="C67" s="216"/>
      <c r="D67" s="119" t="s">
        <v>21</v>
      </c>
      <c r="E67" s="93" t="s">
        <v>592</v>
      </c>
      <c r="F67" s="216"/>
      <c r="G67" s="216"/>
      <c r="H67" s="119" t="s">
        <v>19</v>
      </c>
      <c r="I67" s="216"/>
      <c r="J67" s="220"/>
      <c r="K67" s="132" t="s">
        <v>659</v>
      </c>
      <c r="L67" s="223"/>
      <c r="M67" s="226"/>
      <c r="N67" s="120" t="s">
        <v>856</v>
      </c>
      <c r="O67" s="216"/>
      <c r="P67" s="153">
        <v>9</v>
      </c>
      <c r="Q67" s="228"/>
      <c r="R67" s="154" t="s">
        <v>899</v>
      </c>
      <c r="S67" s="154" t="s">
        <v>885</v>
      </c>
      <c r="T67" s="139" t="s">
        <v>860</v>
      </c>
      <c r="U67" s="162">
        <v>44165</v>
      </c>
      <c r="V67" s="163" t="s">
        <v>950</v>
      </c>
      <c r="W67" s="166">
        <v>9</v>
      </c>
      <c r="X67" s="517">
        <f t="shared" si="10"/>
        <v>1</v>
      </c>
      <c r="Y67" s="518" t="str">
        <f t="shared" si="11"/>
        <v>TERMINADA</v>
      </c>
      <c r="Z67" s="172" t="s">
        <v>951</v>
      </c>
      <c r="AA67" s="112" t="s">
        <v>983</v>
      </c>
    </row>
    <row r="68" spans="1:27" ht="170.25" customHeight="1" x14ac:dyDescent="0.2">
      <c r="A68" s="97" t="s">
        <v>38</v>
      </c>
      <c r="B68" s="93" t="s">
        <v>53</v>
      </c>
      <c r="C68" s="94" t="s">
        <v>148</v>
      </c>
      <c r="D68" s="119" t="s">
        <v>21</v>
      </c>
      <c r="E68" s="93" t="s">
        <v>593</v>
      </c>
      <c r="F68" s="94" t="s">
        <v>597</v>
      </c>
      <c r="G68" s="94" t="s">
        <v>598</v>
      </c>
      <c r="H68" s="119" t="s">
        <v>72</v>
      </c>
      <c r="I68" s="94" t="s">
        <v>740</v>
      </c>
      <c r="J68" s="95" t="s">
        <v>601</v>
      </c>
      <c r="K68" s="132" t="s">
        <v>755</v>
      </c>
      <c r="L68" s="146" t="s">
        <v>902</v>
      </c>
      <c r="M68" s="146" t="s">
        <v>905</v>
      </c>
      <c r="N68" s="120" t="s">
        <v>637</v>
      </c>
      <c r="O68" s="94" t="s">
        <v>638</v>
      </c>
      <c r="P68" s="119">
        <v>2</v>
      </c>
      <c r="Q68" s="119" t="s">
        <v>170</v>
      </c>
      <c r="R68" s="119" t="s">
        <v>899</v>
      </c>
      <c r="S68" s="131" t="s">
        <v>885</v>
      </c>
      <c r="T68" s="139" t="s">
        <v>639</v>
      </c>
      <c r="U68" s="151">
        <v>44165</v>
      </c>
      <c r="V68" s="173" t="s">
        <v>952</v>
      </c>
      <c r="W68" s="165">
        <v>0</v>
      </c>
      <c r="X68" s="511">
        <f>IF(W68="","",IF(OR(P68=0,P68="",U68=""),"",W68/P68))</f>
        <v>0</v>
      </c>
      <c r="Y68" s="512" t="str">
        <f>IF(W68="","",IF(U68&lt;=S68,IF(X68=0%,"SIN INICIAR",IF(X68=100%,"TERMINADA",IF(X68&gt;0%,"EN PROCESO",IF(X68&lt;0%,"INCUMPLIDA"))))))</f>
        <v>SIN INICIAR</v>
      </c>
      <c r="Z68" s="184" t="s">
        <v>953</v>
      </c>
      <c r="AA68" s="185" t="s">
        <v>983</v>
      </c>
    </row>
    <row r="69" spans="1:27" ht="78.75" customHeight="1" x14ac:dyDescent="0.2">
      <c r="A69" s="97" t="s">
        <v>38</v>
      </c>
      <c r="B69" s="93" t="s">
        <v>53</v>
      </c>
      <c r="C69" s="215" t="s">
        <v>148</v>
      </c>
      <c r="D69" s="119" t="s">
        <v>21</v>
      </c>
      <c r="E69" s="93" t="s">
        <v>594</v>
      </c>
      <c r="F69" s="215" t="s">
        <v>599</v>
      </c>
      <c r="G69" s="215" t="s">
        <v>600</v>
      </c>
      <c r="H69" s="119" t="s">
        <v>34</v>
      </c>
      <c r="I69" s="215" t="s">
        <v>602</v>
      </c>
      <c r="J69" s="218" t="s">
        <v>149</v>
      </c>
      <c r="K69" s="132" t="s">
        <v>603</v>
      </c>
      <c r="L69" s="221" t="s">
        <v>901</v>
      </c>
      <c r="M69" s="224" t="s">
        <v>904</v>
      </c>
      <c r="N69" s="349" t="s">
        <v>640</v>
      </c>
      <c r="O69" s="215" t="s">
        <v>641</v>
      </c>
      <c r="P69" s="227">
        <v>3</v>
      </c>
      <c r="Q69" s="227" t="s">
        <v>170</v>
      </c>
      <c r="R69" s="227" t="s">
        <v>899</v>
      </c>
      <c r="S69" s="227" t="s">
        <v>885</v>
      </c>
      <c r="T69" s="347" t="s">
        <v>642</v>
      </c>
      <c r="U69" s="207">
        <v>44165</v>
      </c>
      <c r="V69" s="324" t="s">
        <v>954</v>
      </c>
      <c r="W69" s="227">
        <v>2</v>
      </c>
      <c r="X69" s="513">
        <f>IF(W69="","",IF(OR(P69=0,P69="",U69=""),"",W69/P69))</f>
        <v>0.66666666666666663</v>
      </c>
      <c r="Y69" s="514" t="str">
        <f>IF(W69="","",IF(U69&lt;=S69,IF(X69=0%,"SIN INICIAR",IF(X69=100%,"TERMINADA",IF(X69&gt;0%,"EN PROCESO",IF(X69&lt;0%,"INCUMPLIDA"))))))</f>
        <v>EN PROCESO</v>
      </c>
      <c r="Z69" s="213" t="s">
        <v>955</v>
      </c>
      <c r="AA69" s="211" t="s">
        <v>983</v>
      </c>
    </row>
    <row r="70" spans="1:27" ht="78.75" customHeight="1" x14ac:dyDescent="0.2">
      <c r="A70" s="97" t="s">
        <v>38</v>
      </c>
      <c r="B70" s="93" t="s">
        <v>53</v>
      </c>
      <c r="C70" s="216"/>
      <c r="D70" s="93" t="s">
        <v>21</v>
      </c>
      <c r="E70" s="93" t="s">
        <v>594</v>
      </c>
      <c r="F70" s="216"/>
      <c r="G70" s="216"/>
      <c r="H70" s="93" t="s">
        <v>34</v>
      </c>
      <c r="I70" s="216"/>
      <c r="J70" s="220"/>
      <c r="K70" s="100" t="s">
        <v>604</v>
      </c>
      <c r="L70" s="223"/>
      <c r="M70" s="226"/>
      <c r="N70" s="350"/>
      <c r="O70" s="216"/>
      <c r="P70" s="228"/>
      <c r="Q70" s="228"/>
      <c r="R70" s="228"/>
      <c r="S70" s="228"/>
      <c r="T70" s="348"/>
      <c r="U70" s="208"/>
      <c r="V70" s="325"/>
      <c r="W70" s="228"/>
      <c r="X70" s="515"/>
      <c r="Y70" s="516"/>
      <c r="Z70" s="214"/>
      <c r="AA70" s="212"/>
    </row>
  </sheetData>
  <sheetProtection algorithmName="SHA-512" hashValue="nP9mjLzwvi2wXpvGOIGs7TDGRRMR6dkLIjUbtg0Nd3iE78NJrSNbuwWbZs3sHi4YS0Qax09DnjXGG/6BsQXY0w==" saltValue="nQlxyhd6eTxEHUiwZP1fxA==" spinCount="100000" sheet="1" objects="1" scenarios="1" formatCells="0" formatColumns="0"/>
  <mergeCells count="362">
    <mergeCell ref="W58:W59"/>
    <mergeCell ref="U27:U28"/>
    <mergeCell ref="V27:V28"/>
    <mergeCell ref="W27:W28"/>
    <mergeCell ref="X27:X28"/>
    <mergeCell ref="Y27:Y28"/>
    <mergeCell ref="Z27:Z28"/>
    <mergeCell ref="AA27:AA28"/>
    <mergeCell ref="AA34:AA35"/>
    <mergeCell ref="U29:U31"/>
    <mergeCell ref="V29:V31"/>
    <mergeCell ref="W29:W31"/>
    <mergeCell ref="X29:X31"/>
    <mergeCell ref="Y29:Y31"/>
    <mergeCell ref="Z29:Z31"/>
    <mergeCell ref="AA29:AA31"/>
    <mergeCell ref="Y51:Y52"/>
    <mergeCell ref="Z51:Z52"/>
    <mergeCell ref="AA51:AA52"/>
    <mergeCell ref="Z46:Z47"/>
    <mergeCell ref="AA46:AA47"/>
    <mergeCell ref="Y46:Y47"/>
    <mergeCell ref="L11:L12"/>
    <mergeCell ref="AA69:AA70"/>
    <mergeCell ref="U56:U57"/>
    <mergeCell ref="V56:V57"/>
    <mergeCell ref="W56:W57"/>
    <mergeCell ref="X56:X57"/>
    <mergeCell ref="Y56:Y57"/>
    <mergeCell ref="Z56:Z57"/>
    <mergeCell ref="AA56:AA57"/>
    <mergeCell ref="V53:V54"/>
    <mergeCell ref="W53:W54"/>
    <mergeCell ref="X53:X54"/>
    <mergeCell ref="Y53:Y54"/>
    <mergeCell ref="Z53:Z54"/>
    <mergeCell ref="AA53:AA54"/>
    <mergeCell ref="AA58:AA59"/>
    <mergeCell ref="U60:U61"/>
    <mergeCell ref="V60:V61"/>
    <mergeCell ref="W60:W61"/>
    <mergeCell ref="X60:X61"/>
    <mergeCell ref="Y60:Y61"/>
    <mergeCell ref="Z60:Z61"/>
    <mergeCell ref="AA60:AA61"/>
    <mergeCell ref="V58:V59"/>
    <mergeCell ref="Q18:Q20"/>
    <mergeCell ref="Q15:Q16"/>
    <mergeCell ref="N41:N42"/>
    <mergeCell ref="O41:O42"/>
    <mergeCell ref="Q41:Q42"/>
    <mergeCell ref="R29:R31"/>
    <mergeCell ref="L29:L31"/>
    <mergeCell ref="M41:M43"/>
    <mergeCell ref="L41:L43"/>
    <mergeCell ref="M37:M38"/>
    <mergeCell ref="L37:L38"/>
    <mergeCell ref="M39:M40"/>
    <mergeCell ref="L39:L40"/>
    <mergeCell ref="R41:R42"/>
    <mergeCell ref="M29:M31"/>
    <mergeCell ref="R27:R28"/>
    <mergeCell ref="S60:S61"/>
    <mergeCell ref="S69:S70"/>
    <mergeCell ref="Q64:Q67"/>
    <mergeCell ref="Q48:Q50"/>
    <mergeCell ref="Q45:Q47"/>
    <mergeCell ref="S51:S52"/>
    <mergeCell ref="P56:P57"/>
    <mergeCell ref="P53:P54"/>
    <mergeCell ref="Q23:Q26"/>
    <mergeCell ref="T69:T70"/>
    <mergeCell ref="Y69:Y70"/>
    <mergeCell ref="Z69:Z70"/>
    <mergeCell ref="O65:O67"/>
    <mergeCell ref="N69:N70"/>
    <mergeCell ref="O69:O70"/>
    <mergeCell ref="Q69:Q70"/>
    <mergeCell ref="R69:R70"/>
    <mergeCell ref="U69:U70"/>
    <mergeCell ref="V69:V70"/>
    <mergeCell ref="W69:W70"/>
    <mergeCell ref="X69:X70"/>
    <mergeCell ref="C37:C38"/>
    <mergeCell ref="C39:C40"/>
    <mergeCell ref="C41:C43"/>
    <mergeCell ref="F37:F38"/>
    <mergeCell ref="G37:G38"/>
    <mergeCell ref="F39:F40"/>
    <mergeCell ref="G39:G40"/>
    <mergeCell ref="F41:F43"/>
    <mergeCell ref="G41:G43"/>
    <mergeCell ref="X34:X35"/>
    <mergeCell ref="Y34:Y35"/>
    <mergeCell ref="Z34:Z35"/>
    <mergeCell ref="L32:L33"/>
    <mergeCell ref="M32:M33"/>
    <mergeCell ref="U32:U33"/>
    <mergeCell ref="V41:V42"/>
    <mergeCell ref="W41:W42"/>
    <mergeCell ref="X41:X42"/>
    <mergeCell ref="Y41:Y42"/>
    <mergeCell ref="S41:S42"/>
    <mergeCell ref="N32:N33"/>
    <mergeCell ref="O32:O33"/>
    <mergeCell ref="Q32:Q33"/>
    <mergeCell ref="R32:R33"/>
    <mergeCell ref="P41:P42"/>
    <mergeCell ref="I41:I43"/>
    <mergeCell ref="J41:J43"/>
    <mergeCell ref="I37:I38"/>
    <mergeCell ref="J37:J38"/>
    <mergeCell ref="I39:I40"/>
    <mergeCell ref="J39:J40"/>
    <mergeCell ref="U34:U35"/>
    <mergeCell ref="V34:V35"/>
    <mergeCell ref="W34:W35"/>
    <mergeCell ref="T32:T33"/>
    <mergeCell ref="N34:N35"/>
    <mergeCell ref="O34:O35"/>
    <mergeCell ref="Q34:Q35"/>
    <mergeCell ref="R34:R35"/>
    <mergeCell ref="T34:T35"/>
    <mergeCell ref="P32:P33"/>
    <mergeCell ref="N29:N31"/>
    <mergeCell ref="O29:O31"/>
    <mergeCell ref="Q29:Q31"/>
    <mergeCell ref="P34:P35"/>
    <mergeCell ref="T29:T31"/>
    <mergeCell ref="S29:S31"/>
    <mergeCell ref="S32:S33"/>
    <mergeCell ref="S34:S35"/>
    <mergeCell ref="P29:P31"/>
    <mergeCell ref="C29:C31"/>
    <mergeCell ref="C32:C33"/>
    <mergeCell ref="C34:C35"/>
    <mergeCell ref="F29:F31"/>
    <mergeCell ref="G29:G31"/>
    <mergeCell ref="F32:F33"/>
    <mergeCell ref="G32:G33"/>
    <mergeCell ref="F34:F35"/>
    <mergeCell ref="G34:G35"/>
    <mergeCell ref="I29:I31"/>
    <mergeCell ref="J29:J31"/>
    <mergeCell ref="I32:I33"/>
    <mergeCell ref="J32:J33"/>
    <mergeCell ref="I34:I35"/>
    <mergeCell ref="L34:L35"/>
    <mergeCell ref="M34:M35"/>
    <mergeCell ref="J34:J35"/>
    <mergeCell ref="Q27:Q28"/>
    <mergeCell ref="T27:T28"/>
    <mergeCell ref="C27:C28"/>
    <mergeCell ref="F27:F28"/>
    <mergeCell ref="G27:G28"/>
    <mergeCell ref="I27:I28"/>
    <mergeCell ref="J27:J28"/>
    <mergeCell ref="L27:L28"/>
    <mergeCell ref="M27:M28"/>
    <mergeCell ref="P27:P28"/>
    <mergeCell ref="S27:S28"/>
    <mergeCell ref="N27:N28"/>
    <mergeCell ref="O27:O28"/>
    <mergeCell ref="J23:J26"/>
    <mergeCell ref="L23:L26"/>
    <mergeCell ref="M23:M26"/>
    <mergeCell ref="I23:I26"/>
    <mergeCell ref="L18:L20"/>
    <mergeCell ref="M18:M20"/>
    <mergeCell ref="L21:L22"/>
    <mergeCell ref="M21:M22"/>
    <mergeCell ref="C18:C20"/>
    <mergeCell ref="C21:C22"/>
    <mergeCell ref="F18:F20"/>
    <mergeCell ref="G18:G20"/>
    <mergeCell ref="F21:F22"/>
    <mergeCell ref="G21:G22"/>
    <mergeCell ref="I18:I20"/>
    <mergeCell ref="I21:I22"/>
    <mergeCell ref="J18:J20"/>
    <mergeCell ref="J21:J22"/>
    <mergeCell ref="C23:C26"/>
    <mergeCell ref="F23:F26"/>
    <mergeCell ref="G23:G26"/>
    <mergeCell ref="Y11:Y12"/>
    <mergeCell ref="Z11:Z12"/>
    <mergeCell ref="AA11:AA12"/>
    <mergeCell ref="N11:N12"/>
    <mergeCell ref="O11:O12"/>
    <mergeCell ref="Q11:Q12"/>
    <mergeCell ref="P11:P12"/>
    <mergeCell ref="U11:U12"/>
    <mergeCell ref="V11:V12"/>
    <mergeCell ref="W11:W12"/>
    <mergeCell ref="X11:X12"/>
    <mergeCell ref="R11:R12"/>
    <mergeCell ref="T11:T12"/>
    <mergeCell ref="S11:S12"/>
    <mergeCell ref="C11:C12"/>
    <mergeCell ref="F11:F12"/>
    <mergeCell ref="G11:G12"/>
    <mergeCell ref="I11:I12"/>
    <mergeCell ref="J11:J12"/>
    <mergeCell ref="M15:M16"/>
    <mergeCell ref="Q7:Q8"/>
    <mergeCell ref="R7:R8"/>
    <mergeCell ref="O7:O8"/>
    <mergeCell ref="F13:F14"/>
    <mergeCell ref="G13:G14"/>
    <mergeCell ref="I13:I14"/>
    <mergeCell ref="J13:J14"/>
    <mergeCell ref="L13:L14"/>
    <mergeCell ref="M13:M14"/>
    <mergeCell ref="L15:L16"/>
    <mergeCell ref="C13:C14"/>
    <mergeCell ref="C15:C16"/>
    <mergeCell ref="F15:F16"/>
    <mergeCell ref="G15:G16"/>
    <mergeCell ref="I15:I16"/>
    <mergeCell ref="J15:J16"/>
    <mergeCell ref="P7:P8"/>
    <mergeCell ref="M11:M12"/>
    <mergeCell ref="AA1:AA4"/>
    <mergeCell ref="L7:L8"/>
    <mergeCell ref="K7:K8"/>
    <mergeCell ref="M7:M8"/>
    <mergeCell ref="A1:A4"/>
    <mergeCell ref="A7:E7"/>
    <mergeCell ref="F7:F8"/>
    <mergeCell ref="G7:G8"/>
    <mergeCell ref="J7:J8"/>
    <mergeCell ref="H7:H8"/>
    <mergeCell ref="A6:J6"/>
    <mergeCell ref="I7:I8"/>
    <mergeCell ref="N6:T6"/>
    <mergeCell ref="N7:N8"/>
    <mergeCell ref="T7:T8"/>
    <mergeCell ref="U1:U4"/>
    <mergeCell ref="V1:Z4"/>
    <mergeCell ref="B1:S4"/>
    <mergeCell ref="T1:T4"/>
    <mergeCell ref="U6:AA6"/>
    <mergeCell ref="K6:M6"/>
    <mergeCell ref="S7:S8"/>
    <mergeCell ref="C44:C47"/>
    <mergeCell ref="C48:C50"/>
    <mergeCell ref="C51:C52"/>
    <mergeCell ref="F51:F52"/>
    <mergeCell ref="G51:G52"/>
    <mergeCell ref="F48:F50"/>
    <mergeCell ref="G48:G50"/>
    <mergeCell ref="F44:F47"/>
    <mergeCell ref="G44:G47"/>
    <mergeCell ref="I44:I47"/>
    <mergeCell ref="J44:J47"/>
    <mergeCell ref="I48:I50"/>
    <mergeCell ref="J48:J50"/>
    <mergeCell ref="P51:P52"/>
    <mergeCell ref="I51:I52"/>
    <mergeCell ref="J51:J52"/>
    <mergeCell ref="L44:L47"/>
    <mergeCell ref="M44:M47"/>
    <mergeCell ref="L51:L52"/>
    <mergeCell ref="M51:M52"/>
    <mergeCell ref="M48:M50"/>
    <mergeCell ref="L48:L50"/>
    <mergeCell ref="N46:N47"/>
    <mergeCell ref="O46:O47"/>
    <mergeCell ref="T46:T47"/>
    <mergeCell ref="N51:N52"/>
    <mergeCell ref="O51:O52"/>
    <mergeCell ref="Q51:Q52"/>
    <mergeCell ref="R51:R52"/>
    <mergeCell ref="T51:T52"/>
    <mergeCell ref="V51:V52"/>
    <mergeCell ref="W51:W52"/>
    <mergeCell ref="X51:X52"/>
    <mergeCell ref="P46:P47"/>
    <mergeCell ref="R46:R47"/>
    <mergeCell ref="S46:S47"/>
    <mergeCell ref="U46:U47"/>
    <mergeCell ref="V46:V47"/>
    <mergeCell ref="W46:W47"/>
    <mergeCell ref="X46:X47"/>
    <mergeCell ref="M53:M54"/>
    <mergeCell ref="L53:L54"/>
    <mergeCell ref="C58:C59"/>
    <mergeCell ref="L58:L59"/>
    <mergeCell ref="M58:M59"/>
    <mergeCell ref="U51:U52"/>
    <mergeCell ref="S53:S54"/>
    <mergeCell ref="S56:S57"/>
    <mergeCell ref="S58:S59"/>
    <mergeCell ref="U53:U54"/>
    <mergeCell ref="U58:U59"/>
    <mergeCell ref="C60:C61"/>
    <mergeCell ref="F53:F54"/>
    <mergeCell ref="G53:G54"/>
    <mergeCell ref="I53:I54"/>
    <mergeCell ref="J53:J54"/>
    <mergeCell ref="F56:F57"/>
    <mergeCell ref="G56:G57"/>
    <mergeCell ref="I56:I57"/>
    <mergeCell ref="J56:J57"/>
    <mergeCell ref="F58:F59"/>
    <mergeCell ref="G58:G59"/>
    <mergeCell ref="I58:I59"/>
    <mergeCell ref="J58:J59"/>
    <mergeCell ref="F60:F61"/>
    <mergeCell ref="G60:G61"/>
    <mergeCell ref="I60:I61"/>
    <mergeCell ref="J60:J61"/>
    <mergeCell ref="C53:C54"/>
    <mergeCell ref="C56:C57"/>
    <mergeCell ref="L60:L61"/>
    <mergeCell ref="R58:R59"/>
    <mergeCell ref="N53:N54"/>
    <mergeCell ref="O53:O54"/>
    <mergeCell ref="Q53:Q54"/>
    <mergeCell ref="R53:R54"/>
    <mergeCell ref="T53:T54"/>
    <mergeCell ref="N56:N57"/>
    <mergeCell ref="O56:O57"/>
    <mergeCell ref="Q56:Q57"/>
    <mergeCell ref="R56:R57"/>
    <mergeCell ref="T56:T57"/>
    <mergeCell ref="N58:N59"/>
    <mergeCell ref="O58:O59"/>
    <mergeCell ref="Q58:Q59"/>
    <mergeCell ref="P58:P59"/>
    <mergeCell ref="T58:T59"/>
    <mergeCell ref="N60:N61"/>
    <mergeCell ref="O60:O61"/>
    <mergeCell ref="Q60:Q61"/>
    <mergeCell ref="P60:P61"/>
    <mergeCell ref="T60:T61"/>
    <mergeCell ref="L56:L57"/>
    <mergeCell ref="M56:M57"/>
    <mergeCell ref="T41:T42"/>
    <mergeCell ref="U41:U42"/>
    <mergeCell ref="Z41:Z42"/>
    <mergeCell ref="AA41:AA42"/>
    <mergeCell ref="X58:X59"/>
    <mergeCell ref="Y58:Y59"/>
    <mergeCell ref="Z58:Z59"/>
    <mergeCell ref="C69:C70"/>
    <mergeCell ref="C64:C67"/>
    <mergeCell ref="F64:F67"/>
    <mergeCell ref="G64:G67"/>
    <mergeCell ref="I64:I67"/>
    <mergeCell ref="J64:J67"/>
    <mergeCell ref="F69:F70"/>
    <mergeCell ref="G69:G70"/>
    <mergeCell ref="I69:I70"/>
    <mergeCell ref="J69:J70"/>
    <mergeCell ref="L64:L67"/>
    <mergeCell ref="M64:M67"/>
    <mergeCell ref="L69:L70"/>
    <mergeCell ref="M69:M70"/>
    <mergeCell ref="P69:P70"/>
    <mergeCell ref="R60:R61"/>
    <mergeCell ref="M60:M61"/>
  </mergeCells>
  <conditionalFormatting sqref="L9:L70">
    <cfRule type="containsText" dxfId="17" priority="16" operator="containsText" text="BAJA">
      <formula>NOT(ISERROR(SEARCH("BAJA",L9)))</formula>
    </cfRule>
    <cfRule type="containsText" dxfId="16" priority="17" operator="containsText" text="ALTA">
      <formula>NOT(ISERROR(SEARCH("ALTA",L9)))</formula>
    </cfRule>
    <cfRule type="containsText" dxfId="15" priority="18" operator="containsText" text="MODERADA">
      <formula>NOT(ISERROR(SEARCH("MODERADA",L9)))</formula>
    </cfRule>
  </conditionalFormatting>
  <conditionalFormatting sqref="Y9:Y26 Y48:Y70 Y32 Y37:Y46 Y34:Y35">
    <cfRule type="containsText" dxfId="14" priority="13" operator="containsText" text="TERMINADA">
      <formula>NOT(ISERROR(SEARCH("TERMINADA",Y9)))</formula>
    </cfRule>
    <cfRule type="containsText" dxfId="13" priority="14" operator="containsText" text="EN PROCESO">
      <formula>NOT(ISERROR(SEARCH("EN PROCESO",Y9)))</formula>
    </cfRule>
    <cfRule type="containsText" dxfId="12" priority="15" operator="containsText" text="SIN INICIAR">
      <formula>NOT(ISERROR(SEARCH("SIN INICIAR",Y9)))</formula>
    </cfRule>
  </conditionalFormatting>
  <conditionalFormatting sqref="Y27:Y28">
    <cfRule type="containsText" dxfId="11" priority="10" operator="containsText" text="TERMINADA">
      <formula>NOT(ISERROR(SEARCH("TERMINADA",Y27)))</formula>
    </cfRule>
    <cfRule type="containsText" dxfId="10" priority="11" operator="containsText" text="EN PROCESO">
      <formula>NOT(ISERROR(SEARCH("EN PROCESO",Y27)))</formula>
    </cfRule>
    <cfRule type="containsText" dxfId="9" priority="12" operator="containsText" text="SIN INICIAR">
      <formula>NOT(ISERROR(SEARCH("SIN INICIAR",Y27)))</formula>
    </cfRule>
  </conditionalFormatting>
  <conditionalFormatting sqref="Y29:Y31">
    <cfRule type="containsText" dxfId="8" priority="7" operator="containsText" text="TERMINADA">
      <formula>NOT(ISERROR(SEARCH("TERMINADA",Y29)))</formula>
    </cfRule>
    <cfRule type="containsText" dxfId="7" priority="8" operator="containsText" text="EN PROCESO">
      <formula>NOT(ISERROR(SEARCH("EN PROCESO",Y29)))</formula>
    </cfRule>
    <cfRule type="containsText" dxfId="6" priority="9" operator="containsText" text="SIN INICIAR">
      <formula>NOT(ISERROR(SEARCH("SIN INICIAR",Y29)))</formula>
    </cfRule>
  </conditionalFormatting>
  <conditionalFormatting sqref="Y36">
    <cfRule type="containsText" dxfId="5" priority="4" operator="containsText" text="TERMINADA">
      <formula>NOT(ISERROR(SEARCH("TERMINADA",Y36)))</formula>
    </cfRule>
    <cfRule type="containsText" dxfId="4" priority="5" operator="containsText" text="EN PROCESO">
      <formula>NOT(ISERROR(SEARCH("EN PROCESO",Y36)))</formula>
    </cfRule>
    <cfRule type="containsText" dxfId="3" priority="6" operator="containsText" text="SIN INICIAR">
      <formula>NOT(ISERROR(SEARCH("SIN INICIAR",Y36)))</formula>
    </cfRule>
  </conditionalFormatting>
  <conditionalFormatting sqref="Y33">
    <cfRule type="containsText" dxfId="2" priority="1" operator="containsText" text="TERMINADA">
      <formula>NOT(ISERROR(SEARCH("TERMINADA",Y33)))</formula>
    </cfRule>
    <cfRule type="containsText" dxfId="1" priority="2" operator="containsText" text="EN PROCESO">
      <formula>NOT(ISERROR(SEARCH("EN PROCESO",Y33)))</formula>
    </cfRule>
    <cfRule type="containsText" dxfId="0" priority="3" operator="containsText" text="SIN INICIAR">
      <formula>NOT(ISERROR(SEARCH("SIN INICIAR",Y33)))</formula>
    </cfRule>
  </conditionalFormatting>
  <dataValidations count="5">
    <dataValidation type="list" allowBlank="1" showInputMessage="1" showErrorMessage="1" sqref="H44:H47 H53:H70 H9:H38">
      <formula1>Tipo_Impacto</formula1>
    </dataValidation>
    <dataValidation type="list" allowBlank="1" showErrorMessage="1" sqref="H48:H52">
      <formula1>Tipo_Impacto</formula1>
    </dataValidation>
    <dataValidation type="list" allowBlank="1" showInputMessage="1" showErrorMessage="1" sqref="A9:A70">
      <formula1>Macroprocesos</formula1>
    </dataValidation>
    <dataValidation type="list" allowBlank="1" showInputMessage="1" showErrorMessage="1" sqref="B9:B70">
      <formula1>Procesos</formula1>
    </dataValidation>
    <dataValidation type="list" allowBlank="1" showInputMessage="1" showErrorMessage="1" sqref="D9:D70">
      <formula1>Tipología</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Hoja1!$B$2:$B$13</xm:f>
          </x14:formula1>
          <xm:sqref>W62:W69 W60 W58 W55:W56 W53 W48:W51 W39:W41 W13:W26 W34 W9:W11 W44:W46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3"/>
  <sheetViews>
    <sheetView workbookViewId="0">
      <selection activeCell="B2" sqref="B2:B13"/>
    </sheetView>
  </sheetViews>
  <sheetFormatPr baseColWidth="10" defaultRowHeight="15" x14ac:dyDescent="0.25"/>
  <sheetData>
    <row r="2" spans="2:2" x14ac:dyDescent="0.25">
      <c r="B2">
        <v>0</v>
      </c>
    </row>
    <row r="3" spans="2:2" x14ac:dyDescent="0.25">
      <c r="B3">
        <v>0.5</v>
      </c>
    </row>
    <row r="4" spans="2:2" x14ac:dyDescent="0.25">
      <c r="B4">
        <v>1</v>
      </c>
    </row>
    <row r="5" spans="2:2" x14ac:dyDescent="0.25">
      <c r="B5">
        <v>2</v>
      </c>
    </row>
    <row r="6" spans="2:2" x14ac:dyDescent="0.25">
      <c r="B6">
        <v>3</v>
      </c>
    </row>
    <row r="7" spans="2:2" x14ac:dyDescent="0.25">
      <c r="B7">
        <v>4</v>
      </c>
    </row>
    <row r="8" spans="2:2" x14ac:dyDescent="0.25">
      <c r="B8">
        <v>5</v>
      </c>
    </row>
    <row r="9" spans="2:2" x14ac:dyDescent="0.25">
      <c r="B9">
        <v>6</v>
      </c>
    </row>
    <row r="10" spans="2:2" x14ac:dyDescent="0.25">
      <c r="B10">
        <v>7</v>
      </c>
    </row>
    <row r="11" spans="2:2" x14ac:dyDescent="0.25">
      <c r="B11">
        <v>8</v>
      </c>
    </row>
    <row r="12" spans="2:2" x14ac:dyDescent="0.25">
      <c r="B12">
        <v>9</v>
      </c>
    </row>
    <row r="13" spans="2:2" x14ac:dyDescent="0.25">
      <c r="B13">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59"/>
  <sheetViews>
    <sheetView topLeftCell="B1" zoomScale="80" zoomScaleNormal="80" workbookViewId="0">
      <pane ySplit="2" topLeftCell="A26" activePane="bottomLeft" state="frozen"/>
      <selection pane="bottomLeft" activeCell="D32" sqref="D32"/>
    </sheetView>
  </sheetViews>
  <sheetFormatPr baseColWidth="10" defaultColWidth="11.42578125" defaultRowHeight="14.25" x14ac:dyDescent="0.2"/>
  <cols>
    <col min="1" max="2" width="17.7109375" style="28" customWidth="1"/>
    <col min="3" max="3" width="13.7109375" style="28" customWidth="1"/>
    <col min="4" max="4" width="69" style="28" customWidth="1"/>
    <col min="5" max="5" width="22.85546875" style="28" customWidth="1"/>
    <col min="6" max="6" width="19.5703125" style="28" customWidth="1"/>
    <col min="7" max="10" width="17.7109375" style="28" customWidth="1"/>
    <col min="11" max="12" width="17.5703125" style="28" customWidth="1"/>
    <col min="13" max="13" width="22.85546875" style="28" customWidth="1"/>
    <col min="14" max="18" width="13.7109375" style="28" customWidth="1"/>
    <col min="19" max="20" width="17.7109375" style="28" customWidth="1"/>
    <col min="21" max="21" width="16.42578125" style="28" customWidth="1"/>
    <col min="22" max="26" width="13.5703125" style="28" customWidth="1"/>
    <col min="27" max="28" width="17.7109375" style="28" customWidth="1"/>
    <col min="29" max="29" width="14.28515625" style="28" customWidth="1"/>
    <col min="30" max="34" width="13.5703125" style="28" customWidth="1"/>
    <col min="35" max="36" width="17.7109375" style="28" customWidth="1"/>
    <col min="37" max="42" width="13.5703125" style="28" customWidth="1"/>
    <col min="43" max="16384" width="11.42578125" style="28"/>
  </cols>
  <sheetData>
    <row r="1" spans="1:20" ht="10.5" customHeight="1" thickBot="1" x14ac:dyDescent="0.25"/>
    <row r="2" spans="1:20" ht="54" customHeight="1" thickBot="1" x14ac:dyDescent="0.25">
      <c r="A2" s="467" t="s">
        <v>302</v>
      </c>
      <c r="B2" s="468"/>
      <c r="C2" s="468"/>
      <c r="D2" s="468"/>
      <c r="E2" s="468"/>
      <c r="F2" s="468"/>
      <c r="G2" s="468"/>
      <c r="H2" s="468"/>
      <c r="I2" s="468"/>
      <c r="J2" s="468"/>
      <c r="K2" s="468"/>
      <c r="L2" s="469"/>
    </row>
    <row r="3" spans="1:20" ht="10.5" customHeight="1" thickBot="1" x14ac:dyDescent="0.25"/>
    <row r="4" spans="1:20" ht="32.25" customHeight="1" thickBot="1" x14ac:dyDescent="0.25">
      <c r="A4" s="52" t="str">
        <f>Matriz!E9</f>
        <v>EPLE-RG-001</v>
      </c>
      <c r="B4" s="408" t="str">
        <f>Matriz!F9</f>
        <v>Los planes institucionales y sus indicadores de seguimiento no son coherentes con la planeación estratégica de la entidad ni con las funciones de las áreas.</v>
      </c>
      <c r="C4" s="409"/>
      <c r="D4" s="410"/>
      <c r="E4" s="56"/>
      <c r="F4" s="56"/>
      <c r="G4" s="56"/>
      <c r="H4" s="56"/>
      <c r="I4" s="56"/>
      <c r="J4" s="56"/>
      <c r="K4" s="56"/>
      <c r="L4" s="56"/>
    </row>
    <row r="5" spans="1:20" ht="15" thickBot="1" x14ac:dyDescent="0.25"/>
    <row r="6" spans="1:20" ht="15.75" customHeight="1" x14ac:dyDescent="0.2">
      <c r="B6" s="411" t="s">
        <v>127</v>
      </c>
      <c r="C6" s="412"/>
      <c r="D6" s="412"/>
      <c r="E6" s="415" t="s">
        <v>114</v>
      </c>
      <c r="F6" s="416"/>
      <c r="G6" s="416"/>
      <c r="H6" s="416"/>
      <c r="I6" s="416"/>
      <c r="J6" s="416"/>
      <c r="K6" s="416"/>
      <c r="L6" s="417"/>
      <c r="M6" s="72"/>
      <c r="N6" s="72"/>
      <c r="O6" s="72"/>
      <c r="P6" s="72"/>
      <c r="Q6" s="72"/>
      <c r="R6" s="72"/>
      <c r="S6" s="72"/>
      <c r="T6" s="72"/>
    </row>
    <row r="7" spans="1:20" ht="47.25" customHeight="1" thickBot="1" x14ac:dyDescent="0.25">
      <c r="B7" s="413"/>
      <c r="C7" s="414"/>
      <c r="D7" s="414"/>
      <c r="E7" s="421" t="str">
        <f>Matriz!K9</f>
        <v>Los planes institucionales surten procesos de formulación concertados con los líderes y responsables de los procesos, al principio de cada vigencia, con seguimientos periódicos (trimestrales o mensuales) y son susceptibles de actualización cada vez que es requerido por parte de los encargados de su cumplimiento.</v>
      </c>
      <c r="F7" s="422"/>
      <c r="G7" s="422"/>
      <c r="H7" s="422"/>
      <c r="I7" s="422"/>
      <c r="J7" s="422"/>
      <c r="K7" s="422"/>
      <c r="L7" s="423"/>
      <c r="M7" s="73"/>
      <c r="N7" s="73"/>
      <c r="O7" s="73"/>
      <c r="P7" s="73"/>
      <c r="Q7" s="73"/>
      <c r="R7" s="73"/>
      <c r="S7" s="73"/>
      <c r="T7" s="73"/>
    </row>
    <row r="8" spans="1:20" ht="15" x14ac:dyDescent="0.25">
      <c r="B8" s="395" t="s">
        <v>115</v>
      </c>
      <c r="C8" s="397" t="s">
        <v>116</v>
      </c>
      <c r="D8" s="398"/>
      <c r="E8" s="401" t="s">
        <v>110</v>
      </c>
      <c r="F8" s="402"/>
      <c r="G8" s="403" t="s">
        <v>71</v>
      </c>
      <c r="H8" s="404"/>
      <c r="I8" s="404"/>
      <c r="J8" s="404"/>
      <c r="K8" s="404"/>
      <c r="L8" s="405"/>
      <c r="M8" s="70"/>
      <c r="N8" s="70"/>
      <c r="O8" s="71"/>
      <c r="P8" s="71"/>
      <c r="Q8" s="71"/>
      <c r="R8" s="71"/>
      <c r="S8" s="71"/>
      <c r="T8" s="71"/>
    </row>
    <row r="9" spans="1:20" ht="15" customHeight="1" thickBot="1" x14ac:dyDescent="0.25">
      <c r="B9" s="396"/>
      <c r="C9" s="399"/>
      <c r="D9" s="400"/>
      <c r="E9" s="50" t="s">
        <v>111</v>
      </c>
      <c r="F9" s="51" t="s">
        <v>112</v>
      </c>
      <c r="G9" s="386"/>
      <c r="H9" s="387"/>
      <c r="I9" s="387"/>
      <c r="J9" s="387"/>
      <c r="K9" s="387"/>
      <c r="L9" s="388"/>
      <c r="M9" s="65"/>
      <c r="N9" s="65"/>
      <c r="O9" s="71"/>
      <c r="P9" s="71"/>
      <c r="Q9" s="71"/>
      <c r="R9" s="71"/>
      <c r="S9" s="71"/>
      <c r="T9" s="71"/>
    </row>
    <row r="10" spans="1:20" ht="36.75" customHeight="1" x14ac:dyDescent="0.2">
      <c r="B10" s="389" t="s">
        <v>117</v>
      </c>
      <c r="C10" s="77" t="s">
        <v>88</v>
      </c>
      <c r="D10" s="57" t="s">
        <v>80</v>
      </c>
      <c r="E10" s="44" t="s">
        <v>95</v>
      </c>
      <c r="F10" s="45">
        <f>IF(E10="Asignado",15,IF(E10="No asignado",0,""))</f>
        <v>15</v>
      </c>
      <c r="G10" s="424" t="s">
        <v>545</v>
      </c>
      <c r="H10" s="425"/>
      <c r="I10" s="425"/>
      <c r="J10" s="425"/>
      <c r="K10" s="425"/>
      <c r="L10" s="426"/>
      <c r="M10" s="66"/>
      <c r="N10" s="67"/>
      <c r="O10" s="68"/>
      <c r="P10" s="68"/>
      <c r="Q10" s="68"/>
      <c r="R10" s="68"/>
      <c r="S10" s="68"/>
      <c r="T10" s="68"/>
    </row>
    <row r="11" spans="1:20" ht="41.25" customHeight="1" x14ac:dyDescent="0.2">
      <c r="B11" s="390"/>
      <c r="C11" s="37" t="s">
        <v>89</v>
      </c>
      <c r="D11" s="48" t="s">
        <v>81</v>
      </c>
      <c r="E11" s="39" t="s">
        <v>97</v>
      </c>
      <c r="F11" s="40">
        <f>IF(E11="Adecuado",15,IF(E11="Inadecuado",0,""))</f>
        <v>15</v>
      </c>
      <c r="G11" s="424" t="s">
        <v>546</v>
      </c>
      <c r="H11" s="425"/>
      <c r="I11" s="425"/>
      <c r="J11" s="425"/>
      <c r="K11" s="425"/>
      <c r="L11" s="426"/>
      <c r="M11" s="66"/>
      <c r="N11" s="67"/>
      <c r="O11" s="68"/>
      <c r="P11" s="68"/>
      <c r="Q11" s="68"/>
      <c r="R11" s="68"/>
      <c r="S11" s="68"/>
      <c r="T11" s="68"/>
    </row>
    <row r="12" spans="1:20" ht="41.25" customHeight="1" x14ac:dyDescent="0.2">
      <c r="B12" s="76" t="s">
        <v>118</v>
      </c>
      <c r="C12" s="37" t="s">
        <v>90</v>
      </c>
      <c r="D12" s="48" t="s">
        <v>82</v>
      </c>
      <c r="E12" s="39" t="s">
        <v>100</v>
      </c>
      <c r="F12" s="40">
        <f>IF(E12="Oportuna",15,IF(E12="Inoportuna",0,""))</f>
        <v>0</v>
      </c>
      <c r="G12" s="424" t="s">
        <v>547</v>
      </c>
      <c r="H12" s="425"/>
      <c r="I12" s="425"/>
      <c r="J12" s="425"/>
      <c r="K12" s="425"/>
      <c r="L12" s="426"/>
      <c r="M12" s="66"/>
      <c r="N12" s="67"/>
      <c r="O12" s="68"/>
      <c r="P12" s="68"/>
      <c r="Q12" s="68"/>
      <c r="R12" s="68"/>
      <c r="S12" s="68"/>
      <c r="T12" s="68"/>
    </row>
    <row r="13" spans="1:20" ht="47.25" customHeight="1" x14ac:dyDescent="0.2">
      <c r="B13" s="76" t="s">
        <v>119</v>
      </c>
      <c r="C13" s="37" t="s">
        <v>91</v>
      </c>
      <c r="D13" s="48" t="s">
        <v>83</v>
      </c>
      <c r="E13" s="41" t="s">
        <v>101</v>
      </c>
      <c r="F13" s="40">
        <f>IF(E13="Prevenir o detectar",15,IF(E13="No es control",0,""))</f>
        <v>15</v>
      </c>
      <c r="G13" s="424" t="s">
        <v>548</v>
      </c>
      <c r="H13" s="425"/>
      <c r="I13" s="425"/>
      <c r="J13" s="425"/>
      <c r="K13" s="425"/>
      <c r="L13" s="426"/>
      <c r="M13" s="68"/>
      <c r="N13" s="67"/>
      <c r="O13" s="68"/>
      <c r="P13" s="68"/>
      <c r="Q13" s="68"/>
      <c r="R13" s="68"/>
      <c r="S13" s="68"/>
      <c r="T13" s="68"/>
    </row>
    <row r="14" spans="1:20" ht="41.25" customHeight="1" x14ac:dyDescent="0.2">
      <c r="B14" s="58" t="s">
        <v>121</v>
      </c>
      <c r="C14" s="37" t="s">
        <v>92</v>
      </c>
      <c r="D14" s="48" t="s">
        <v>84</v>
      </c>
      <c r="E14" s="39" t="s">
        <v>103</v>
      </c>
      <c r="F14" s="40">
        <f>IF(E14="Confiable",15,IF(E14="No confiable",0,""))</f>
        <v>15</v>
      </c>
      <c r="G14" s="437" t="s">
        <v>549</v>
      </c>
      <c r="H14" s="438"/>
      <c r="I14" s="438"/>
      <c r="J14" s="438"/>
      <c r="K14" s="438"/>
      <c r="L14" s="439"/>
      <c r="M14" s="66"/>
      <c r="N14" s="67"/>
      <c r="O14" s="68"/>
      <c r="P14" s="68"/>
      <c r="Q14" s="68"/>
      <c r="R14" s="68"/>
      <c r="S14" s="68"/>
      <c r="T14" s="68"/>
    </row>
    <row r="15" spans="1:20" ht="41.25" customHeight="1" x14ac:dyDescent="0.2">
      <c r="B15" s="58" t="s">
        <v>122</v>
      </c>
      <c r="C15" s="37" t="s">
        <v>93</v>
      </c>
      <c r="D15" s="48" t="s">
        <v>85</v>
      </c>
      <c r="E15" s="41" t="s">
        <v>105</v>
      </c>
      <c r="F15" s="40">
        <f>IF(E15="Se investigan y resuelven oportunamente",15,IF(E15="No se investigan y resuelven oportunamente",0,""))</f>
        <v>15</v>
      </c>
      <c r="G15" s="437" t="s">
        <v>550</v>
      </c>
      <c r="H15" s="438"/>
      <c r="I15" s="438"/>
      <c r="J15" s="438"/>
      <c r="K15" s="438"/>
      <c r="L15" s="439"/>
      <c r="M15" s="68"/>
      <c r="N15" s="67"/>
      <c r="O15" s="68"/>
      <c r="P15" s="68"/>
      <c r="Q15" s="68"/>
      <c r="R15" s="68"/>
      <c r="S15" s="68"/>
      <c r="T15" s="68"/>
    </row>
    <row r="16" spans="1:20" ht="41.25" customHeight="1" thickBot="1" x14ac:dyDescent="0.25">
      <c r="B16" s="53" t="s">
        <v>120</v>
      </c>
      <c r="C16" s="78" t="s">
        <v>94</v>
      </c>
      <c r="D16" s="49" t="s">
        <v>86</v>
      </c>
      <c r="E16" s="42" t="s">
        <v>107</v>
      </c>
      <c r="F16" s="43">
        <f>IF(E16="Completa",10,IF(E16="Incompleta",5,IF(E16="No existe",0,"")))</f>
        <v>10</v>
      </c>
      <c r="G16" s="427" t="s">
        <v>551</v>
      </c>
      <c r="H16" s="428"/>
      <c r="I16" s="428"/>
      <c r="J16" s="428"/>
      <c r="K16" s="428"/>
      <c r="L16" s="429"/>
      <c r="M16" s="66"/>
      <c r="N16" s="67"/>
      <c r="O16" s="68"/>
      <c r="P16" s="68"/>
      <c r="Q16" s="68"/>
      <c r="R16" s="68"/>
      <c r="S16" s="68"/>
      <c r="T16" s="68"/>
    </row>
    <row r="17" spans="1:20" ht="15" thickBot="1" x14ac:dyDescent="0.25">
      <c r="D17" s="38"/>
      <c r="G17" s="54"/>
      <c r="H17" s="54"/>
      <c r="I17" s="54"/>
      <c r="J17" s="54"/>
      <c r="K17" s="54"/>
      <c r="L17" s="54"/>
      <c r="M17" s="54"/>
      <c r="N17" s="54"/>
      <c r="O17" s="54"/>
      <c r="P17" s="54"/>
      <c r="Q17" s="54"/>
      <c r="R17" s="54"/>
      <c r="S17" s="54"/>
      <c r="T17" s="54"/>
    </row>
    <row r="18" spans="1:20" x14ac:dyDescent="0.2">
      <c r="D18" s="46" t="s">
        <v>87</v>
      </c>
      <c r="E18" s="375">
        <f>IF(SUM(F10:F16)=0,"-",SUM(F10:F16))</f>
        <v>85</v>
      </c>
      <c r="F18" s="376"/>
      <c r="G18" s="55"/>
      <c r="H18" s="55"/>
      <c r="I18" s="55"/>
      <c r="J18" s="55"/>
      <c r="K18" s="55"/>
      <c r="L18" s="55"/>
      <c r="M18" s="430"/>
      <c r="N18" s="430"/>
      <c r="O18" s="55"/>
      <c r="P18" s="55"/>
      <c r="Q18" s="55"/>
      <c r="R18" s="55"/>
      <c r="S18" s="55"/>
      <c r="T18" s="55"/>
    </row>
    <row r="19" spans="1:20" ht="15" thickBot="1" x14ac:dyDescent="0.25">
      <c r="D19" s="47" t="s">
        <v>113</v>
      </c>
      <c r="E19" s="362" t="str">
        <f>IF(E18&lt;=74,"Débil",IF(E18&lt;=89,"Moderado",IF(E18&lt;=100,"Fuerte","")))</f>
        <v>Moderado</v>
      </c>
      <c r="F19" s="363"/>
      <c r="G19" s="55"/>
      <c r="H19" s="55"/>
      <c r="I19" s="55"/>
      <c r="J19" s="55"/>
      <c r="K19" s="55"/>
      <c r="L19" s="55"/>
      <c r="M19" s="55"/>
      <c r="N19" s="55"/>
      <c r="O19" s="55"/>
      <c r="P19" s="55"/>
      <c r="Q19" s="55"/>
      <c r="R19" s="55"/>
      <c r="S19" s="55"/>
      <c r="T19" s="55"/>
    </row>
    <row r="20" spans="1:20" ht="10.5" customHeight="1" x14ac:dyDescent="0.2"/>
    <row r="21" spans="1:20" ht="10.5" customHeight="1" thickBot="1" x14ac:dyDescent="0.25"/>
    <row r="22" spans="1:20" ht="33" customHeight="1" thickBot="1" x14ac:dyDescent="0.25">
      <c r="A22" s="52" t="str">
        <f>Matriz!E10</f>
        <v>EPLE-RG-002</v>
      </c>
      <c r="B22" s="408" t="str">
        <f>Matriz!F10</f>
        <v>Falta de oportunidad, veracidad o imprecisiones de la información reportada sobre la ejecución a los proyectos de inversión</v>
      </c>
      <c r="C22" s="409"/>
      <c r="D22" s="410"/>
      <c r="E22" s="56"/>
      <c r="F22" s="56"/>
      <c r="G22" s="56"/>
      <c r="H22" s="56"/>
      <c r="I22" s="56"/>
      <c r="J22" s="56"/>
      <c r="K22" s="56"/>
      <c r="L22" s="56"/>
    </row>
    <row r="23" spans="1:20" ht="15" thickBot="1" x14ac:dyDescent="0.25"/>
    <row r="24" spans="1:20" ht="15.75" customHeight="1" x14ac:dyDescent="0.2">
      <c r="B24" s="411" t="s">
        <v>127</v>
      </c>
      <c r="C24" s="412"/>
      <c r="D24" s="412"/>
      <c r="E24" s="415" t="s">
        <v>114</v>
      </c>
      <c r="F24" s="416"/>
      <c r="G24" s="416"/>
      <c r="H24" s="416"/>
      <c r="I24" s="416"/>
      <c r="J24" s="416"/>
      <c r="K24" s="416"/>
      <c r="L24" s="417"/>
      <c r="M24" s="441"/>
      <c r="N24" s="441"/>
      <c r="O24" s="441"/>
      <c r="P24" s="441"/>
      <c r="Q24" s="441"/>
      <c r="R24" s="441"/>
      <c r="S24" s="441"/>
      <c r="T24" s="441"/>
    </row>
    <row r="25" spans="1:20" ht="78.75" customHeight="1" thickBot="1" x14ac:dyDescent="0.25">
      <c r="B25" s="413"/>
      <c r="C25" s="414"/>
      <c r="D25" s="414"/>
      <c r="E25" s="421" t="str">
        <f>Matriz!K10</f>
        <v>Cada vigencia, la Secretaría Distrital de Planeación emite directrices oficiales donde se establecen las fechas de reporte al seguimiento de los proyectos de inversión en los aplicativos correspondientes. A partir de este cronograma, se establecen las fechas de envío de información sobre el cumplimiento de metas por parte de los gerentes y responsables de las mismas a planeación. Si se presentan observaciones, al reporte, se aclaran oportunamente con los procesos.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v>
      </c>
      <c r="F25" s="422"/>
      <c r="G25" s="422"/>
      <c r="H25" s="422"/>
      <c r="I25" s="422"/>
      <c r="J25" s="422"/>
      <c r="K25" s="422"/>
      <c r="L25" s="423"/>
      <c r="M25" s="442"/>
      <c r="N25" s="442"/>
      <c r="O25" s="442"/>
      <c r="P25" s="442"/>
      <c r="Q25" s="442"/>
      <c r="R25" s="442"/>
      <c r="S25" s="442"/>
      <c r="T25" s="442"/>
    </row>
    <row r="26" spans="1:20" ht="15" x14ac:dyDescent="0.25">
      <c r="B26" s="395" t="s">
        <v>115</v>
      </c>
      <c r="C26" s="397" t="s">
        <v>116</v>
      </c>
      <c r="D26" s="398"/>
      <c r="E26" s="401" t="s">
        <v>110</v>
      </c>
      <c r="F26" s="402"/>
      <c r="G26" s="403" t="s">
        <v>71</v>
      </c>
      <c r="H26" s="404"/>
      <c r="I26" s="404"/>
      <c r="J26" s="404"/>
      <c r="K26" s="404"/>
      <c r="L26" s="405"/>
      <c r="M26" s="443"/>
      <c r="N26" s="443"/>
      <c r="O26" s="404"/>
      <c r="P26" s="404"/>
      <c r="Q26" s="404"/>
      <c r="R26" s="404"/>
      <c r="S26" s="404"/>
      <c r="T26" s="404"/>
    </row>
    <row r="27" spans="1:20" ht="15" customHeight="1" thickBot="1" x14ac:dyDescent="0.25">
      <c r="B27" s="396"/>
      <c r="C27" s="399"/>
      <c r="D27" s="400"/>
      <c r="E27" s="50" t="s">
        <v>111</v>
      </c>
      <c r="F27" s="51" t="s">
        <v>112</v>
      </c>
      <c r="G27" s="386"/>
      <c r="H27" s="387"/>
      <c r="I27" s="387"/>
      <c r="J27" s="387"/>
      <c r="K27" s="387"/>
      <c r="L27" s="388"/>
      <c r="M27" s="65"/>
      <c r="N27" s="65"/>
      <c r="O27" s="404"/>
      <c r="P27" s="404"/>
      <c r="Q27" s="404"/>
      <c r="R27" s="404"/>
      <c r="S27" s="404"/>
      <c r="T27" s="404"/>
    </row>
    <row r="28" spans="1:20" ht="36.75" customHeight="1" x14ac:dyDescent="0.2">
      <c r="B28" s="389" t="s">
        <v>117</v>
      </c>
      <c r="C28" s="77" t="s">
        <v>88</v>
      </c>
      <c r="D28" s="57" t="s">
        <v>80</v>
      </c>
      <c r="E28" s="44" t="s">
        <v>95</v>
      </c>
      <c r="F28" s="45">
        <f>IF(E28="Asignado",15,IF(E28="No asignado",0,""))</f>
        <v>15</v>
      </c>
      <c r="G28" s="431" t="s">
        <v>561</v>
      </c>
      <c r="H28" s="432"/>
      <c r="I28" s="432"/>
      <c r="J28" s="432"/>
      <c r="K28" s="432"/>
      <c r="L28" s="433"/>
      <c r="M28" s="66"/>
      <c r="N28" s="67"/>
      <c r="O28" s="440"/>
      <c r="P28" s="440"/>
      <c r="Q28" s="440"/>
      <c r="R28" s="440"/>
      <c r="S28" s="440"/>
      <c r="T28" s="440"/>
    </row>
    <row r="29" spans="1:20" ht="41.25" customHeight="1" x14ac:dyDescent="0.2">
      <c r="B29" s="390"/>
      <c r="C29" s="37" t="s">
        <v>89</v>
      </c>
      <c r="D29" s="48" t="s">
        <v>81</v>
      </c>
      <c r="E29" s="39" t="s">
        <v>97</v>
      </c>
      <c r="F29" s="40">
        <f>IF(E29="Adecuado",15,IF(E29="Inadecuado",0,""))</f>
        <v>15</v>
      </c>
      <c r="G29" s="434"/>
      <c r="H29" s="435"/>
      <c r="I29" s="435"/>
      <c r="J29" s="435"/>
      <c r="K29" s="435"/>
      <c r="L29" s="436"/>
      <c r="M29" s="66"/>
      <c r="N29" s="67"/>
      <c r="O29" s="440"/>
      <c r="P29" s="440"/>
      <c r="Q29" s="440"/>
      <c r="R29" s="440"/>
      <c r="S29" s="440"/>
      <c r="T29" s="440"/>
    </row>
    <row r="30" spans="1:20" ht="48.75" customHeight="1" x14ac:dyDescent="0.2">
      <c r="B30" s="76" t="s">
        <v>118</v>
      </c>
      <c r="C30" s="37" t="s">
        <v>90</v>
      </c>
      <c r="D30" s="48" t="s">
        <v>82</v>
      </c>
      <c r="E30" s="39" t="s">
        <v>99</v>
      </c>
      <c r="F30" s="40">
        <f>IF(E30="Oportuna",15,IF(E30="Inoportuna",0,""))</f>
        <v>15</v>
      </c>
      <c r="G30" s="424" t="s">
        <v>660</v>
      </c>
      <c r="H30" s="425"/>
      <c r="I30" s="425"/>
      <c r="J30" s="425"/>
      <c r="K30" s="425"/>
      <c r="L30" s="426"/>
      <c r="M30" s="66"/>
      <c r="N30" s="67"/>
      <c r="O30" s="440"/>
      <c r="P30" s="440"/>
      <c r="Q30" s="440"/>
      <c r="R30" s="440"/>
      <c r="S30" s="440"/>
      <c r="T30" s="440"/>
    </row>
    <row r="31" spans="1:20" ht="47.25" customHeight="1" x14ac:dyDescent="0.2">
      <c r="B31" s="76" t="s">
        <v>119</v>
      </c>
      <c r="C31" s="37" t="s">
        <v>91</v>
      </c>
      <c r="D31" s="48" t="s">
        <v>83</v>
      </c>
      <c r="E31" s="41" t="s">
        <v>101</v>
      </c>
      <c r="F31" s="40">
        <f>IF(E31="Prevenir o detectar",15,IF(E31="No es control",0,""))</f>
        <v>15</v>
      </c>
      <c r="G31" s="424" t="s">
        <v>562</v>
      </c>
      <c r="H31" s="425"/>
      <c r="I31" s="425"/>
      <c r="J31" s="425"/>
      <c r="K31" s="425"/>
      <c r="L31" s="426"/>
      <c r="M31" s="68"/>
      <c r="N31" s="67"/>
      <c r="O31" s="440"/>
      <c r="P31" s="440"/>
      <c r="Q31" s="440"/>
      <c r="R31" s="440"/>
      <c r="S31" s="440"/>
      <c r="T31" s="440"/>
    </row>
    <row r="32" spans="1:20" ht="41.25" customHeight="1" x14ac:dyDescent="0.2">
      <c r="B32" s="58" t="s">
        <v>121</v>
      </c>
      <c r="C32" s="37" t="s">
        <v>92</v>
      </c>
      <c r="D32" s="48" t="s">
        <v>84</v>
      </c>
      <c r="E32" s="39" t="s">
        <v>103</v>
      </c>
      <c r="F32" s="40">
        <f>IF(E32="Confiable",15,IF(E32="No confiable",0,""))</f>
        <v>15</v>
      </c>
      <c r="G32" s="437" t="s">
        <v>661</v>
      </c>
      <c r="H32" s="438"/>
      <c r="I32" s="438"/>
      <c r="J32" s="438"/>
      <c r="K32" s="438"/>
      <c r="L32" s="439"/>
      <c r="M32" s="66"/>
      <c r="N32" s="67"/>
      <c r="O32" s="440"/>
      <c r="P32" s="440"/>
      <c r="Q32" s="440"/>
      <c r="R32" s="440"/>
      <c r="S32" s="440"/>
      <c r="T32" s="440"/>
    </row>
    <row r="33" spans="1:20" ht="48.75" customHeight="1" x14ac:dyDescent="0.2">
      <c r="B33" s="58" t="s">
        <v>122</v>
      </c>
      <c r="C33" s="37" t="s">
        <v>93</v>
      </c>
      <c r="D33" s="48" t="s">
        <v>85</v>
      </c>
      <c r="E33" s="41" t="s">
        <v>105</v>
      </c>
      <c r="F33" s="40">
        <f>IF(E33="Se investigan y resuelven oportunamente",15,IF(E33="No se investigan y resuelven oportunamente",0,""))</f>
        <v>15</v>
      </c>
      <c r="G33" s="437" t="s">
        <v>559</v>
      </c>
      <c r="H33" s="438"/>
      <c r="I33" s="438"/>
      <c r="J33" s="438"/>
      <c r="K33" s="438"/>
      <c r="L33" s="439"/>
      <c r="M33" s="68"/>
      <c r="N33" s="67"/>
      <c r="O33" s="440"/>
      <c r="P33" s="440"/>
      <c r="Q33" s="440"/>
      <c r="R33" s="440"/>
      <c r="S33" s="440"/>
      <c r="T33" s="440"/>
    </row>
    <row r="34" spans="1:20" ht="41.25" customHeight="1" thickBot="1" x14ac:dyDescent="0.25">
      <c r="B34" s="53" t="s">
        <v>120</v>
      </c>
      <c r="C34" s="78" t="s">
        <v>94</v>
      </c>
      <c r="D34" s="49" t="s">
        <v>86</v>
      </c>
      <c r="E34" s="42" t="s">
        <v>107</v>
      </c>
      <c r="F34" s="43">
        <f>IF(E34="Completa",10,IF(E34="Incompleta",5,IF(E34="No existe",0,"")))</f>
        <v>10</v>
      </c>
      <c r="G34" s="427" t="s">
        <v>560</v>
      </c>
      <c r="H34" s="428"/>
      <c r="I34" s="428"/>
      <c r="J34" s="428"/>
      <c r="K34" s="428"/>
      <c r="L34" s="429"/>
      <c r="M34" s="66"/>
      <c r="N34" s="67"/>
      <c r="O34" s="440"/>
      <c r="P34" s="440"/>
      <c r="Q34" s="440"/>
      <c r="R34" s="440"/>
      <c r="S34" s="440"/>
      <c r="T34" s="440"/>
    </row>
    <row r="35" spans="1:20" ht="15" thickBot="1" x14ac:dyDescent="0.25">
      <c r="D35" s="38"/>
      <c r="G35" s="54"/>
      <c r="H35" s="54"/>
      <c r="I35" s="54"/>
      <c r="J35" s="54"/>
      <c r="K35" s="54"/>
      <c r="L35" s="54"/>
      <c r="M35" s="54"/>
      <c r="N35" s="54"/>
      <c r="O35" s="54"/>
      <c r="P35" s="54"/>
      <c r="Q35" s="54"/>
      <c r="R35" s="54"/>
      <c r="S35" s="54"/>
      <c r="T35" s="54"/>
    </row>
    <row r="36" spans="1:20" x14ac:dyDescent="0.2">
      <c r="D36" s="46" t="s">
        <v>87</v>
      </c>
      <c r="E36" s="375">
        <f>IF(SUM(F28:F34)=0,"-",SUM(F28:F34))</f>
        <v>100</v>
      </c>
      <c r="F36" s="376"/>
      <c r="G36" s="55"/>
      <c r="H36" s="55"/>
      <c r="I36" s="55"/>
      <c r="J36" s="55"/>
      <c r="K36" s="55"/>
      <c r="L36" s="55"/>
      <c r="M36" s="430"/>
      <c r="N36" s="430"/>
      <c r="O36" s="55"/>
      <c r="P36" s="55"/>
      <c r="Q36" s="55"/>
      <c r="R36" s="55"/>
      <c r="S36" s="55"/>
      <c r="T36" s="55"/>
    </row>
    <row r="37" spans="1:20" ht="15" thickBot="1" x14ac:dyDescent="0.25">
      <c r="D37" s="47" t="s">
        <v>113</v>
      </c>
      <c r="E37" s="362" t="str">
        <f>IF(E36&lt;=74,"Débil",IF(E36&lt;=89,"Moderado",IF(E36&lt;=100,"Fuerte","")))</f>
        <v>Fuerte</v>
      </c>
      <c r="F37" s="363"/>
      <c r="G37" s="55"/>
      <c r="H37" s="55"/>
      <c r="I37" s="55"/>
      <c r="J37" s="55"/>
      <c r="K37" s="55"/>
      <c r="L37" s="55"/>
      <c r="M37" s="55"/>
      <c r="N37" s="55"/>
      <c r="O37" s="55"/>
      <c r="P37" s="55"/>
      <c r="Q37" s="55"/>
      <c r="R37" s="55"/>
      <c r="S37" s="55"/>
      <c r="T37" s="55"/>
    </row>
    <row r="38" spans="1:20" ht="10.5" customHeight="1" x14ac:dyDescent="0.2"/>
    <row r="39" spans="1:20" ht="10.5" customHeight="1" thickBot="1" x14ac:dyDescent="0.25"/>
    <row r="40" spans="1:20" ht="33" customHeight="1" thickBot="1" x14ac:dyDescent="0.25">
      <c r="A40" s="52" t="e">
        <f>Matriz!#REF!</f>
        <v>#REF!</v>
      </c>
      <c r="B40" s="408" t="e">
        <f>Matriz!#REF!</f>
        <v>#REF!</v>
      </c>
      <c r="C40" s="409"/>
      <c r="D40" s="410"/>
      <c r="E40" s="56"/>
      <c r="F40" s="56"/>
      <c r="G40" s="56"/>
      <c r="H40" s="56"/>
      <c r="I40" s="56"/>
      <c r="J40" s="56"/>
      <c r="K40" s="56"/>
      <c r="L40" s="56"/>
    </row>
    <row r="41" spans="1:20" ht="15" thickBot="1" x14ac:dyDescent="0.25"/>
    <row r="42" spans="1:20" ht="15.75" customHeight="1" x14ac:dyDescent="0.2">
      <c r="B42" s="411" t="s">
        <v>127</v>
      </c>
      <c r="C42" s="412"/>
      <c r="D42" s="412"/>
      <c r="E42" s="415" t="s">
        <v>114</v>
      </c>
      <c r="F42" s="416"/>
      <c r="G42" s="416"/>
      <c r="H42" s="416"/>
      <c r="I42" s="416"/>
      <c r="J42" s="416"/>
      <c r="K42" s="416"/>
      <c r="L42" s="417"/>
      <c r="M42" s="441"/>
      <c r="N42" s="441"/>
      <c r="O42" s="441"/>
      <c r="P42" s="441"/>
      <c r="Q42" s="441"/>
      <c r="R42" s="441"/>
      <c r="S42" s="441"/>
      <c r="T42" s="441"/>
    </row>
    <row r="43" spans="1:20" ht="78.75" customHeight="1" thickBot="1" x14ac:dyDescent="0.25">
      <c r="B43" s="413"/>
      <c r="C43" s="414"/>
      <c r="D43" s="414"/>
      <c r="E43" s="421" t="e">
        <f>Matriz!#REF!</f>
        <v>#REF!</v>
      </c>
      <c r="F43" s="422"/>
      <c r="G43" s="422"/>
      <c r="H43" s="422"/>
      <c r="I43" s="422"/>
      <c r="J43" s="422"/>
      <c r="K43" s="422"/>
      <c r="L43" s="423"/>
      <c r="M43" s="442"/>
      <c r="N43" s="442"/>
      <c r="O43" s="442"/>
      <c r="P43" s="442"/>
      <c r="Q43" s="442"/>
      <c r="R43" s="442"/>
      <c r="S43" s="442"/>
      <c r="T43" s="442"/>
    </row>
    <row r="44" spans="1:20" ht="15" x14ac:dyDescent="0.25">
      <c r="B44" s="395" t="s">
        <v>115</v>
      </c>
      <c r="C44" s="397" t="s">
        <v>116</v>
      </c>
      <c r="D44" s="398"/>
      <c r="E44" s="401" t="s">
        <v>110</v>
      </c>
      <c r="F44" s="402"/>
      <c r="G44" s="403" t="s">
        <v>71</v>
      </c>
      <c r="H44" s="404"/>
      <c r="I44" s="404"/>
      <c r="J44" s="404"/>
      <c r="K44" s="404"/>
      <c r="L44" s="405"/>
      <c r="M44" s="443"/>
      <c r="N44" s="443"/>
      <c r="O44" s="404"/>
      <c r="P44" s="404"/>
      <c r="Q44" s="404"/>
      <c r="R44" s="404"/>
      <c r="S44" s="404"/>
      <c r="T44" s="404"/>
    </row>
    <row r="45" spans="1:20" ht="15" customHeight="1" thickBot="1" x14ac:dyDescent="0.25">
      <c r="B45" s="396"/>
      <c r="C45" s="399"/>
      <c r="D45" s="400"/>
      <c r="E45" s="50" t="s">
        <v>111</v>
      </c>
      <c r="F45" s="51" t="s">
        <v>112</v>
      </c>
      <c r="G45" s="386"/>
      <c r="H45" s="387"/>
      <c r="I45" s="387"/>
      <c r="J45" s="387"/>
      <c r="K45" s="387"/>
      <c r="L45" s="388"/>
      <c r="M45" s="65"/>
      <c r="N45" s="65"/>
      <c r="O45" s="404"/>
      <c r="P45" s="404"/>
      <c r="Q45" s="404"/>
      <c r="R45" s="404"/>
      <c r="S45" s="404"/>
      <c r="T45" s="404"/>
    </row>
    <row r="46" spans="1:20" ht="36.75" customHeight="1" x14ac:dyDescent="0.2">
      <c r="B46" s="389" t="s">
        <v>117</v>
      </c>
      <c r="C46" s="77" t="s">
        <v>88</v>
      </c>
      <c r="D46" s="57" t="s">
        <v>80</v>
      </c>
      <c r="E46" s="44" t="s">
        <v>95</v>
      </c>
      <c r="F46" s="45">
        <f>IF(E46="Asignado",15,IF(E46="No asignado",0,""))</f>
        <v>15</v>
      </c>
      <c r="G46" s="431" t="s">
        <v>565</v>
      </c>
      <c r="H46" s="432"/>
      <c r="I46" s="432"/>
      <c r="J46" s="432"/>
      <c r="K46" s="432"/>
      <c r="L46" s="433"/>
      <c r="M46" s="66"/>
      <c r="N46" s="67"/>
      <c r="O46" s="440"/>
      <c r="P46" s="440"/>
      <c r="Q46" s="440"/>
      <c r="R46" s="440"/>
      <c r="S46" s="440"/>
      <c r="T46" s="440"/>
    </row>
    <row r="47" spans="1:20" ht="41.25" customHeight="1" x14ac:dyDescent="0.2">
      <c r="B47" s="390"/>
      <c r="C47" s="37" t="s">
        <v>89</v>
      </c>
      <c r="D47" s="48" t="s">
        <v>81</v>
      </c>
      <c r="E47" s="39" t="s">
        <v>97</v>
      </c>
      <c r="F47" s="40">
        <f>IF(E47="Adecuado",15,IF(E47="Inadecuado",0,""))</f>
        <v>15</v>
      </c>
      <c r="G47" s="434"/>
      <c r="H47" s="435"/>
      <c r="I47" s="435"/>
      <c r="J47" s="435"/>
      <c r="K47" s="435"/>
      <c r="L47" s="436"/>
      <c r="M47" s="66"/>
      <c r="N47" s="67"/>
      <c r="O47" s="440"/>
      <c r="P47" s="440"/>
      <c r="Q47" s="440"/>
      <c r="R47" s="440"/>
      <c r="S47" s="440"/>
      <c r="T47" s="440"/>
    </row>
    <row r="48" spans="1:20" ht="59.25" customHeight="1" x14ac:dyDescent="0.2">
      <c r="B48" s="76" t="s">
        <v>118</v>
      </c>
      <c r="C48" s="37" t="s">
        <v>90</v>
      </c>
      <c r="D48" s="48" t="s">
        <v>82</v>
      </c>
      <c r="E48" s="39" t="s">
        <v>100</v>
      </c>
      <c r="F48" s="40">
        <f>IF(E48="Oportuna",15,IF(E48="Inoportuna",0,""))</f>
        <v>0</v>
      </c>
      <c r="G48" s="424" t="s">
        <v>568</v>
      </c>
      <c r="H48" s="425"/>
      <c r="I48" s="425"/>
      <c r="J48" s="425"/>
      <c r="K48" s="425"/>
      <c r="L48" s="426"/>
      <c r="M48" s="66"/>
      <c r="N48" s="67"/>
      <c r="O48" s="440"/>
      <c r="P48" s="440"/>
      <c r="Q48" s="440"/>
      <c r="R48" s="440"/>
      <c r="S48" s="440"/>
      <c r="T48" s="440"/>
    </row>
    <row r="49" spans="1:20" ht="47.25" customHeight="1" x14ac:dyDescent="0.2">
      <c r="B49" s="76" t="s">
        <v>119</v>
      </c>
      <c r="C49" s="37" t="s">
        <v>91</v>
      </c>
      <c r="D49" s="48" t="s">
        <v>83</v>
      </c>
      <c r="E49" s="41" t="s">
        <v>101</v>
      </c>
      <c r="F49" s="40">
        <f>IF(E49="Prevenir o detectar",15,IF(E49="No es control",0,""))</f>
        <v>15</v>
      </c>
      <c r="G49" s="424" t="s">
        <v>662</v>
      </c>
      <c r="H49" s="425"/>
      <c r="I49" s="425"/>
      <c r="J49" s="425"/>
      <c r="K49" s="425"/>
      <c r="L49" s="426"/>
      <c r="M49" s="68"/>
      <c r="N49" s="67"/>
      <c r="O49" s="440"/>
      <c r="P49" s="440"/>
      <c r="Q49" s="440"/>
      <c r="R49" s="440"/>
      <c r="S49" s="440"/>
      <c r="T49" s="440"/>
    </row>
    <row r="50" spans="1:20" ht="41.25" customHeight="1" x14ac:dyDescent="0.2">
      <c r="B50" s="58" t="s">
        <v>121</v>
      </c>
      <c r="C50" s="37" t="s">
        <v>92</v>
      </c>
      <c r="D50" s="48" t="s">
        <v>84</v>
      </c>
      <c r="E50" s="39" t="s">
        <v>103</v>
      </c>
      <c r="F50" s="40">
        <f>IF(E50="Confiable",15,IF(E50="No confiable",0,""))</f>
        <v>15</v>
      </c>
      <c r="G50" s="437" t="s">
        <v>566</v>
      </c>
      <c r="H50" s="438"/>
      <c r="I50" s="438"/>
      <c r="J50" s="438"/>
      <c r="K50" s="438"/>
      <c r="L50" s="439"/>
      <c r="M50" s="66"/>
      <c r="N50" s="67"/>
      <c r="O50" s="440"/>
      <c r="P50" s="440"/>
      <c r="Q50" s="440"/>
      <c r="R50" s="440"/>
      <c r="S50" s="440"/>
      <c r="T50" s="440"/>
    </row>
    <row r="51" spans="1:20" ht="48.75" customHeight="1" x14ac:dyDescent="0.2">
      <c r="B51" s="58" t="s">
        <v>122</v>
      </c>
      <c r="C51" s="37" t="s">
        <v>93</v>
      </c>
      <c r="D51" s="48" t="s">
        <v>85</v>
      </c>
      <c r="E51" s="41" t="s">
        <v>105</v>
      </c>
      <c r="F51" s="40">
        <f>IF(E51="Se investigan y resuelven oportunamente",15,IF(E51="No se investigan y resuelven oportunamente",0,""))</f>
        <v>15</v>
      </c>
      <c r="G51" s="437" t="s">
        <v>567</v>
      </c>
      <c r="H51" s="438"/>
      <c r="I51" s="438"/>
      <c r="J51" s="438"/>
      <c r="K51" s="438"/>
      <c r="L51" s="439"/>
      <c r="M51" s="68"/>
      <c r="N51" s="67"/>
      <c r="O51" s="440"/>
      <c r="P51" s="440"/>
      <c r="Q51" s="440"/>
      <c r="R51" s="440"/>
      <c r="S51" s="440"/>
      <c r="T51" s="440"/>
    </row>
    <row r="52" spans="1:20" ht="41.25" customHeight="1" thickBot="1" x14ac:dyDescent="0.25">
      <c r="B52" s="53" t="s">
        <v>120</v>
      </c>
      <c r="C52" s="78" t="s">
        <v>94</v>
      </c>
      <c r="D52" s="49" t="s">
        <v>86</v>
      </c>
      <c r="E52" s="42" t="s">
        <v>107</v>
      </c>
      <c r="F52" s="43">
        <f>IF(E52="Completa",10,IF(E52="Incompleta",5,IF(E52="No existe",0,"")))</f>
        <v>10</v>
      </c>
      <c r="G52" s="427" t="s">
        <v>663</v>
      </c>
      <c r="H52" s="428"/>
      <c r="I52" s="428"/>
      <c r="J52" s="428"/>
      <c r="K52" s="428"/>
      <c r="L52" s="429"/>
      <c r="M52" s="66"/>
      <c r="N52" s="67"/>
      <c r="O52" s="440"/>
      <c r="P52" s="440"/>
      <c r="Q52" s="440"/>
      <c r="R52" s="440"/>
      <c r="S52" s="440"/>
      <c r="T52" s="440"/>
    </row>
    <row r="53" spans="1:20" ht="15" thickBot="1" x14ac:dyDescent="0.25">
      <c r="D53" s="38"/>
      <c r="G53" s="54"/>
      <c r="H53" s="54"/>
      <c r="I53" s="54"/>
      <c r="J53" s="54"/>
      <c r="K53" s="54"/>
      <c r="L53" s="54"/>
      <c r="M53" s="54"/>
      <c r="N53" s="54"/>
      <c r="O53" s="54"/>
      <c r="P53" s="54"/>
      <c r="Q53" s="54"/>
      <c r="R53" s="54"/>
      <c r="S53" s="54"/>
      <c r="T53" s="54"/>
    </row>
    <row r="54" spans="1:20" x14ac:dyDescent="0.2">
      <c r="D54" s="46" t="s">
        <v>87</v>
      </c>
      <c r="E54" s="375">
        <f>IF(SUM(F46:F52)=0,"-",SUM(F46:F52))</f>
        <v>85</v>
      </c>
      <c r="F54" s="376"/>
      <c r="G54" s="55"/>
      <c r="H54" s="55"/>
      <c r="I54" s="55"/>
      <c r="J54" s="55"/>
      <c r="K54" s="55"/>
      <c r="L54" s="55"/>
      <c r="M54" s="430"/>
      <c r="N54" s="430"/>
      <c r="O54" s="55"/>
      <c r="P54" s="55"/>
      <c r="Q54" s="55"/>
      <c r="R54" s="55"/>
      <c r="S54" s="55"/>
      <c r="T54" s="55"/>
    </row>
    <row r="55" spans="1:20" ht="15" thickBot="1" x14ac:dyDescent="0.25">
      <c r="D55" s="47" t="s">
        <v>113</v>
      </c>
      <c r="E55" s="362" t="str">
        <f>IF(E54&lt;=74,"Débil",IF(E54&lt;=89,"Moderado",IF(E54&lt;=100,"Fuerte","")))</f>
        <v>Moderado</v>
      </c>
      <c r="F55" s="363"/>
      <c r="G55" s="55"/>
      <c r="H55" s="55"/>
      <c r="I55" s="55"/>
      <c r="J55" s="55"/>
      <c r="K55" s="55"/>
      <c r="L55" s="55"/>
      <c r="M55" s="55"/>
      <c r="N55" s="55"/>
      <c r="O55" s="55"/>
      <c r="P55" s="55"/>
      <c r="Q55" s="55"/>
      <c r="R55" s="55"/>
      <c r="S55" s="55"/>
      <c r="T55" s="55"/>
    </row>
    <row r="56" spans="1:20" ht="10.5" customHeight="1" x14ac:dyDescent="0.2"/>
    <row r="57" spans="1:20" ht="10.5" customHeight="1" thickBot="1" x14ac:dyDescent="0.25"/>
    <row r="58" spans="1:20" ht="30" customHeight="1" thickBot="1" x14ac:dyDescent="0.25">
      <c r="A58" s="52" t="str">
        <f>+Matriz!E11</f>
        <v>EGCM-RG-001</v>
      </c>
      <c r="B58" s="464" t="str">
        <f>+Matriz!F11</f>
        <v>Crisis de la imagen institucional.</v>
      </c>
      <c r="C58" s="465"/>
      <c r="D58" s="466"/>
      <c r="E58" s="56"/>
      <c r="F58" s="56"/>
      <c r="G58" s="56"/>
      <c r="H58" s="56"/>
      <c r="I58" s="56"/>
      <c r="J58" s="56"/>
      <c r="K58" s="56"/>
      <c r="L58" s="56"/>
    </row>
    <row r="59" spans="1:20" ht="15" thickBot="1" x14ac:dyDescent="0.25"/>
    <row r="60" spans="1:20" ht="15.75" customHeight="1" thickBot="1" x14ac:dyDescent="0.25">
      <c r="B60" s="411" t="s">
        <v>127</v>
      </c>
      <c r="C60" s="412"/>
      <c r="D60" s="412"/>
      <c r="E60" s="415" t="s">
        <v>114</v>
      </c>
      <c r="F60" s="416"/>
      <c r="G60" s="416"/>
      <c r="H60" s="416"/>
      <c r="I60" s="416"/>
      <c r="J60" s="416"/>
      <c r="K60" s="416"/>
      <c r="L60" s="417"/>
      <c r="M60" s="418" t="s">
        <v>157</v>
      </c>
      <c r="N60" s="419"/>
      <c r="O60" s="419"/>
      <c r="P60" s="419"/>
      <c r="Q60" s="419"/>
      <c r="R60" s="419"/>
      <c r="S60" s="419"/>
      <c r="T60" s="420"/>
    </row>
    <row r="61" spans="1:20" ht="15" thickBot="1" x14ac:dyDescent="0.25">
      <c r="B61" s="413"/>
      <c r="C61" s="414"/>
      <c r="D61" s="414"/>
      <c r="E61" s="421" t="str">
        <f>+Matriz!K11</f>
        <v xml:space="preserve">Ejecutar acciones preventivas de comunicación de acuerdo a las estrategias desarrollas por las diferentes áreas.   </v>
      </c>
      <c r="F61" s="422"/>
      <c r="G61" s="422"/>
      <c r="H61" s="422"/>
      <c r="I61" s="422"/>
      <c r="J61" s="422"/>
      <c r="K61" s="422"/>
      <c r="L61" s="423"/>
      <c r="M61" s="421" t="str">
        <f>+Matriz!K12</f>
        <v xml:space="preserve">Ejecutar las acciones estipuladas en el MANUAL DE COMUNICACIÓN PARA LA CRISIS EGCM-MN-001    </v>
      </c>
      <c r="N61" s="422"/>
      <c r="O61" s="422"/>
      <c r="P61" s="422"/>
      <c r="Q61" s="422"/>
      <c r="R61" s="422"/>
      <c r="S61" s="422"/>
      <c r="T61" s="423"/>
    </row>
    <row r="62" spans="1:20" ht="15" x14ac:dyDescent="0.25">
      <c r="B62" s="395" t="s">
        <v>115</v>
      </c>
      <c r="C62" s="397" t="s">
        <v>116</v>
      </c>
      <c r="D62" s="398"/>
      <c r="E62" s="401" t="s">
        <v>110</v>
      </c>
      <c r="F62" s="402"/>
      <c r="G62" s="403" t="s">
        <v>71</v>
      </c>
      <c r="H62" s="404"/>
      <c r="I62" s="404"/>
      <c r="J62" s="404"/>
      <c r="K62" s="404"/>
      <c r="L62" s="405"/>
      <c r="M62" s="406" t="s">
        <v>110</v>
      </c>
      <c r="N62" s="407"/>
      <c r="O62" s="383" t="s">
        <v>71</v>
      </c>
      <c r="P62" s="384"/>
      <c r="Q62" s="384"/>
      <c r="R62" s="384"/>
      <c r="S62" s="384"/>
      <c r="T62" s="385"/>
    </row>
    <row r="63" spans="1:20" ht="15" thickBot="1" x14ac:dyDescent="0.25">
      <c r="B63" s="396"/>
      <c r="C63" s="399"/>
      <c r="D63" s="400"/>
      <c r="E63" s="50" t="s">
        <v>111</v>
      </c>
      <c r="F63" s="51" t="s">
        <v>112</v>
      </c>
      <c r="G63" s="386"/>
      <c r="H63" s="387"/>
      <c r="I63" s="387"/>
      <c r="J63" s="387"/>
      <c r="K63" s="387"/>
      <c r="L63" s="388"/>
      <c r="M63" s="50" t="s">
        <v>111</v>
      </c>
      <c r="N63" s="51" t="s">
        <v>112</v>
      </c>
      <c r="O63" s="386"/>
      <c r="P63" s="387"/>
      <c r="Q63" s="387"/>
      <c r="R63" s="387"/>
      <c r="S63" s="387"/>
      <c r="T63" s="388"/>
    </row>
    <row r="64" spans="1:20" ht="36.75" customHeight="1" x14ac:dyDescent="0.2">
      <c r="B64" s="389" t="s">
        <v>117</v>
      </c>
      <c r="C64" s="60" t="s">
        <v>88</v>
      </c>
      <c r="D64" s="57" t="s">
        <v>80</v>
      </c>
      <c r="E64" s="44" t="s">
        <v>95</v>
      </c>
      <c r="F64" s="45">
        <f>IF(E64="Asignado",15,IF(E64="No asignado",0,""))</f>
        <v>15</v>
      </c>
      <c r="G64" s="473" t="s">
        <v>189</v>
      </c>
      <c r="H64" s="474"/>
      <c r="I64" s="474"/>
      <c r="J64" s="474"/>
      <c r="K64" s="474"/>
      <c r="L64" s="475"/>
      <c r="M64" s="44" t="s">
        <v>95</v>
      </c>
      <c r="N64" s="45">
        <f>IF(M64="Asignado",15,IF(M64="No asignado",0,""))</f>
        <v>15</v>
      </c>
      <c r="O64" s="473" t="s">
        <v>190</v>
      </c>
      <c r="P64" s="474"/>
      <c r="Q64" s="474"/>
      <c r="R64" s="474"/>
      <c r="S64" s="474"/>
      <c r="T64" s="475"/>
    </row>
    <row r="65" spans="1:20" ht="41.25" customHeight="1" x14ac:dyDescent="0.2">
      <c r="B65" s="390"/>
      <c r="C65" s="37" t="s">
        <v>89</v>
      </c>
      <c r="D65" s="48" t="s">
        <v>81</v>
      </c>
      <c r="E65" s="39" t="s">
        <v>97</v>
      </c>
      <c r="F65" s="40">
        <f>IF(E65="Adecuado",15,IF(E65="Inadecuado",0,""))</f>
        <v>15</v>
      </c>
      <c r="G65" s="470" t="s">
        <v>191</v>
      </c>
      <c r="H65" s="471"/>
      <c r="I65" s="471"/>
      <c r="J65" s="471"/>
      <c r="K65" s="471"/>
      <c r="L65" s="472"/>
      <c r="M65" s="39" t="s">
        <v>97</v>
      </c>
      <c r="N65" s="40">
        <f>IF(M65="Adecuado",15,IF(M65="Inadecuado",0,""))</f>
        <v>15</v>
      </c>
      <c r="O65" s="470" t="s">
        <v>192</v>
      </c>
      <c r="P65" s="471"/>
      <c r="Q65" s="471"/>
      <c r="R65" s="471"/>
      <c r="S65" s="471"/>
      <c r="T65" s="472"/>
    </row>
    <row r="66" spans="1:20" ht="41.25" customHeight="1" x14ac:dyDescent="0.2">
      <c r="B66" s="59" t="s">
        <v>118</v>
      </c>
      <c r="C66" s="37" t="s">
        <v>90</v>
      </c>
      <c r="D66" s="48" t="s">
        <v>82</v>
      </c>
      <c r="E66" s="39" t="s">
        <v>99</v>
      </c>
      <c r="F66" s="40">
        <f>IF(E66="Oportuna",15,IF(E66="Inoportuna",0,""))</f>
        <v>15</v>
      </c>
      <c r="G66" s="470" t="s">
        <v>193</v>
      </c>
      <c r="H66" s="471"/>
      <c r="I66" s="471"/>
      <c r="J66" s="471"/>
      <c r="K66" s="471"/>
      <c r="L66" s="472"/>
      <c r="M66" s="39" t="s">
        <v>99</v>
      </c>
      <c r="N66" s="40">
        <f>IF(M66="Oportuna",15,IF(M66="Inoportuna",0,""))</f>
        <v>15</v>
      </c>
      <c r="O66" s="470" t="s">
        <v>664</v>
      </c>
      <c r="P66" s="471"/>
      <c r="Q66" s="471"/>
      <c r="R66" s="471"/>
      <c r="S66" s="471"/>
      <c r="T66" s="472"/>
    </row>
    <row r="67" spans="1:20" ht="41.25" customHeight="1" x14ac:dyDescent="0.2">
      <c r="B67" s="59" t="s">
        <v>119</v>
      </c>
      <c r="C67" s="37" t="s">
        <v>91</v>
      </c>
      <c r="D67" s="48" t="s">
        <v>83</v>
      </c>
      <c r="E67" s="41" t="s">
        <v>101</v>
      </c>
      <c r="F67" s="40">
        <f>IF(E67="Prevenir o detectar",15,IF(E67="No es control",0,""))</f>
        <v>15</v>
      </c>
      <c r="G67" s="470" t="s">
        <v>194</v>
      </c>
      <c r="H67" s="471"/>
      <c r="I67" s="471"/>
      <c r="J67" s="471"/>
      <c r="K67" s="471"/>
      <c r="L67" s="472"/>
      <c r="M67" s="41" t="s">
        <v>102</v>
      </c>
      <c r="N67" s="40">
        <f>IF(M67="Prevenir o detectar",15,IF(M67="No es control",0,""))</f>
        <v>0</v>
      </c>
      <c r="O67" s="470" t="s">
        <v>195</v>
      </c>
      <c r="P67" s="471"/>
      <c r="Q67" s="471"/>
      <c r="R67" s="471"/>
      <c r="S67" s="471"/>
      <c r="T67" s="472"/>
    </row>
    <row r="68" spans="1:20" ht="41.25" customHeight="1" x14ac:dyDescent="0.2">
      <c r="B68" s="58" t="s">
        <v>121</v>
      </c>
      <c r="C68" s="37" t="s">
        <v>92</v>
      </c>
      <c r="D68" s="48" t="s">
        <v>84</v>
      </c>
      <c r="E68" s="39" t="s">
        <v>103</v>
      </c>
      <c r="F68" s="40">
        <f>IF(E68="Confiable",15,IF(E68="No confiable",0,""))</f>
        <v>15</v>
      </c>
      <c r="G68" s="470" t="s">
        <v>196</v>
      </c>
      <c r="H68" s="471"/>
      <c r="I68" s="471"/>
      <c r="J68" s="471"/>
      <c r="K68" s="471"/>
      <c r="L68" s="472"/>
      <c r="M68" s="39" t="s">
        <v>103</v>
      </c>
      <c r="N68" s="40">
        <f>IF(M68="Confiable",15,IF(M68="No confiable",0,""))</f>
        <v>15</v>
      </c>
      <c r="O68" s="470" t="s">
        <v>197</v>
      </c>
      <c r="P68" s="471"/>
      <c r="Q68" s="471"/>
      <c r="R68" s="471"/>
      <c r="S68" s="471"/>
      <c r="T68" s="472"/>
    </row>
    <row r="69" spans="1:20" ht="41.25" customHeight="1" x14ac:dyDescent="0.2">
      <c r="B69" s="58" t="s">
        <v>122</v>
      </c>
      <c r="C69" s="37" t="s">
        <v>93</v>
      </c>
      <c r="D69" s="48" t="s">
        <v>85</v>
      </c>
      <c r="E69" s="41" t="s">
        <v>105</v>
      </c>
      <c r="F69" s="40">
        <f>IF(E69="Se investigan y resuelven oportunamente",15,IF(E69="No se investigan y resuelven oportunamente",0,""))</f>
        <v>15</v>
      </c>
      <c r="G69" s="470" t="s">
        <v>665</v>
      </c>
      <c r="H69" s="471"/>
      <c r="I69" s="471"/>
      <c r="J69" s="471"/>
      <c r="K69" s="471"/>
      <c r="L69" s="472"/>
      <c r="M69" s="41" t="s">
        <v>105</v>
      </c>
      <c r="N69" s="40">
        <f>IF(M69="Se investigan y resuelven oportunamente",15,IF(M69="No se investigan y resuelven oportunamente",0,""))</f>
        <v>15</v>
      </c>
      <c r="O69" s="470" t="s">
        <v>198</v>
      </c>
      <c r="P69" s="471"/>
      <c r="Q69" s="471"/>
      <c r="R69" s="471"/>
      <c r="S69" s="471"/>
      <c r="T69" s="472"/>
    </row>
    <row r="70" spans="1:20" ht="41.25" customHeight="1" thickBot="1" x14ac:dyDescent="0.25">
      <c r="B70" s="53" t="s">
        <v>120</v>
      </c>
      <c r="C70" s="61" t="s">
        <v>94</v>
      </c>
      <c r="D70" s="49" t="s">
        <v>86</v>
      </c>
      <c r="E70" s="42" t="s">
        <v>107</v>
      </c>
      <c r="F70" s="43">
        <f>IF(E70="Completa",10,IF(E70="Incompleta",5,IF(E70="No existe",0,"")))</f>
        <v>10</v>
      </c>
      <c r="G70" s="476" t="s">
        <v>199</v>
      </c>
      <c r="H70" s="477"/>
      <c r="I70" s="477"/>
      <c r="J70" s="477"/>
      <c r="K70" s="477"/>
      <c r="L70" s="478"/>
      <c r="M70" s="42" t="s">
        <v>107</v>
      </c>
      <c r="N70" s="43">
        <f>IF(M70="Completa",10,IF(M70="Incompleta",5,IF(M70="No existe",0,"")))</f>
        <v>10</v>
      </c>
      <c r="O70" s="476" t="s">
        <v>200</v>
      </c>
      <c r="P70" s="477"/>
      <c r="Q70" s="477"/>
      <c r="R70" s="477"/>
      <c r="S70" s="477"/>
      <c r="T70" s="478"/>
    </row>
    <row r="71" spans="1:20" ht="15" thickBot="1" x14ac:dyDescent="0.25">
      <c r="D71" s="38"/>
      <c r="G71" s="54"/>
      <c r="H71" s="54"/>
      <c r="I71" s="54"/>
      <c r="J71" s="54"/>
      <c r="K71" s="54"/>
      <c r="L71" s="54"/>
    </row>
    <row r="72" spans="1:20" x14ac:dyDescent="0.2">
      <c r="D72" s="46" t="s">
        <v>87</v>
      </c>
      <c r="E72" s="375">
        <f>IF(SUM(F64:F70)=0,"-",SUM(F64:F70))</f>
        <v>100</v>
      </c>
      <c r="F72" s="376"/>
      <c r="G72" s="55"/>
      <c r="H72" s="55"/>
      <c r="I72" s="55"/>
      <c r="J72" s="55"/>
      <c r="K72" s="55"/>
      <c r="L72" s="55"/>
      <c r="M72" s="377">
        <f>IF(SUM(N64:N70)=0,"-",SUM(N64:N70))</f>
        <v>85</v>
      </c>
      <c r="N72" s="378"/>
    </row>
    <row r="73" spans="1:20" ht="15" thickBot="1" x14ac:dyDescent="0.25">
      <c r="D73" s="47" t="s">
        <v>113</v>
      </c>
      <c r="E73" s="362" t="str">
        <f>IF(E72&lt;=74,"Débil",IF(E72&lt;=89,"Moderado",IF(E72&lt;=100,"Fuerte","")))</f>
        <v>Fuerte</v>
      </c>
      <c r="F73" s="363"/>
      <c r="G73" s="55"/>
      <c r="H73" s="55"/>
      <c r="I73" s="55"/>
      <c r="J73" s="55"/>
      <c r="K73" s="55"/>
      <c r="L73" s="55"/>
      <c r="M73" s="364" t="str">
        <f>IF(M72&lt;=74,"Débil",IF(M72&lt;=89,"Moderado",IF(M72&lt;=100,"Fuerte","")))</f>
        <v>Moderado</v>
      </c>
      <c r="N73" s="365"/>
    </row>
    <row r="75" spans="1:20" ht="15" thickBot="1" x14ac:dyDescent="0.25"/>
    <row r="76" spans="1:20" ht="33.75" customHeight="1" thickBot="1" x14ac:dyDescent="0.25">
      <c r="A76" s="52" t="str">
        <f>+Matriz!E13</f>
        <v>MPTV-RG-001</v>
      </c>
      <c r="B76" s="408" t="str">
        <f>+Matriz!F13</f>
        <v>Aplicación errónea de los parámetros de producción y editoriales en la generación de los contenidos audiovisuales (programas).</v>
      </c>
      <c r="C76" s="409"/>
      <c r="D76" s="410"/>
      <c r="E76" s="56"/>
      <c r="F76" s="56"/>
      <c r="G76" s="56"/>
      <c r="H76" s="56"/>
      <c r="I76" s="56"/>
      <c r="J76" s="56"/>
      <c r="K76" s="56"/>
      <c r="L76" s="56"/>
    </row>
    <row r="77" spans="1:20" ht="15" thickBot="1" x14ac:dyDescent="0.25"/>
    <row r="78" spans="1:20" ht="15.75" customHeight="1" thickBot="1" x14ac:dyDescent="0.25">
      <c r="B78" s="411" t="s">
        <v>127</v>
      </c>
      <c r="C78" s="412"/>
      <c r="D78" s="412"/>
      <c r="E78" s="415" t="s">
        <v>114</v>
      </c>
      <c r="F78" s="416"/>
      <c r="G78" s="416"/>
      <c r="H78" s="416"/>
      <c r="I78" s="416"/>
      <c r="J78" s="416"/>
      <c r="K78" s="416"/>
      <c r="L78" s="417"/>
      <c r="M78" s="418" t="s">
        <v>157</v>
      </c>
      <c r="N78" s="419"/>
      <c r="O78" s="419"/>
      <c r="P78" s="419"/>
      <c r="Q78" s="419"/>
      <c r="R78" s="419"/>
      <c r="S78" s="419"/>
      <c r="T78" s="420"/>
    </row>
    <row r="79" spans="1:20" ht="15" thickBot="1" x14ac:dyDescent="0.25">
      <c r="B79" s="413"/>
      <c r="C79" s="414"/>
      <c r="D79" s="414"/>
      <c r="E79" s="421" t="str">
        <f>+Matriz!K13</f>
        <v xml:space="preserve">Manual de producción de capital </v>
      </c>
      <c r="F79" s="422"/>
      <c r="G79" s="422"/>
      <c r="H79" s="422"/>
      <c r="I79" s="422"/>
      <c r="J79" s="422"/>
      <c r="K79" s="422"/>
      <c r="L79" s="423"/>
      <c r="M79" s="421" t="str">
        <f>+Matriz!K14</f>
        <v>Socializar el manual de producción tanto a servidores públicos, contratistas y proveedores de contenido.</v>
      </c>
      <c r="N79" s="422"/>
      <c r="O79" s="422"/>
      <c r="P79" s="422"/>
      <c r="Q79" s="422"/>
      <c r="R79" s="422"/>
      <c r="S79" s="422"/>
      <c r="T79" s="423"/>
    </row>
    <row r="80" spans="1:20" ht="15" x14ac:dyDescent="0.25">
      <c r="B80" s="395" t="s">
        <v>115</v>
      </c>
      <c r="C80" s="397" t="s">
        <v>116</v>
      </c>
      <c r="D80" s="398"/>
      <c r="E80" s="401" t="s">
        <v>110</v>
      </c>
      <c r="F80" s="402"/>
      <c r="G80" s="403" t="s">
        <v>71</v>
      </c>
      <c r="H80" s="404"/>
      <c r="I80" s="404"/>
      <c r="J80" s="404"/>
      <c r="K80" s="404"/>
      <c r="L80" s="405"/>
      <c r="M80" s="406" t="s">
        <v>110</v>
      </c>
      <c r="N80" s="407"/>
      <c r="O80" s="383" t="s">
        <v>71</v>
      </c>
      <c r="P80" s="384"/>
      <c r="Q80" s="384"/>
      <c r="R80" s="384"/>
      <c r="S80" s="384"/>
      <c r="T80" s="385"/>
    </row>
    <row r="81" spans="1:20" ht="15" thickBot="1" x14ac:dyDescent="0.25">
      <c r="B81" s="396"/>
      <c r="C81" s="399"/>
      <c r="D81" s="400"/>
      <c r="E81" s="50" t="s">
        <v>111</v>
      </c>
      <c r="F81" s="51" t="s">
        <v>112</v>
      </c>
      <c r="G81" s="386"/>
      <c r="H81" s="387"/>
      <c r="I81" s="387"/>
      <c r="J81" s="387"/>
      <c r="K81" s="387"/>
      <c r="L81" s="388"/>
      <c r="M81" s="50" t="s">
        <v>111</v>
      </c>
      <c r="N81" s="51" t="s">
        <v>112</v>
      </c>
      <c r="O81" s="386"/>
      <c r="P81" s="387"/>
      <c r="Q81" s="387"/>
      <c r="R81" s="387"/>
      <c r="S81" s="387"/>
      <c r="T81" s="388"/>
    </row>
    <row r="82" spans="1:20" ht="36.75" customHeight="1" x14ac:dyDescent="0.2">
      <c r="B82" s="389" t="s">
        <v>117</v>
      </c>
      <c r="C82" s="60" t="s">
        <v>88</v>
      </c>
      <c r="D82" s="57" t="s">
        <v>80</v>
      </c>
      <c r="E82" s="44" t="s">
        <v>95</v>
      </c>
      <c r="F82" s="45">
        <f>IF(E82="Asignado",15,IF(E82="No asignado",0,""))</f>
        <v>15</v>
      </c>
      <c r="G82" s="473" t="s">
        <v>208</v>
      </c>
      <c r="H82" s="474"/>
      <c r="I82" s="474"/>
      <c r="J82" s="474"/>
      <c r="K82" s="474"/>
      <c r="L82" s="475"/>
      <c r="M82" s="44" t="s">
        <v>95</v>
      </c>
      <c r="N82" s="45">
        <f>IF(M82="Asignado",15,IF(M82="No asignado",0,""))</f>
        <v>15</v>
      </c>
      <c r="O82" s="473" t="s">
        <v>208</v>
      </c>
      <c r="P82" s="474"/>
      <c r="Q82" s="474"/>
      <c r="R82" s="474"/>
      <c r="S82" s="474"/>
      <c r="T82" s="475"/>
    </row>
    <row r="83" spans="1:20" ht="41.25" customHeight="1" x14ac:dyDescent="0.2">
      <c r="B83" s="390"/>
      <c r="C83" s="37" t="s">
        <v>89</v>
      </c>
      <c r="D83" s="48" t="s">
        <v>81</v>
      </c>
      <c r="E83" s="39" t="s">
        <v>97</v>
      </c>
      <c r="F83" s="40">
        <f>IF(E83="Adecuado",15,IF(E83="Inadecuado",0,""))</f>
        <v>15</v>
      </c>
      <c r="G83" s="470" t="s">
        <v>666</v>
      </c>
      <c r="H83" s="471"/>
      <c r="I83" s="471"/>
      <c r="J83" s="471"/>
      <c r="K83" s="471"/>
      <c r="L83" s="472"/>
      <c r="M83" s="39" t="s">
        <v>97</v>
      </c>
      <c r="N83" s="40">
        <f>IF(M83="Adecuado",15,IF(M83="Inadecuado",0,""))</f>
        <v>15</v>
      </c>
      <c r="O83" s="470" t="s">
        <v>666</v>
      </c>
      <c r="P83" s="471"/>
      <c r="Q83" s="471"/>
      <c r="R83" s="471"/>
      <c r="S83" s="471"/>
      <c r="T83" s="472"/>
    </row>
    <row r="84" spans="1:20" ht="49.5" customHeight="1" x14ac:dyDescent="0.2">
      <c r="B84" s="59" t="s">
        <v>118</v>
      </c>
      <c r="C84" s="37" t="s">
        <v>90</v>
      </c>
      <c r="D84" s="48" t="s">
        <v>82</v>
      </c>
      <c r="E84" s="39" t="s">
        <v>99</v>
      </c>
      <c r="F84" s="40">
        <f>IF(E84="Oportuna",15,IF(E84="Inoportuna",0,""))</f>
        <v>15</v>
      </c>
      <c r="G84" s="470" t="s">
        <v>667</v>
      </c>
      <c r="H84" s="471"/>
      <c r="I84" s="471"/>
      <c r="J84" s="471"/>
      <c r="K84" s="471"/>
      <c r="L84" s="472"/>
      <c r="M84" s="39" t="s">
        <v>99</v>
      </c>
      <c r="N84" s="40">
        <f>IF(M84="Oportuna",15,IF(M84="Inoportuna",0,""))</f>
        <v>15</v>
      </c>
      <c r="O84" s="470" t="s">
        <v>210</v>
      </c>
      <c r="P84" s="471"/>
      <c r="Q84" s="471"/>
      <c r="R84" s="471"/>
      <c r="S84" s="471"/>
      <c r="T84" s="472"/>
    </row>
    <row r="85" spans="1:20" ht="46.5" customHeight="1" x14ac:dyDescent="0.2">
      <c r="B85" s="59" t="s">
        <v>119</v>
      </c>
      <c r="C85" s="37" t="s">
        <v>91</v>
      </c>
      <c r="D85" s="48" t="s">
        <v>83</v>
      </c>
      <c r="E85" s="41" t="s">
        <v>101</v>
      </c>
      <c r="F85" s="40">
        <f>IF(E85="Prevenir o detectar",15,IF(E85="No es control",0,""))</f>
        <v>15</v>
      </c>
      <c r="G85" s="470" t="s">
        <v>668</v>
      </c>
      <c r="H85" s="471"/>
      <c r="I85" s="471"/>
      <c r="J85" s="471"/>
      <c r="K85" s="471"/>
      <c r="L85" s="472"/>
      <c r="M85" s="41" t="s">
        <v>101</v>
      </c>
      <c r="N85" s="40">
        <f>IF(M85="Prevenir o detectar",15,IF(M85="No es control",0,""))</f>
        <v>15</v>
      </c>
      <c r="O85" s="470" t="s">
        <v>669</v>
      </c>
      <c r="P85" s="471"/>
      <c r="Q85" s="471"/>
      <c r="R85" s="471"/>
      <c r="S85" s="471"/>
      <c r="T85" s="472"/>
    </row>
    <row r="86" spans="1:20" ht="41.25" customHeight="1" x14ac:dyDescent="0.2">
      <c r="B86" s="58" t="s">
        <v>121</v>
      </c>
      <c r="C86" s="37" t="s">
        <v>92</v>
      </c>
      <c r="D86" s="48" t="s">
        <v>84</v>
      </c>
      <c r="E86" s="39" t="s">
        <v>103</v>
      </c>
      <c r="F86" s="40">
        <f>IF(E86="Confiable",15,IF(E86="No confiable",0,""))</f>
        <v>15</v>
      </c>
      <c r="G86" s="470" t="s">
        <v>670</v>
      </c>
      <c r="H86" s="471"/>
      <c r="I86" s="471"/>
      <c r="J86" s="471"/>
      <c r="K86" s="471"/>
      <c r="L86" s="472"/>
      <c r="M86" s="39" t="s">
        <v>103</v>
      </c>
      <c r="N86" s="40">
        <f>IF(M86="Confiable",15,IF(M86="No confiable",0,""))</f>
        <v>15</v>
      </c>
      <c r="O86" s="470" t="s">
        <v>671</v>
      </c>
      <c r="P86" s="471"/>
      <c r="Q86" s="471"/>
      <c r="R86" s="471"/>
      <c r="S86" s="471"/>
      <c r="T86" s="472"/>
    </row>
    <row r="87" spans="1:20" ht="41.25" customHeight="1" x14ac:dyDescent="0.2">
      <c r="B87" s="58" t="s">
        <v>122</v>
      </c>
      <c r="C87" s="37" t="s">
        <v>93</v>
      </c>
      <c r="D87" s="48" t="s">
        <v>85</v>
      </c>
      <c r="E87" s="41" t="s">
        <v>105</v>
      </c>
      <c r="F87" s="40">
        <f>IF(E87="Se investigan y resuelven oportunamente",15,IF(E87="No se investigan y resuelven oportunamente",0,""))</f>
        <v>15</v>
      </c>
      <c r="G87" s="470" t="s">
        <v>672</v>
      </c>
      <c r="H87" s="471"/>
      <c r="I87" s="471"/>
      <c r="J87" s="471"/>
      <c r="K87" s="471"/>
      <c r="L87" s="472"/>
      <c r="M87" s="41" t="s">
        <v>105</v>
      </c>
      <c r="N87" s="40">
        <f>IF(M87="Se investigan y resuelven oportunamente",15,IF(M87="No se investigan y resuelven oportunamente",0,""))</f>
        <v>15</v>
      </c>
      <c r="O87" s="470" t="s">
        <v>673</v>
      </c>
      <c r="P87" s="471"/>
      <c r="Q87" s="471"/>
      <c r="R87" s="471"/>
      <c r="S87" s="471"/>
      <c r="T87" s="472"/>
    </row>
    <row r="88" spans="1:20" ht="41.25" customHeight="1" thickBot="1" x14ac:dyDescent="0.25">
      <c r="B88" s="53" t="s">
        <v>120</v>
      </c>
      <c r="C88" s="61" t="s">
        <v>94</v>
      </c>
      <c r="D88" s="49" t="s">
        <v>86</v>
      </c>
      <c r="E88" s="42" t="s">
        <v>107</v>
      </c>
      <c r="F88" s="43">
        <f>IF(E88="Completa",10,IF(E88="Incompleta",5,IF(E88="No existe",0,"")))</f>
        <v>10</v>
      </c>
      <c r="G88" s="476" t="s">
        <v>209</v>
      </c>
      <c r="H88" s="477"/>
      <c r="I88" s="477"/>
      <c r="J88" s="477"/>
      <c r="K88" s="477"/>
      <c r="L88" s="478"/>
      <c r="M88" s="42" t="s">
        <v>107</v>
      </c>
      <c r="N88" s="43">
        <f>IF(M88="Completa",10,IF(M88="Incompleta",5,IF(M88="No existe",0,"")))</f>
        <v>10</v>
      </c>
      <c r="O88" s="476" t="s">
        <v>211</v>
      </c>
      <c r="P88" s="477"/>
      <c r="Q88" s="477"/>
      <c r="R88" s="477"/>
      <c r="S88" s="477"/>
      <c r="T88" s="478"/>
    </row>
    <row r="89" spans="1:20" ht="15" thickBot="1" x14ac:dyDescent="0.25">
      <c r="D89" s="38"/>
      <c r="G89" s="54"/>
      <c r="H89" s="54"/>
      <c r="I89" s="54"/>
      <c r="J89" s="54"/>
      <c r="K89" s="54"/>
      <c r="L89" s="54"/>
    </row>
    <row r="90" spans="1:20" x14ac:dyDescent="0.2">
      <c r="D90" s="46" t="s">
        <v>87</v>
      </c>
      <c r="E90" s="375">
        <f>IF(SUM(F82:F88)=0,"-",SUM(F82:F88))</f>
        <v>100</v>
      </c>
      <c r="F90" s="376"/>
      <c r="G90" s="55"/>
      <c r="H90" s="55"/>
      <c r="I90" s="55"/>
      <c r="J90" s="55"/>
      <c r="K90" s="55"/>
      <c r="L90" s="55"/>
      <c r="M90" s="377">
        <f>IF(SUM(N82:N88)=0,"-",SUM(N82:N88))</f>
        <v>100</v>
      </c>
      <c r="N90" s="378"/>
    </row>
    <row r="91" spans="1:20" ht="15" thickBot="1" x14ac:dyDescent="0.25">
      <c r="D91" s="47" t="s">
        <v>113</v>
      </c>
      <c r="E91" s="362" t="str">
        <f>IF(E90&lt;=74,"Débil",IF(E90&lt;=89,"Moderado",IF(E90&lt;=100,"Fuerte","")))</f>
        <v>Fuerte</v>
      </c>
      <c r="F91" s="363"/>
      <c r="G91" s="55"/>
      <c r="H91" s="55"/>
      <c r="I91" s="55"/>
      <c r="J91" s="55"/>
      <c r="K91" s="55"/>
      <c r="L91" s="55"/>
      <c r="M91" s="364" t="str">
        <f>IF(M90&lt;=74,"Débil",IF(M90&lt;=89,"Moderado",IF(M90&lt;=100,"Fuerte","")))</f>
        <v>Fuerte</v>
      </c>
      <c r="N91" s="365"/>
    </row>
    <row r="93" spans="1:20" ht="15" thickBot="1" x14ac:dyDescent="0.25"/>
    <row r="94" spans="1:20" ht="33.75" customHeight="1" thickBot="1" x14ac:dyDescent="0.25">
      <c r="A94" s="52" t="str">
        <f>+Matriz!E15</f>
        <v>MDCC-RG-001</v>
      </c>
      <c r="B94" s="408" t="str">
        <f>+Matriz!F15</f>
        <v>Aplicación indebida o falta de control editorial o de calidad sobre los contenidos a emitir.</v>
      </c>
      <c r="C94" s="409"/>
      <c r="D94" s="410"/>
      <c r="E94" s="56"/>
      <c r="F94" s="56"/>
      <c r="G94" s="56"/>
      <c r="H94" s="56"/>
      <c r="I94" s="56"/>
      <c r="J94" s="56"/>
      <c r="K94" s="56"/>
      <c r="L94" s="56"/>
    </row>
    <row r="95" spans="1:20" ht="15" thickBot="1" x14ac:dyDescent="0.25"/>
    <row r="96" spans="1:20" ht="15.75" customHeight="1" thickBot="1" x14ac:dyDescent="0.25">
      <c r="B96" s="411" t="s">
        <v>127</v>
      </c>
      <c r="C96" s="412"/>
      <c r="D96" s="412"/>
      <c r="E96" s="415" t="s">
        <v>114</v>
      </c>
      <c r="F96" s="416"/>
      <c r="G96" s="416"/>
      <c r="H96" s="416"/>
      <c r="I96" s="416"/>
      <c r="J96" s="416"/>
      <c r="K96" s="416"/>
      <c r="L96" s="417"/>
      <c r="M96" s="418" t="s">
        <v>157</v>
      </c>
      <c r="N96" s="419"/>
      <c r="O96" s="419"/>
      <c r="P96" s="419"/>
      <c r="Q96" s="419"/>
      <c r="R96" s="419"/>
      <c r="S96" s="419"/>
      <c r="T96" s="420"/>
    </row>
    <row r="97" spans="1:20" ht="31.5" customHeight="1" thickBot="1" x14ac:dyDescent="0.25">
      <c r="B97" s="413"/>
      <c r="C97" s="414"/>
      <c r="D97" s="414"/>
      <c r="E97" s="421" t="str">
        <f>+Matriz!K15</f>
        <v>Aplicación de parámetros de control de calidad documentados (procedimiento, formatos e instructivos relacionados con el control de calidad).</v>
      </c>
      <c r="F97" s="422"/>
      <c r="G97" s="422"/>
      <c r="H97" s="422"/>
      <c r="I97" s="422"/>
      <c r="J97" s="422"/>
      <c r="K97" s="422"/>
      <c r="L97" s="423"/>
      <c r="M97" s="421" t="str">
        <f>+Matriz!K16</f>
        <v>Identificación y aplicación del componente normativo de Capital referente a la programación de los contenidos a emitir, así como los reportes sobre cumplimiento normativo aplicable a los entes externos que lo requieran.</v>
      </c>
      <c r="N97" s="422"/>
      <c r="O97" s="422"/>
      <c r="P97" s="422"/>
      <c r="Q97" s="422"/>
      <c r="R97" s="422"/>
      <c r="S97" s="422"/>
      <c r="T97" s="423"/>
    </row>
    <row r="98" spans="1:20" ht="15" x14ac:dyDescent="0.25">
      <c r="B98" s="395" t="s">
        <v>115</v>
      </c>
      <c r="C98" s="397" t="s">
        <v>116</v>
      </c>
      <c r="D98" s="398"/>
      <c r="E98" s="401" t="s">
        <v>110</v>
      </c>
      <c r="F98" s="402"/>
      <c r="G98" s="403" t="s">
        <v>71</v>
      </c>
      <c r="H98" s="404"/>
      <c r="I98" s="404"/>
      <c r="J98" s="404"/>
      <c r="K98" s="404"/>
      <c r="L98" s="405"/>
      <c r="M98" s="406" t="s">
        <v>110</v>
      </c>
      <c r="N98" s="407"/>
      <c r="O98" s="383" t="s">
        <v>71</v>
      </c>
      <c r="P98" s="384"/>
      <c r="Q98" s="384"/>
      <c r="R98" s="384"/>
      <c r="S98" s="384"/>
      <c r="T98" s="385"/>
    </row>
    <row r="99" spans="1:20" ht="15" thickBot="1" x14ac:dyDescent="0.25">
      <c r="B99" s="396"/>
      <c r="C99" s="399"/>
      <c r="D99" s="400"/>
      <c r="E99" s="50" t="s">
        <v>111</v>
      </c>
      <c r="F99" s="51" t="s">
        <v>112</v>
      </c>
      <c r="G99" s="386"/>
      <c r="H99" s="387"/>
      <c r="I99" s="387"/>
      <c r="J99" s="387"/>
      <c r="K99" s="387"/>
      <c r="L99" s="388"/>
      <c r="M99" s="50" t="s">
        <v>111</v>
      </c>
      <c r="N99" s="51" t="s">
        <v>112</v>
      </c>
      <c r="O99" s="386"/>
      <c r="P99" s="387"/>
      <c r="Q99" s="387"/>
      <c r="R99" s="387"/>
      <c r="S99" s="387"/>
      <c r="T99" s="388"/>
    </row>
    <row r="100" spans="1:20" ht="36.75" customHeight="1" x14ac:dyDescent="0.2">
      <c r="B100" s="389" t="s">
        <v>117</v>
      </c>
      <c r="C100" s="60" t="s">
        <v>88</v>
      </c>
      <c r="D100" s="57" t="s">
        <v>80</v>
      </c>
      <c r="E100" s="44" t="s">
        <v>95</v>
      </c>
      <c r="F100" s="45">
        <f>IF(E100="Asignado",15,IF(E100="No asignado",0,""))</f>
        <v>15</v>
      </c>
      <c r="G100" s="473" t="s">
        <v>223</v>
      </c>
      <c r="H100" s="474"/>
      <c r="I100" s="474"/>
      <c r="J100" s="474"/>
      <c r="K100" s="474"/>
      <c r="L100" s="475"/>
      <c r="M100" s="44" t="s">
        <v>95</v>
      </c>
      <c r="N100" s="45">
        <f>IF(M100="Asignado",15,IF(M100="No asignado",0,""))</f>
        <v>15</v>
      </c>
      <c r="O100" s="491" t="s">
        <v>165</v>
      </c>
      <c r="P100" s="492"/>
      <c r="Q100" s="492"/>
      <c r="R100" s="492"/>
      <c r="S100" s="492"/>
      <c r="T100" s="493"/>
    </row>
    <row r="101" spans="1:20" ht="41.25" customHeight="1" x14ac:dyDescent="0.2">
      <c r="B101" s="390"/>
      <c r="C101" s="37" t="s">
        <v>89</v>
      </c>
      <c r="D101" s="48" t="s">
        <v>81</v>
      </c>
      <c r="E101" s="39" t="s">
        <v>97</v>
      </c>
      <c r="F101" s="40">
        <f>IF(E101="Adecuado",15,IF(E101="Inadecuado",0,""))</f>
        <v>15</v>
      </c>
      <c r="G101" s="470" t="s">
        <v>224</v>
      </c>
      <c r="H101" s="471"/>
      <c r="I101" s="471"/>
      <c r="J101" s="471"/>
      <c r="K101" s="471"/>
      <c r="L101" s="472"/>
      <c r="M101" s="39" t="s">
        <v>97</v>
      </c>
      <c r="N101" s="40">
        <f>IF(M101="Adecuado",15,IF(M101="Inadecuado",0,""))</f>
        <v>15</v>
      </c>
      <c r="O101" s="482" t="s">
        <v>166</v>
      </c>
      <c r="P101" s="483"/>
      <c r="Q101" s="483"/>
      <c r="R101" s="483"/>
      <c r="S101" s="483"/>
      <c r="T101" s="484"/>
    </row>
    <row r="102" spans="1:20" ht="64.5" customHeight="1" x14ac:dyDescent="0.2">
      <c r="B102" s="59" t="s">
        <v>118</v>
      </c>
      <c r="C102" s="37" t="s">
        <v>90</v>
      </c>
      <c r="D102" s="48" t="s">
        <v>82</v>
      </c>
      <c r="E102" s="39" t="s">
        <v>99</v>
      </c>
      <c r="F102" s="40">
        <f>IF(E102="Oportuna",15,IF(E102="Inoportuna",0,""))</f>
        <v>15</v>
      </c>
      <c r="G102" s="470" t="s">
        <v>225</v>
      </c>
      <c r="H102" s="471"/>
      <c r="I102" s="471"/>
      <c r="J102" s="471"/>
      <c r="K102" s="471"/>
      <c r="L102" s="472"/>
      <c r="M102" s="39" t="s">
        <v>99</v>
      </c>
      <c r="N102" s="40">
        <f>IF(M102="Oportuna",15,IF(M102="Inoportuna",0,""))</f>
        <v>15</v>
      </c>
      <c r="O102" s="482" t="s">
        <v>230</v>
      </c>
      <c r="P102" s="483"/>
      <c r="Q102" s="483"/>
      <c r="R102" s="483"/>
      <c r="S102" s="483"/>
      <c r="T102" s="484"/>
    </row>
    <row r="103" spans="1:20" ht="46.5" customHeight="1" x14ac:dyDescent="0.2">
      <c r="B103" s="59" t="s">
        <v>119</v>
      </c>
      <c r="C103" s="37" t="s">
        <v>91</v>
      </c>
      <c r="D103" s="48" t="s">
        <v>83</v>
      </c>
      <c r="E103" s="41" t="s">
        <v>101</v>
      </c>
      <c r="F103" s="40">
        <f>IF(E103="Prevenir o detectar",15,IF(E103="No es control",0,""))</f>
        <v>15</v>
      </c>
      <c r="G103" s="470" t="s">
        <v>226</v>
      </c>
      <c r="H103" s="471"/>
      <c r="I103" s="471"/>
      <c r="J103" s="471"/>
      <c r="K103" s="471"/>
      <c r="L103" s="472"/>
      <c r="M103" s="41" t="s">
        <v>101</v>
      </c>
      <c r="N103" s="40">
        <f>IF(M103="Prevenir o detectar",15,IF(M103="No es control",0,""))</f>
        <v>15</v>
      </c>
      <c r="O103" s="482" t="s">
        <v>167</v>
      </c>
      <c r="P103" s="483"/>
      <c r="Q103" s="483"/>
      <c r="R103" s="483"/>
      <c r="S103" s="483"/>
      <c r="T103" s="484"/>
    </row>
    <row r="104" spans="1:20" ht="41.25" customHeight="1" x14ac:dyDescent="0.2">
      <c r="B104" s="58" t="s">
        <v>121</v>
      </c>
      <c r="C104" s="37" t="s">
        <v>92</v>
      </c>
      <c r="D104" s="48" t="s">
        <v>84</v>
      </c>
      <c r="E104" s="39" t="s">
        <v>103</v>
      </c>
      <c r="F104" s="40">
        <f>IF(E104="Confiable",15,IF(E104="No confiable",0,""))</f>
        <v>15</v>
      </c>
      <c r="G104" s="470" t="s">
        <v>227</v>
      </c>
      <c r="H104" s="471"/>
      <c r="I104" s="471"/>
      <c r="J104" s="471"/>
      <c r="K104" s="471"/>
      <c r="L104" s="472"/>
      <c r="M104" s="39" t="s">
        <v>103</v>
      </c>
      <c r="N104" s="40">
        <f>IF(M104="Confiable",15,IF(M104="No confiable",0,""))</f>
        <v>15</v>
      </c>
      <c r="O104" s="482" t="s">
        <v>168</v>
      </c>
      <c r="P104" s="483"/>
      <c r="Q104" s="483"/>
      <c r="R104" s="483"/>
      <c r="S104" s="483"/>
      <c r="T104" s="484"/>
    </row>
    <row r="105" spans="1:20" ht="41.25" customHeight="1" x14ac:dyDescent="0.2">
      <c r="B105" s="58" t="s">
        <v>122</v>
      </c>
      <c r="C105" s="37" t="s">
        <v>93</v>
      </c>
      <c r="D105" s="48" t="s">
        <v>85</v>
      </c>
      <c r="E105" s="41" t="s">
        <v>105</v>
      </c>
      <c r="F105" s="40">
        <f>IF(E105="Se investigan y resuelven oportunamente",15,IF(E105="No se investigan y resuelven oportunamente",0,""))</f>
        <v>15</v>
      </c>
      <c r="G105" s="485" t="s">
        <v>228</v>
      </c>
      <c r="H105" s="486"/>
      <c r="I105" s="486"/>
      <c r="J105" s="486"/>
      <c r="K105" s="486"/>
      <c r="L105" s="487"/>
      <c r="M105" s="41" t="s">
        <v>105</v>
      </c>
      <c r="N105" s="40">
        <f>IF(M105="Se investigan y resuelven oportunamente",15,IF(M105="No se investigan y resuelven oportunamente",0,""))</f>
        <v>15</v>
      </c>
      <c r="O105" s="482" t="s">
        <v>182</v>
      </c>
      <c r="P105" s="483"/>
      <c r="Q105" s="483"/>
      <c r="R105" s="483"/>
      <c r="S105" s="483"/>
      <c r="T105" s="484"/>
    </row>
    <row r="106" spans="1:20" ht="41.25" customHeight="1" thickBot="1" x14ac:dyDescent="0.25">
      <c r="B106" s="53" t="s">
        <v>120</v>
      </c>
      <c r="C106" s="61" t="s">
        <v>94</v>
      </c>
      <c r="D106" s="49" t="s">
        <v>86</v>
      </c>
      <c r="E106" s="42" t="s">
        <v>107</v>
      </c>
      <c r="F106" s="43">
        <f>IF(E106="Completa",10,IF(E106="Incompleta",5,IF(E106="No existe",0,"")))</f>
        <v>10</v>
      </c>
      <c r="G106" s="476" t="s">
        <v>229</v>
      </c>
      <c r="H106" s="477"/>
      <c r="I106" s="477"/>
      <c r="J106" s="477"/>
      <c r="K106" s="477"/>
      <c r="L106" s="478"/>
      <c r="M106" s="42" t="s">
        <v>107</v>
      </c>
      <c r="N106" s="43">
        <f>IF(M106="Completa",10,IF(M106="Incompleta",5,IF(M106="No existe",0,"")))</f>
        <v>10</v>
      </c>
      <c r="O106" s="488" t="s">
        <v>231</v>
      </c>
      <c r="P106" s="489"/>
      <c r="Q106" s="489"/>
      <c r="R106" s="489"/>
      <c r="S106" s="489"/>
      <c r="T106" s="490"/>
    </row>
    <row r="107" spans="1:20" ht="15" thickBot="1" x14ac:dyDescent="0.25">
      <c r="D107" s="38"/>
      <c r="G107" s="54"/>
      <c r="H107" s="54"/>
      <c r="I107" s="54"/>
      <c r="J107" s="54"/>
      <c r="K107" s="54"/>
      <c r="L107" s="54"/>
    </row>
    <row r="108" spans="1:20" x14ac:dyDescent="0.2">
      <c r="D108" s="46" t="s">
        <v>87</v>
      </c>
      <c r="E108" s="375">
        <f>IF(SUM(F100:F106)=0,"-",SUM(F100:F106))</f>
        <v>100</v>
      </c>
      <c r="F108" s="376"/>
      <c r="G108" s="55"/>
      <c r="H108" s="55"/>
      <c r="I108" s="55"/>
      <c r="J108" s="55"/>
      <c r="K108" s="55"/>
      <c r="L108" s="55"/>
      <c r="M108" s="377">
        <f>IF(SUM(N100:N106)=0,"-",SUM(N100:N106))</f>
        <v>100</v>
      </c>
      <c r="N108" s="378"/>
    </row>
    <row r="109" spans="1:20" ht="15" thickBot="1" x14ac:dyDescent="0.25">
      <c r="D109" s="47" t="s">
        <v>113</v>
      </c>
      <c r="E109" s="362" t="str">
        <f>IF(E108&lt;=74,"Débil",IF(E108&lt;=89,"Moderado",IF(E108&lt;=100,"Fuerte","")))</f>
        <v>Fuerte</v>
      </c>
      <c r="F109" s="363"/>
      <c r="G109" s="55"/>
      <c r="H109" s="55"/>
      <c r="I109" s="55"/>
      <c r="J109" s="55"/>
      <c r="K109" s="55"/>
      <c r="L109" s="55"/>
      <c r="M109" s="364" t="str">
        <f>IF(M108&lt;=74,"Débil",IF(M108&lt;=89,"Moderado",IF(M108&lt;=100,"Fuerte","")))</f>
        <v>Fuerte</v>
      </c>
      <c r="N109" s="365"/>
    </row>
    <row r="111" spans="1:20" ht="15" thickBot="1" x14ac:dyDescent="0.25"/>
    <row r="112" spans="1:20" ht="33.75" customHeight="1" thickBot="1" x14ac:dyDescent="0.25">
      <c r="A112" s="52" t="str">
        <f>+Matriz!E17</f>
        <v>MDCC-RG-002</v>
      </c>
      <c r="B112" s="408" t="str">
        <f>+Matriz!F17</f>
        <v>Pérdida y/o deterioro del contenido audiovisual que se encuentra en tráfico para su proceso de emisión en Capital.</v>
      </c>
      <c r="C112" s="409"/>
      <c r="D112" s="410"/>
      <c r="E112" s="56"/>
      <c r="F112" s="56"/>
      <c r="G112" s="56"/>
      <c r="H112" s="56"/>
      <c r="I112" s="56"/>
      <c r="J112" s="56"/>
      <c r="K112" s="56"/>
      <c r="L112" s="56"/>
      <c r="M112" s="54"/>
      <c r="N112" s="54"/>
      <c r="O112" s="54"/>
      <c r="P112" s="54"/>
      <c r="Q112" s="54"/>
      <c r="R112" s="54"/>
      <c r="S112" s="54"/>
      <c r="T112" s="54"/>
    </row>
    <row r="113" spans="2:20" ht="15" thickBot="1" x14ac:dyDescent="0.25">
      <c r="M113" s="54"/>
      <c r="N113" s="54"/>
      <c r="O113" s="54"/>
      <c r="P113" s="54"/>
      <c r="Q113" s="54"/>
      <c r="R113" s="54"/>
      <c r="S113" s="54"/>
      <c r="T113" s="54"/>
    </row>
    <row r="114" spans="2:20" ht="15.75" customHeight="1" x14ac:dyDescent="0.2">
      <c r="B114" s="411" t="s">
        <v>127</v>
      </c>
      <c r="C114" s="412"/>
      <c r="D114" s="412"/>
      <c r="E114" s="415" t="s">
        <v>114</v>
      </c>
      <c r="F114" s="416"/>
      <c r="G114" s="416"/>
      <c r="H114" s="416"/>
      <c r="I114" s="416"/>
      <c r="J114" s="416"/>
      <c r="K114" s="416"/>
      <c r="L114" s="417"/>
      <c r="M114" s="72"/>
      <c r="N114" s="72"/>
      <c r="O114" s="72"/>
      <c r="P114" s="72"/>
      <c r="Q114" s="72"/>
      <c r="R114" s="72"/>
      <c r="S114" s="72"/>
      <c r="T114" s="72"/>
    </row>
    <row r="115" spans="2:20" ht="31.5" customHeight="1" thickBot="1" x14ac:dyDescent="0.25">
      <c r="B115" s="413"/>
      <c r="C115" s="414"/>
      <c r="D115" s="414"/>
      <c r="E115" s="421" t="str">
        <f>+Matriz!K17</f>
        <v>Desde el área de tráfico se cuenta con un formulario de registro del material audiovisual del que se dispone para el proceso de catalogación y almacenamiento. En el mismo se relacionan los códigos e información del material para su posterior almacenamiento y envío a sistemas, para su custodia.</v>
      </c>
      <c r="F115" s="422"/>
      <c r="G115" s="422"/>
      <c r="H115" s="422"/>
      <c r="I115" s="422"/>
      <c r="J115" s="422"/>
      <c r="K115" s="422"/>
      <c r="L115" s="423"/>
      <c r="M115" s="73"/>
      <c r="N115" s="73"/>
      <c r="O115" s="73"/>
      <c r="P115" s="73"/>
      <c r="Q115" s="73"/>
      <c r="R115" s="73"/>
      <c r="S115" s="73"/>
      <c r="T115" s="73"/>
    </row>
    <row r="116" spans="2:20" ht="15" x14ac:dyDescent="0.25">
      <c r="B116" s="395" t="s">
        <v>115</v>
      </c>
      <c r="C116" s="397" t="s">
        <v>116</v>
      </c>
      <c r="D116" s="398"/>
      <c r="E116" s="401" t="s">
        <v>110</v>
      </c>
      <c r="F116" s="402"/>
      <c r="G116" s="403" t="s">
        <v>71</v>
      </c>
      <c r="H116" s="404"/>
      <c r="I116" s="404"/>
      <c r="J116" s="404"/>
      <c r="K116" s="404"/>
      <c r="L116" s="405"/>
      <c r="M116" s="70"/>
      <c r="N116" s="70"/>
      <c r="O116" s="71"/>
      <c r="P116" s="71"/>
      <c r="Q116" s="71"/>
      <c r="R116" s="71"/>
      <c r="S116" s="71"/>
      <c r="T116" s="71"/>
    </row>
    <row r="117" spans="2:20" ht="15" customHeight="1" thickBot="1" x14ac:dyDescent="0.25">
      <c r="B117" s="396"/>
      <c r="C117" s="399"/>
      <c r="D117" s="400"/>
      <c r="E117" s="50" t="s">
        <v>111</v>
      </c>
      <c r="F117" s="51" t="s">
        <v>112</v>
      </c>
      <c r="G117" s="386"/>
      <c r="H117" s="387"/>
      <c r="I117" s="387"/>
      <c r="J117" s="387"/>
      <c r="K117" s="387"/>
      <c r="L117" s="388"/>
      <c r="M117" s="65"/>
      <c r="N117" s="65"/>
      <c r="O117" s="71"/>
      <c r="P117" s="71"/>
      <c r="Q117" s="71"/>
      <c r="R117" s="71"/>
      <c r="S117" s="71"/>
      <c r="T117" s="71"/>
    </row>
    <row r="118" spans="2:20" ht="36.75" customHeight="1" x14ac:dyDescent="0.2">
      <c r="B118" s="389" t="s">
        <v>117</v>
      </c>
      <c r="C118" s="60" t="s">
        <v>88</v>
      </c>
      <c r="D118" s="57" t="s">
        <v>80</v>
      </c>
      <c r="E118" s="44" t="s">
        <v>95</v>
      </c>
      <c r="F118" s="45">
        <f>IF(E118="Asignado",15,IF(E118="No asignado",0,""))</f>
        <v>15</v>
      </c>
      <c r="G118" s="497" t="s">
        <v>232</v>
      </c>
      <c r="H118" s="498"/>
      <c r="I118" s="498"/>
      <c r="J118" s="498"/>
      <c r="K118" s="498"/>
      <c r="L118" s="499"/>
      <c r="M118" s="66"/>
      <c r="N118" s="67"/>
      <c r="O118" s="69"/>
      <c r="P118" s="69"/>
      <c r="Q118" s="69"/>
      <c r="R118" s="69"/>
      <c r="S118" s="69"/>
      <c r="T118" s="69"/>
    </row>
    <row r="119" spans="2:20" ht="41.25" customHeight="1" x14ac:dyDescent="0.2">
      <c r="B119" s="390"/>
      <c r="C119" s="37" t="s">
        <v>89</v>
      </c>
      <c r="D119" s="48" t="s">
        <v>81</v>
      </c>
      <c r="E119" s="39" t="s">
        <v>97</v>
      </c>
      <c r="F119" s="40">
        <f>IF(E119="Adecuado",15,IF(E119="Inadecuado",0,""))</f>
        <v>15</v>
      </c>
      <c r="G119" s="470" t="s">
        <v>233</v>
      </c>
      <c r="H119" s="471"/>
      <c r="I119" s="471"/>
      <c r="J119" s="471"/>
      <c r="K119" s="471"/>
      <c r="L119" s="472"/>
      <c r="M119" s="66"/>
      <c r="N119" s="67"/>
      <c r="O119" s="69"/>
      <c r="P119" s="69"/>
      <c r="Q119" s="69"/>
      <c r="R119" s="69"/>
      <c r="S119" s="69"/>
      <c r="T119" s="69"/>
    </row>
    <row r="120" spans="2:20" ht="45" customHeight="1" x14ac:dyDescent="0.2">
      <c r="B120" s="59" t="s">
        <v>118</v>
      </c>
      <c r="C120" s="37" t="s">
        <v>90</v>
      </c>
      <c r="D120" s="48" t="s">
        <v>82</v>
      </c>
      <c r="E120" s="39" t="s">
        <v>99</v>
      </c>
      <c r="F120" s="40">
        <f>IF(E120="Oportuna",15,IF(E120="Inoportuna",0,""))</f>
        <v>15</v>
      </c>
      <c r="G120" s="470" t="s">
        <v>234</v>
      </c>
      <c r="H120" s="471"/>
      <c r="I120" s="471"/>
      <c r="J120" s="471"/>
      <c r="K120" s="471"/>
      <c r="L120" s="472"/>
      <c r="M120" s="66"/>
      <c r="N120" s="67"/>
      <c r="O120" s="69"/>
      <c r="P120" s="69"/>
      <c r="Q120" s="69"/>
      <c r="R120" s="69"/>
      <c r="S120" s="69"/>
      <c r="T120" s="69"/>
    </row>
    <row r="121" spans="2:20" ht="46.5" customHeight="1" x14ac:dyDescent="0.2">
      <c r="B121" s="59" t="s">
        <v>119</v>
      </c>
      <c r="C121" s="37" t="s">
        <v>91</v>
      </c>
      <c r="D121" s="48" t="s">
        <v>83</v>
      </c>
      <c r="E121" s="41" t="s">
        <v>101</v>
      </c>
      <c r="F121" s="40">
        <f>IF(E121="Prevenir o detectar",15,IF(E121="No es control",0,""))</f>
        <v>15</v>
      </c>
      <c r="G121" s="470" t="s">
        <v>235</v>
      </c>
      <c r="H121" s="471"/>
      <c r="I121" s="471"/>
      <c r="J121" s="471"/>
      <c r="K121" s="471"/>
      <c r="L121" s="472"/>
      <c r="M121" s="68"/>
      <c r="N121" s="67"/>
      <c r="O121" s="69"/>
      <c r="P121" s="69"/>
      <c r="Q121" s="69"/>
      <c r="R121" s="69"/>
      <c r="S121" s="69"/>
      <c r="T121" s="69"/>
    </row>
    <row r="122" spans="2:20" ht="49.5" customHeight="1" x14ac:dyDescent="0.2">
      <c r="B122" s="58" t="s">
        <v>121</v>
      </c>
      <c r="C122" s="37" t="s">
        <v>92</v>
      </c>
      <c r="D122" s="48" t="s">
        <v>84</v>
      </c>
      <c r="E122" s="39" t="s">
        <v>103</v>
      </c>
      <c r="F122" s="40">
        <f>IF(E122="Confiable",15,IF(E122="No confiable",0,""))</f>
        <v>15</v>
      </c>
      <c r="G122" s="485" t="s">
        <v>236</v>
      </c>
      <c r="H122" s="486"/>
      <c r="I122" s="486"/>
      <c r="J122" s="486"/>
      <c r="K122" s="486"/>
      <c r="L122" s="487"/>
      <c r="M122" s="66"/>
      <c r="N122" s="67"/>
      <c r="O122" s="69"/>
      <c r="P122" s="69"/>
      <c r="Q122" s="69"/>
      <c r="R122" s="69"/>
      <c r="S122" s="69"/>
      <c r="T122" s="69"/>
    </row>
    <row r="123" spans="2:20" ht="41.25" customHeight="1" x14ac:dyDescent="0.2">
      <c r="B123" s="58" t="s">
        <v>122</v>
      </c>
      <c r="C123" s="37" t="s">
        <v>93</v>
      </c>
      <c r="D123" s="48" t="s">
        <v>85</v>
      </c>
      <c r="E123" s="41" t="s">
        <v>105</v>
      </c>
      <c r="F123" s="40">
        <f>IF(E123="Se investigan y resuelven oportunamente",15,IF(E123="No se investigan y resuelven oportunamente",0,""))</f>
        <v>15</v>
      </c>
      <c r="G123" s="485" t="s">
        <v>237</v>
      </c>
      <c r="H123" s="486"/>
      <c r="I123" s="486"/>
      <c r="J123" s="486"/>
      <c r="K123" s="486"/>
      <c r="L123" s="487"/>
      <c r="M123" s="68"/>
      <c r="N123" s="67"/>
      <c r="O123" s="69"/>
      <c r="P123" s="69"/>
      <c r="Q123" s="69"/>
      <c r="R123" s="69"/>
      <c r="S123" s="69"/>
      <c r="T123" s="69"/>
    </row>
    <row r="124" spans="2:20" ht="41.25" customHeight="1" thickBot="1" x14ac:dyDescent="0.25">
      <c r="B124" s="53" t="s">
        <v>120</v>
      </c>
      <c r="C124" s="61" t="s">
        <v>94</v>
      </c>
      <c r="D124" s="49" t="s">
        <v>86</v>
      </c>
      <c r="E124" s="42" t="s">
        <v>107</v>
      </c>
      <c r="F124" s="43">
        <f>IF(E124="Completa",10,IF(E124="Incompleta",5,IF(E124="No existe",0,"")))</f>
        <v>10</v>
      </c>
      <c r="G124" s="494" t="s">
        <v>238</v>
      </c>
      <c r="H124" s="495"/>
      <c r="I124" s="495"/>
      <c r="J124" s="495"/>
      <c r="K124" s="495"/>
      <c r="L124" s="496"/>
      <c r="M124" s="66"/>
      <c r="N124" s="67"/>
      <c r="O124" s="69"/>
      <c r="P124" s="69"/>
      <c r="Q124" s="69"/>
      <c r="R124" s="69"/>
      <c r="S124" s="69"/>
      <c r="T124" s="69"/>
    </row>
    <row r="125" spans="2:20" ht="15" thickBot="1" x14ac:dyDescent="0.25">
      <c r="D125" s="38"/>
      <c r="G125" s="54"/>
      <c r="H125" s="54"/>
      <c r="I125" s="54"/>
      <c r="J125" s="54"/>
      <c r="K125" s="54"/>
      <c r="L125" s="54"/>
      <c r="M125" s="54"/>
      <c r="N125" s="54"/>
      <c r="O125" s="54"/>
      <c r="P125" s="54"/>
      <c r="Q125" s="54"/>
      <c r="R125" s="54"/>
      <c r="S125" s="54"/>
      <c r="T125" s="54"/>
    </row>
    <row r="126" spans="2:20" x14ac:dyDescent="0.2">
      <c r="D126" s="46" t="s">
        <v>87</v>
      </c>
      <c r="E126" s="375">
        <f>IF(SUM(F118:F124)=0,"-",SUM(F118:F124))</f>
        <v>100</v>
      </c>
      <c r="F126" s="376"/>
      <c r="G126" s="55"/>
      <c r="H126" s="55"/>
      <c r="I126" s="55"/>
      <c r="J126" s="55"/>
      <c r="K126" s="55"/>
      <c r="L126" s="55"/>
      <c r="M126" s="430"/>
      <c r="N126" s="430"/>
      <c r="O126" s="54"/>
      <c r="P126" s="54"/>
      <c r="Q126" s="54"/>
      <c r="R126" s="54"/>
      <c r="S126" s="54"/>
      <c r="T126" s="54"/>
    </row>
    <row r="127" spans="2:20" ht="15" thickBot="1" x14ac:dyDescent="0.25">
      <c r="D127" s="47" t="s">
        <v>113</v>
      </c>
      <c r="E127" s="362" t="str">
        <f>IF(E126&lt;=74,"Débil",IF(E126&lt;=89,"Moderado",IF(E126&lt;=100,"Fuerte","")))</f>
        <v>Fuerte</v>
      </c>
      <c r="F127" s="363"/>
      <c r="G127" s="55"/>
      <c r="H127" s="55"/>
      <c r="I127" s="55"/>
      <c r="J127" s="55"/>
      <c r="K127" s="55"/>
      <c r="L127" s="55"/>
      <c r="M127" s="430"/>
      <c r="N127" s="430"/>
      <c r="O127" s="54"/>
      <c r="P127" s="54"/>
      <c r="Q127" s="54"/>
      <c r="R127" s="54"/>
      <c r="S127" s="54"/>
      <c r="T127" s="54"/>
    </row>
    <row r="129" spans="1:28" ht="15" thickBot="1" x14ac:dyDescent="0.25"/>
    <row r="130" spans="1:28" ht="33.75" customHeight="1" thickBot="1" x14ac:dyDescent="0.25">
      <c r="A130" s="52" t="str">
        <f>+Matriz!E18</f>
        <v>MECN-RG-001</v>
      </c>
      <c r="B130" s="408" t="str">
        <f>+Matriz!F18</f>
        <v>Afectación en la continuidad de la prestación del servicio de televisión.</v>
      </c>
      <c r="C130" s="409"/>
      <c r="D130" s="410"/>
      <c r="E130" s="56"/>
      <c r="F130" s="56"/>
      <c r="G130" s="56"/>
      <c r="H130" s="56"/>
      <c r="I130" s="56"/>
      <c r="J130" s="56"/>
      <c r="K130" s="56"/>
      <c r="L130" s="56"/>
    </row>
    <row r="131" spans="1:28" ht="15" thickBot="1" x14ac:dyDescent="0.25"/>
    <row r="132" spans="1:28" ht="15.75" customHeight="1" thickBot="1" x14ac:dyDescent="0.25">
      <c r="B132" s="411" t="s">
        <v>127</v>
      </c>
      <c r="C132" s="412"/>
      <c r="D132" s="412"/>
      <c r="E132" s="415" t="s">
        <v>114</v>
      </c>
      <c r="F132" s="416"/>
      <c r="G132" s="416"/>
      <c r="H132" s="416"/>
      <c r="I132" s="416"/>
      <c r="J132" s="416"/>
      <c r="K132" s="416"/>
      <c r="L132" s="417"/>
      <c r="M132" s="418" t="s">
        <v>157</v>
      </c>
      <c r="N132" s="419"/>
      <c r="O132" s="419"/>
      <c r="P132" s="419"/>
      <c r="Q132" s="419"/>
      <c r="R132" s="419"/>
      <c r="S132" s="419"/>
      <c r="T132" s="420"/>
      <c r="U132" s="418" t="s">
        <v>159</v>
      </c>
      <c r="V132" s="419"/>
      <c r="W132" s="419"/>
      <c r="X132" s="419"/>
      <c r="Y132" s="419"/>
      <c r="Z132" s="419"/>
      <c r="AA132" s="419"/>
      <c r="AB132" s="420"/>
    </row>
    <row r="133" spans="1:28" ht="31.5" customHeight="1" thickBot="1" x14ac:dyDescent="0.25">
      <c r="B133" s="413"/>
      <c r="C133" s="414"/>
      <c r="D133" s="414"/>
      <c r="E133" s="421" t="str">
        <f>+Matriz!K18</f>
        <v>Dar cumplimiento a los cronogramas de mantenimiento a la ejecución de la coordinación técnica.</v>
      </c>
      <c r="F133" s="422"/>
      <c r="G133" s="422"/>
      <c r="H133" s="422"/>
      <c r="I133" s="422"/>
      <c r="J133" s="422"/>
      <c r="K133" s="422"/>
      <c r="L133" s="423"/>
      <c r="M133" s="421" t="str">
        <f>+Matriz!K19</f>
        <v>Proyectar las necesidades del área en el marco del anteproyecto de presupuesto de la entidad.</v>
      </c>
      <c r="N133" s="422"/>
      <c r="O133" s="422"/>
      <c r="P133" s="422"/>
      <c r="Q133" s="422"/>
      <c r="R133" s="422"/>
      <c r="S133" s="422"/>
      <c r="T133" s="423"/>
      <c r="U133" s="421" t="str">
        <f>+Matriz!K20</f>
        <v xml:space="preserve">Realizar monitoreo de la señal de programa y sus retornos, de acuerdo con lo observado activar los protocolos de contingencia establecidos según corresponda. </v>
      </c>
      <c r="V133" s="422"/>
      <c r="W133" s="422"/>
      <c r="X133" s="422"/>
      <c r="Y133" s="422"/>
      <c r="Z133" s="422"/>
      <c r="AA133" s="422"/>
      <c r="AB133" s="423"/>
    </row>
    <row r="134" spans="1:28" ht="15" x14ac:dyDescent="0.25">
      <c r="B134" s="395" t="s">
        <v>115</v>
      </c>
      <c r="C134" s="397" t="s">
        <v>116</v>
      </c>
      <c r="D134" s="398"/>
      <c r="E134" s="401" t="s">
        <v>110</v>
      </c>
      <c r="F134" s="402"/>
      <c r="G134" s="403" t="s">
        <v>71</v>
      </c>
      <c r="H134" s="404"/>
      <c r="I134" s="404"/>
      <c r="J134" s="404"/>
      <c r="K134" s="404"/>
      <c r="L134" s="405"/>
      <c r="M134" s="406" t="s">
        <v>110</v>
      </c>
      <c r="N134" s="407"/>
      <c r="O134" s="383" t="s">
        <v>71</v>
      </c>
      <c r="P134" s="384"/>
      <c r="Q134" s="384"/>
      <c r="R134" s="384"/>
      <c r="S134" s="384"/>
      <c r="T134" s="385"/>
      <c r="U134" s="406" t="s">
        <v>110</v>
      </c>
      <c r="V134" s="407"/>
      <c r="W134" s="383" t="s">
        <v>71</v>
      </c>
      <c r="X134" s="384"/>
      <c r="Y134" s="384"/>
      <c r="Z134" s="384"/>
      <c r="AA134" s="384"/>
      <c r="AB134" s="385"/>
    </row>
    <row r="135" spans="1:28" ht="15" thickBot="1" x14ac:dyDescent="0.25">
      <c r="B135" s="396"/>
      <c r="C135" s="399"/>
      <c r="D135" s="400"/>
      <c r="E135" s="50" t="s">
        <v>111</v>
      </c>
      <c r="F135" s="51" t="s">
        <v>112</v>
      </c>
      <c r="G135" s="386"/>
      <c r="H135" s="387"/>
      <c r="I135" s="387"/>
      <c r="J135" s="387"/>
      <c r="K135" s="387"/>
      <c r="L135" s="388"/>
      <c r="M135" s="50" t="s">
        <v>111</v>
      </c>
      <c r="N135" s="51" t="s">
        <v>112</v>
      </c>
      <c r="O135" s="386"/>
      <c r="P135" s="387"/>
      <c r="Q135" s="387"/>
      <c r="R135" s="387"/>
      <c r="S135" s="387"/>
      <c r="T135" s="388"/>
      <c r="U135" s="50" t="s">
        <v>111</v>
      </c>
      <c r="V135" s="51" t="s">
        <v>112</v>
      </c>
      <c r="W135" s="386"/>
      <c r="X135" s="387"/>
      <c r="Y135" s="387"/>
      <c r="Z135" s="387"/>
      <c r="AA135" s="387"/>
      <c r="AB135" s="388"/>
    </row>
    <row r="136" spans="1:28" ht="36.75" customHeight="1" x14ac:dyDescent="0.2">
      <c r="B136" s="389" t="s">
        <v>117</v>
      </c>
      <c r="C136" s="60" t="s">
        <v>88</v>
      </c>
      <c r="D136" s="57" t="s">
        <v>80</v>
      </c>
      <c r="E136" s="44" t="s">
        <v>95</v>
      </c>
      <c r="F136" s="45">
        <f>IF(E136="Asignado",15,IF(E136="No asignado",0,""))</f>
        <v>15</v>
      </c>
      <c r="G136" s="460" t="s">
        <v>252</v>
      </c>
      <c r="H136" s="461"/>
      <c r="I136" s="461"/>
      <c r="J136" s="461"/>
      <c r="K136" s="461"/>
      <c r="L136" s="462"/>
      <c r="M136" s="44" t="s">
        <v>95</v>
      </c>
      <c r="N136" s="45">
        <f>IF(M136="Asignado",15,IF(M136="No asignado",0,""))</f>
        <v>15</v>
      </c>
      <c r="O136" s="460" t="s">
        <v>258</v>
      </c>
      <c r="P136" s="461"/>
      <c r="Q136" s="461"/>
      <c r="R136" s="461"/>
      <c r="S136" s="461"/>
      <c r="T136" s="462"/>
      <c r="U136" s="44" t="s">
        <v>95</v>
      </c>
      <c r="V136" s="45">
        <f>IF(U136="Asignado",15,IF(U136="No asignado",0,""))</f>
        <v>15</v>
      </c>
      <c r="W136" s="460" t="s">
        <v>265</v>
      </c>
      <c r="X136" s="461"/>
      <c r="Y136" s="461"/>
      <c r="Z136" s="461"/>
      <c r="AA136" s="461"/>
      <c r="AB136" s="462"/>
    </row>
    <row r="137" spans="1:28" ht="41.25" customHeight="1" x14ac:dyDescent="0.2">
      <c r="B137" s="390"/>
      <c r="C137" s="37" t="s">
        <v>89</v>
      </c>
      <c r="D137" s="48" t="s">
        <v>81</v>
      </c>
      <c r="E137" s="39" t="s">
        <v>97</v>
      </c>
      <c r="F137" s="40">
        <f>IF(E137="Adecuado",15,IF(E137="Inadecuado",0,""))</f>
        <v>15</v>
      </c>
      <c r="G137" s="453" t="s">
        <v>253</v>
      </c>
      <c r="H137" s="454"/>
      <c r="I137" s="454"/>
      <c r="J137" s="454"/>
      <c r="K137" s="454"/>
      <c r="L137" s="455"/>
      <c r="M137" s="39" t="s">
        <v>97</v>
      </c>
      <c r="N137" s="40">
        <f>IF(M137="Adecuado",15,IF(M137="Inadecuado",0,""))</f>
        <v>15</v>
      </c>
      <c r="O137" s="453" t="s">
        <v>259</v>
      </c>
      <c r="P137" s="454"/>
      <c r="Q137" s="454"/>
      <c r="R137" s="454"/>
      <c r="S137" s="454"/>
      <c r="T137" s="455"/>
      <c r="U137" s="39" t="s">
        <v>97</v>
      </c>
      <c r="V137" s="40">
        <f>IF(U137="Adecuado",15,IF(U137="Inadecuado",0,""))</f>
        <v>15</v>
      </c>
      <c r="W137" s="453" t="s">
        <v>266</v>
      </c>
      <c r="X137" s="454"/>
      <c r="Y137" s="454"/>
      <c r="Z137" s="454"/>
      <c r="AA137" s="454"/>
      <c r="AB137" s="455"/>
    </row>
    <row r="138" spans="1:28" ht="44.25" customHeight="1" x14ac:dyDescent="0.2">
      <c r="B138" s="59" t="s">
        <v>118</v>
      </c>
      <c r="C138" s="37" t="s">
        <v>90</v>
      </c>
      <c r="D138" s="48" t="s">
        <v>82</v>
      </c>
      <c r="E138" s="39" t="s">
        <v>99</v>
      </c>
      <c r="F138" s="40">
        <f>IF(E138="Oportuna",15,IF(E138="Inoportuna",0,""))</f>
        <v>15</v>
      </c>
      <c r="G138" s="453" t="s">
        <v>254</v>
      </c>
      <c r="H138" s="454"/>
      <c r="I138" s="454"/>
      <c r="J138" s="454"/>
      <c r="K138" s="454"/>
      <c r="L138" s="455"/>
      <c r="M138" s="39" t="s">
        <v>99</v>
      </c>
      <c r="N138" s="40">
        <f>IF(M138="Oportuna",15,IF(M138="Inoportuna",0,""))</f>
        <v>15</v>
      </c>
      <c r="O138" s="453" t="s">
        <v>260</v>
      </c>
      <c r="P138" s="454"/>
      <c r="Q138" s="454"/>
      <c r="R138" s="454"/>
      <c r="S138" s="454"/>
      <c r="T138" s="455"/>
      <c r="U138" s="39" t="s">
        <v>99</v>
      </c>
      <c r="V138" s="40">
        <f>IF(U138="Oportuna",15,IF(U138="Inoportuna",0,""))</f>
        <v>15</v>
      </c>
      <c r="W138" s="453" t="s">
        <v>267</v>
      </c>
      <c r="X138" s="454"/>
      <c r="Y138" s="454"/>
      <c r="Z138" s="454"/>
      <c r="AA138" s="454"/>
      <c r="AB138" s="455"/>
    </row>
    <row r="139" spans="1:28" ht="46.5" customHeight="1" x14ac:dyDescent="0.2">
      <c r="B139" s="59" t="s">
        <v>119</v>
      </c>
      <c r="C139" s="37" t="s">
        <v>91</v>
      </c>
      <c r="D139" s="48" t="s">
        <v>83</v>
      </c>
      <c r="E139" s="41" t="s">
        <v>101</v>
      </c>
      <c r="F139" s="40">
        <f>IF(E139="Prevenir o detectar",15,IF(E139="No es control",0,""))</f>
        <v>15</v>
      </c>
      <c r="G139" s="453" t="s">
        <v>254</v>
      </c>
      <c r="H139" s="454"/>
      <c r="I139" s="454"/>
      <c r="J139" s="454"/>
      <c r="K139" s="454"/>
      <c r="L139" s="455"/>
      <c r="M139" s="41" t="s">
        <v>101</v>
      </c>
      <c r="N139" s="40">
        <f>IF(M139="Prevenir o detectar",15,IF(M139="No es control",0,""))</f>
        <v>15</v>
      </c>
      <c r="O139" s="453" t="s">
        <v>261</v>
      </c>
      <c r="P139" s="454"/>
      <c r="Q139" s="454"/>
      <c r="R139" s="454"/>
      <c r="S139" s="454"/>
      <c r="T139" s="455"/>
      <c r="U139" s="41" t="s">
        <v>101</v>
      </c>
      <c r="V139" s="40">
        <f>IF(U139="Prevenir o detectar",15,IF(U139="No es control",0,""))</f>
        <v>15</v>
      </c>
      <c r="W139" s="453" t="s">
        <v>268</v>
      </c>
      <c r="X139" s="454"/>
      <c r="Y139" s="454"/>
      <c r="Z139" s="454"/>
      <c r="AA139" s="454"/>
      <c r="AB139" s="455"/>
    </row>
    <row r="140" spans="1:28" ht="48" customHeight="1" x14ac:dyDescent="0.2">
      <c r="B140" s="58" t="s">
        <v>121</v>
      </c>
      <c r="C140" s="37" t="s">
        <v>92</v>
      </c>
      <c r="D140" s="48" t="s">
        <v>84</v>
      </c>
      <c r="E140" s="39" t="s">
        <v>103</v>
      </c>
      <c r="F140" s="40">
        <f>IF(E140="Confiable",15,IF(E140="No confiable",0,""))</f>
        <v>15</v>
      </c>
      <c r="G140" s="479" t="s">
        <v>255</v>
      </c>
      <c r="H140" s="480"/>
      <c r="I140" s="480"/>
      <c r="J140" s="480"/>
      <c r="K140" s="480"/>
      <c r="L140" s="481"/>
      <c r="M140" s="39" t="s">
        <v>103</v>
      </c>
      <c r="N140" s="40">
        <f>IF(M140="Confiable",15,IF(M140="No confiable",0,""))</f>
        <v>15</v>
      </c>
      <c r="O140" s="479" t="s">
        <v>262</v>
      </c>
      <c r="P140" s="480"/>
      <c r="Q140" s="480"/>
      <c r="R140" s="480"/>
      <c r="S140" s="480"/>
      <c r="T140" s="481"/>
      <c r="U140" s="39" t="s">
        <v>103</v>
      </c>
      <c r="V140" s="40">
        <f>IF(U140="Confiable",15,IF(U140="No confiable",0,""))</f>
        <v>15</v>
      </c>
      <c r="W140" s="479" t="s">
        <v>269</v>
      </c>
      <c r="X140" s="480"/>
      <c r="Y140" s="480"/>
      <c r="Z140" s="480"/>
      <c r="AA140" s="480"/>
      <c r="AB140" s="481"/>
    </row>
    <row r="141" spans="1:28" ht="51.75" customHeight="1" x14ac:dyDescent="0.2">
      <c r="B141" s="58" t="s">
        <v>122</v>
      </c>
      <c r="C141" s="37" t="s">
        <v>93</v>
      </c>
      <c r="D141" s="48" t="s">
        <v>85</v>
      </c>
      <c r="E141" s="41" t="s">
        <v>105</v>
      </c>
      <c r="F141" s="40">
        <f>IF(E141="Se investigan y resuelven oportunamente",15,IF(E141="No se investigan y resuelven oportunamente",0,""))</f>
        <v>15</v>
      </c>
      <c r="G141" s="479" t="s">
        <v>256</v>
      </c>
      <c r="H141" s="480"/>
      <c r="I141" s="480"/>
      <c r="J141" s="480"/>
      <c r="K141" s="480"/>
      <c r="L141" s="481"/>
      <c r="M141" s="41" t="s">
        <v>105</v>
      </c>
      <c r="N141" s="40">
        <f>IF(M141="Se investigan y resuelven oportunamente",15,IF(M141="No se investigan y resuelven oportunamente",0,""))</f>
        <v>15</v>
      </c>
      <c r="O141" s="479" t="s">
        <v>263</v>
      </c>
      <c r="P141" s="480"/>
      <c r="Q141" s="480"/>
      <c r="R141" s="480"/>
      <c r="S141" s="480"/>
      <c r="T141" s="481"/>
      <c r="U141" s="41" t="s">
        <v>105</v>
      </c>
      <c r="V141" s="40">
        <f>IF(U141="Se investigan y resuelven oportunamente",15,IF(U141="No se investigan y resuelven oportunamente",0,""))</f>
        <v>15</v>
      </c>
      <c r="W141" s="479" t="s">
        <v>270</v>
      </c>
      <c r="X141" s="480"/>
      <c r="Y141" s="480"/>
      <c r="Z141" s="480"/>
      <c r="AA141" s="480"/>
      <c r="AB141" s="481"/>
    </row>
    <row r="142" spans="1:28" ht="41.25" customHeight="1" thickBot="1" x14ac:dyDescent="0.25">
      <c r="B142" s="53" t="s">
        <v>120</v>
      </c>
      <c r="C142" s="61" t="s">
        <v>94</v>
      </c>
      <c r="D142" s="49" t="s">
        <v>86</v>
      </c>
      <c r="E142" s="42" t="s">
        <v>107</v>
      </c>
      <c r="F142" s="43">
        <f>IF(E142="Completa",10,IF(E142="Incompleta",5,IF(E142="No existe",0,"")))</f>
        <v>10</v>
      </c>
      <c r="G142" s="456" t="s">
        <v>257</v>
      </c>
      <c r="H142" s="457"/>
      <c r="I142" s="457"/>
      <c r="J142" s="457"/>
      <c r="K142" s="457"/>
      <c r="L142" s="458"/>
      <c r="M142" s="42" t="s">
        <v>107</v>
      </c>
      <c r="N142" s="43">
        <f>IF(M142="Completa",10,IF(M142="Incompleta",5,IF(M142="No existe",0,"")))</f>
        <v>10</v>
      </c>
      <c r="O142" s="500" t="s">
        <v>264</v>
      </c>
      <c r="P142" s="501"/>
      <c r="Q142" s="501"/>
      <c r="R142" s="501"/>
      <c r="S142" s="501"/>
      <c r="T142" s="502"/>
      <c r="U142" s="42" t="s">
        <v>107</v>
      </c>
      <c r="V142" s="43">
        <f>IF(U142="Completa",10,IF(U142="Incompleta",5,IF(U142="No existe",0,"")))</f>
        <v>10</v>
      </c>
      <c r="W142" s="456" t="s">
        <v>271</v>
      </c>
      <c r="X142" s="457"/>
      <c r="Y142" s="457"/>
      <c r="Z142" s="457"/>
      <c r="AA142" s="457"/>
      <c r="AB142" s="458"/>
    </row>
    <row r="143" spans="1:28" ht="15" thickBot="1" x14ac:dyDescent="0.25">
      <c r="D143" s="38"/>
      <c r="G143" s="54"/>
      <c r="H143" s="54"/>
      <c r="I143" s="54"/>
      <c r="J143" s="54"/>
      <c r="K143" s="54"/>
      <c r="L143" s="54"/>
    </row>
    <row r="144" spans="1:28" x14ac:dyDescent="0.2">
      <c r="D144" s="46" t="s">
        <v>87</v>
      </c>
      <c r="E144" s="375">
        <f>IF(SUM(F136:F142)=0,"-",SUM(F136:F142))</f>
        <v>100</v>
      </c>
      <c r="F144" s="376"/>
      <c r="G144" s="55"/>
      <c r="H144" s="55"/>
      <c r="I144" s="55"/>
      <c r="J144" s="55"/>
      <c r="K144" s="55"/>
      <c r="L144" s="55"/>
      <c r="M144" s="377">
        <f>IF(SUM(N136:N142)=0,"-",SUM(N136:N142))</f>
        <v>100</v>
      </c>
      <c r="N144" s="378"/>
      <c r="U144" s="377">
        <f>IF(SUM(V136:V142)=0,"-",SUM(V136:V142))</f>
        <v>100</v>
      </c>
      <c r="V144" s="378"/>
    </row>
    <row r="145" spans="1:28" ht="15" thickBot="1" x14ac:dyDescent="0.25">
      <c r="D145" s="47" t="s">
        <v>113</v>
      </c>
      <c r="E145" s="362" t="str">
        <f>IF(E144&lt;=74,"Débil",IF(E144&lt;=89,"Moderado",IF(E144&lt;=100,"Fuerte","")))</f>
        <v>Fuerte</v>
      </c>
      <c r="F145" s="363"/>
      <c r="G145" s="55"/>
      <c r="H145" s="55"/>
      <c r="I145" s="55"/>
      <c r="J145" s="55"/>
      <c r="K145" s="55"/>
      <c r="L145" s="55"/>
      <c r="M145" s="364" t="str">
        <f>IF(M144&lt;=74,"Débil",IF(M144&lt;=89,"Moderado",IF(M144&lt;=100,"Fuerte","")))</f>
        <v>Fuerte</v>
      </c>
      <c r="N145" s="365"/>
      <c r="U145" s="364" t="str">
        <f>IF(U144&lt;=74,"Débil",IF(U144&lt;=89,"Moderado",IF(U144&lt;=100,"Fuerte","")))</f>
        <v>Fuerte</v>
      </c>
      <c r="V145" s="365"/>
    </row>
    <row r="147" spans="1:28" ht="15" thickBot="1" x14ac:dyDescent="0.25"/>
    <row r="148" spans="1:28" ht="33.75" customHeight="1" thickBot="1" x14ac:dyDescent="0.25">
      <c r="A148" s="52" t="str">
        <f>+Matriz!E21</f>
        <v>MECN-RA-001</v>
      </c>
      <c r="B148" s="408" t="str">
        <f>+Matriz!F21</f>
        <v>Aplicación inadecuada de las buenas prácticas definidas por capital  en el manejo de combustible a cargo de la coordinación técnica.</v>
      </c>
      <c r="C148" s="409"/>
      <c r="D148" s="410"/>
      <c r="E148" s="56"/>
      <c r="F148" s="56"/>
      <c r="G148" s="56"/>
      <c r="H148" s="56"/>
      <c r="I148" s="56"/>
      <c r="J148" s="56"/>
      <c r="K148" s="56"/>
      <c r="L148" s="56"/>
    </row>
    <row r="149" spans="1:28" ht="15" thickBot="1" x14ac:dyDescent="0.25"/>
    <row r="150" spans="1:28" ht="15.75" customHeight="1" thickBot="1" x14ac:dyDescent="0.25">
      <c r="B150" s="411" t="s">
        <v>127</v>
      </c>
      <c r="C150" s="412"/>
      <c r="D150" s="412"/>
      <c r="E150" s="415" t="s">
        <v>114</v>
      </c>
      <c r="F150" s="416"/>
      <c r="G150" s="416"/>
      <c r="H150" s="416"/>
      <c r="I150" s="416"/>
      <c r="J150" s="416"/>
      <c r="K150" s="416"/>
      <c r="L150" s="417"/>
      <c r="M150" s="418" t="s">
        <v>157</v>
      </c>
      <c r="N150" s="419"/>
      <c r="O150" s="419"/>
      <c r="P150" s="419"/>
      <c r="Q150" s="419"/>
      <c r="R150" s="419"/>
      <c r="S150" s="419"/>
      <c r="T150" s="420"/>
      <c r="U150" s="72"/>
      <c r="V150" s="72"/>
      <c r="W150" s="72"/>
      <c r="X150" s="72"/>
      <c r="Y150" s="72"/>
      <c r="Z150" s="72"/>
      <c r="AA150" s="72"/>
      <c r="AB150" s="72"/>
    </row>
    <row r="151" spans="1:28" ht="31.5" customHeight="1" thickBot="1" x14ac:dyDescent="0.25">
      <c r="B151" s="413"/>
      <c r="C151" s="414"/>
      <c r="D151" s="414"/>
      <c r="E151" s="421" t="str">
        <f>+Matriz!K21</f>
        <v xml:space="preserve">Sensibilización al personal encargado de la manipulación del combustible por parte del área encargada de PIGA o de SST. </v>
      </c>
      <c r="F151" s="422"/>
      <c r="G151" s="422"/>
      <c r="H151" s="422"/>
      <c r="I151" s="422"/>
      <c r="J151" s="422"/>
      <c r="K151" s="422"/>
      <c r="L151" s="423"/>
      <c r="M151" s="421" t="str">
        <f>+Matriz!K22</f>
        <v xml:space="preserve">Protocolo para el manejo adecuado de sustancias químicas y su divulgación parte del área encargada de PIGA o de SST. </v>
      </c>
      <c r="N151" s="422"/>
      <c r="O151" s="422"/>
      <c r="P151" s="422"/>
      <c r="Q151" s="422"/>
      <c r="R151" s="422"/>
      <c r="S151" s="422"/>
      <c r="T151" s="423"/>
      <c r="U151" s="73"/>
      <c r="V151" s="73"/>
      <c r="W151" s="73"/>
      <c r="X151" s="73"/>
      <c r="Y151" s="73"/>
      <c r="Z151" s="73"/>
      <c r="AA151" s="73"/>
      <c r="AB151" s="73"/>
    </row>
    <row r="152" spans="1:28" ht="15" x14ac:dyDescent="0.25">
      <c r="B152" s="395" t="s">
        <v>115</v>
      </c>
      <c r="C152" s="397" t="s">
        <v>116</v>
      </c>
      <c r="D152" s="398"/>
      <c r="E152" s="401" t="s">
        <v>110</v>
      </c>
      <c r="F152" s="402"/>
      <c r="G152" s="403" t="s">
        <v>71</v>
      </c>
      <c r="H152" s="404"/>
      <c r="I152" s="404"/>
      <c r="J152" s="404"/>
      <c r="K152" s="404"/>
      <c r="L152" s="405"/>
      <c r="M152" s="406" t="s">
        <v>110</v>
      </c>
      <c r="N152" s="407"/>
      <c r="O152" s="383" t="s">
        <v>71</v>
      </c>
      <c r="P152" s="384"/>
      <c r="Q152" s="384"/>
      <c r="R152" s="384"/>
      <c r="S152" s="384"/>
      <c r="T152" s="385"/>
      <c r="U152" s="70"/>
      <c r="V152" s="70"/>
      <c r="W152" s="71"/>
      <c r="X152" s="71"/>
      <c r="Y152" s="71"/>
      <c r="Z152" s="71"/>
      <c r="AA152" s="71"/>
      <c r="AB152" s="71"/>
    </row>
    <row r="153" spans="1:28" ht="15" customHeight="1" thickBot="1" x14ac:dyDescent="0.25">
      <c r="B153" s="396"/>
      <c r="C153" s="399"/>
      <c r="D153" s="400"/>
      <c r="E153" s="50" t="s">
        <v>111</v>
      </c>
      <c r="F153" s="51" t="s">
        <v>112</v>
      </c>
      <c r="G153" s="386"/>
      <c r="H153" s="387"/>
      <c r="I153" s="387"/>
      <c r="J153" s="387"/>
      <c r="K153" s="387"/>
      <c r="L153" s="388"/>
      <c r="M153" s="50" t="s">
        <v>111</v>
      </c>
      <c r="N153" s="51" t="s">
        <v>112</v>
      </c>
      <c r="O153" s="386"/>
      <c r="P153" s="387"/>
      <c r="Q153" s="387"/>
      <c r="R153" s="387"/>
      <c r="S153" s="387"/>
      <c r="T153" s="388"/>
      <c r="U153" s="65"/>
      <c r="V153" s="65"/>
      <c r="W153" s="71"/>
      <c r="X153" s="71"/>
      <c r="Y153" s="71"/>
      <c r="Z153" s="71"/>
      <c r="AA153" s="71"/>
      <c r="AB153" s="71"/>
    </row>
    <row r="154" spans="1:28" ht="36.75" customHeight="1" x14ac:dyDescent="0.2">
      <c r="B154" s="389" t="s">
        <v>117</v>
      </c>
      <c r="C154" s="60" t="s">
        <v>88</v>
      </c>
      <c r="D154" s="57" t="s">
        <v>80</v>
      </c>
      <c r="E154" s="44" t="s">
        <v>95</v>
      </c>
      <c r="F154" s="45">
        <f>IF(E154="Asignado",15,IF(E154="No asignado",0,""))</f>
        <v>15</v>
      </c>
      <c r="G154" s="460" t="s">
        <v>272</v>
      </c>
      <c r="H154" s="461"/>
      <c r="I154" s="461"/>
      <c r="J154" s="461"/>
      <c r="K154" s="461"/>
      <c r="L154" s="462"/>
      <c r="M154" s="44" t="s">
        <v>95</v>
      </c>
      <c r="N154" s="45">
        <f>IF(M154="Asignado",15,IF(M154="No asignado",0,""))</f>
        <v>15</v>
      </c>
      <c r="O154" s="460" t="s">
        <v>272</v>
      </c>
      <c r="P154" s="461"/>
      <c r="Q154" s="461"/>
      <c r="R154" s="461"/>
      <c r="S154" s="461"/>
      <c r="T154" s="462"/>
      <c r="U154" s="66"/>
      <c r="V154" s="67"/>
      <c r="W154" s="74"/>
      <c r="X154" s="74"/>
      <c r="Y154" s="74"/>
      <c r="Z154" s="74"/>
      <c r="AA154" s="74"/>
      <c r="AB154" s="74"/>
    </row>
    <row r="155" spans="1:28" ht="41.25" customHeight="1" x14ac:dyDescent="0.2">
      <c r="B155" s="390"/>
      <c r="C155" s="37" t="s">
        <v>89</v>
      </c>
      <c r="D155" s="48" t="s">
        <v>81</v>
      </c>
      <c r="E155" s="39" t="s">
        <v>97</v>
      </c>
      <c r="F155" s="40">
        <f>IF(E155="Adecuado",15,IF(E155="Inadecuado",0,""))</f>
        <v>15</v>
      </c>
      <c r="G155" s="453" t="s">
        <v>273</v>
      </c>
      <c r="H155" s="454"/>
      <c r="I155" s="454"/>
      <c r="J155" s="454"/>
      <c r="K155" s="454"/>
      <c r="L155" s="455"/>
      <c r="M155" s="39" t="s">
        <v>97</v>
      </c>
      <c r="N155" s="40">
        <f>IF(M155="Adecuado",15,IF(M155="Inadecuado",0,""))</f>
        <v>15</v>
      </c>
      <c r="O155" s="453" t="s">
        <v>273</v>
      </c>
      <c r="P155" s="454"/>
      <c r="Q155" s="454"/>
      <c r="R155" s="454"/>
      <c r="S155" s="454"/>
      <c r="T155" s="455"/>
      <c r="U155" s="66"/>
      <c r="V155" s="67"/>
      <c r="W155" s="74"/>
      <c r="X155" s="74"/>
      <c r="Y155" s="74"/>
      <c r="Z155" s="74"/>
      <c r="AA155" s="74"/>
      <c r="AB155" s="74"/>
    </row>
    <row r="156" spans="1:28" ht="44.25" customHeight="1" x14ac:dyDescent="0.2">
      <c r="B156" s="59" t="s">
        <v>118</v>
      </c>
      <c r="C156" s="37" t="s">
        <v>90</v>
      </c>
      <c r="D156" s="48" t="s">
        <v>82</v>
      </c>
      <c r="E156" s="39" t="s">
        <v>99</v>
      </c>
      <c r="F156" s="40">
        <f>IF(E156="Oportuna",15,IF(E156="Inoportuna",0,""))</f>
        <v>15</v>
      </c>
      <c r="G156" s="453" t="s">
        <v>274</v>
      </c>
      <c r="H156" s="454"/>
      <c r="I156" s="454"/>
      <c r="J156" s="454"/>
      <c r="K156" s="454"/>
      <c r="L156" s="455"/>
      <c r="M156" s="39" t="s">
        <v>99</v>
      </c>
      <c r="N156" s="40">
        <f>IF(M156="Oportuna",15,IF(M156="Inoportuna",0,""))</f>
        <v>15</v>
      </c>
      <c r="O156" s="453" t="s">
        <v>274</v>
      </c>
      <c r="P156" s="454"/>
      <c r="Q156" s="454"/>
      <c r="R156" s="454"/>
      <c r="S156" s="454"/>
      <c r="T156" s="455"/>
      <c r="U156" s="66"/>
      <c r="V156" s="67"/>
      <c r="W156" s="74"/>
      <c r="X156" s="74"/>
      <c r="Y156" s="74"/>
      <c r="Z156" s="74"/>
      <c r="AA156" s="74"/>
      <c r="AB156" s="74"/>
    </row>
    <row r="157" spans="1:28" ht="46.5" customHeight="1" x14ac:dyDescent="0.2">
      <c r="B157" s="59" t="s">
        <v>119</v>
      </c>
      <c r="C157" s="37" t="s">
        <v>91</v>
      </c>
      <c r="D157" s="48" t="s">
        <v>83</v>
      </c>
      <c r="E157" s="41" t="s">
        <v>101</v>
      </c>
      <c r="F157" s="40">
        <f>IF(E157="Prevenir o detectar",15,IF(E157="No es control",0,""))</f>
        <v>15</v>
      </c>
      <c r="G157" s="453" t="s">
        <v>274</v>
      </c>
      <c r="H157" s="454"/>
      <c r="I157" s="454"/>
      <c r="J157" s="454"/>
      <c r="K157" s="454"/>
      <c r="L157" s="455"/>
      <c r="M157" s="41" t="s">
        <v>101</v>
      </c>
      <c r="N157" s="40">
        <f>IF(M157="Prevenir o detectar",15,IF(M157="No es control",0,""))</f>
        <v>15</v>
      </c>
      <c r="O157" s="453" t="s">
        <v>274</v>
      </c>
      <c r="P157" s="454"/>
      <c r="Q157" s="454"/>
      <c r="R157" s="454"/>
      <c r="S157" s="454"/>
      <c r="T157" s="455"/>
      <c r="U157" s="68"/>
      <c r="V157" s="67"/>
      <c r="W157" s="74"/>
      <c r="X157" s="74"/>
      <c r="Y157" s="74"/>
      <c r="Z157" s="74"/>
      <c r="AA157" s="74"/>
      <c r="AB157" s="74"/>
    </row>
    <row r="158" spans="1:28" ht="48" customHeight="1" x14ac:dyDescent="0.2">
      <c r="B158" s="58" t="s">
        <v>121</v>
      </c>
      <c r="C158" s="37" t="s">
        <v>92</v>
      </c>
      <c r="D158" s="48" t="s">
        <v>84</v>
      </c>
      <c r="E158" s="39" t="s">
        <v>103</v>
      </c>
      <c r="F158" s="40">
        <f>IF(E158="Confiable",15,IF(E158="No confiable",0,""))</f>
        <v>15</v>
      </c>
      <c r="G158" s="479" t="s">
        <v>275</v>
      </c>
      <c r="H158" s="480"/>
      <c r="I158" s="480"/>
      <c r="J158" s="480"/>
      <c r="K158" s="480"/>
      <c r="L158" s="481"/>
      <c r="M158" s="39" t="s">
        <v>103</v>
      </c>
      <c r="N158" s="40">
        <f>IF(M158="Confiable",15,IF(M158="No confiable",0,""))</f>
        <v>15</v>
      </c>
      <c r="O158" s="479" t="s">
        <v>278</v>
      </c>
      <c r="P158" s="480"/>
      <c r="Q158" s="480"/>
      <c r="R158" s="480"/>
      <c r="S158" s="480"/>
      <c r="T158" s="481"/>
      <c r="U158" s="66"/>
      <c r="V158" s="67"/>
      <c r="W158" s="74"/>
      <c r="X158" s="74"/>
      <c r="Y158" s="74"/>
      <c r="Z158" s="74"/>
      <c r="AA158" s="74"/>
      <c r="AB158" s="74"/>
    </row>
    <row r="159" spans="1:28" ht="51.75" customHeight="1" x14ac:dyDescent="0.2">
      <c r="B159" s="58" t="s">
        <v>122</v>
      </c>
      <c r="C159" s="37" t="s">
        <v>93</v>
      </c>
      <c r="D159" s="48" t="s">
        <v>85</v>
      </c>
      <c r="E159" s="41" t="s">
        <v>105</v>
      </c>
      <c r="F159" s="40">
        <f>IF(E159="Se investigan y resuelven oportunamente",15,IF(E159="No se investigan y resuelven oportunamente",0,""))</f>
        <v>15</v>
      </c>
      <c r="G159" s="479" t="s">
        <v>276</v>
      </c>
      <c r="H159" s="480"/>
      <c r="I159" s="480"/>
      <c r="J159" s="480"/>
      <c r="K159" s="480"/>
      <c r="L159" s="481"/>
      <c r="M159" s="41" t="s">
        <v>105</v>
      </c>
      <c r="N159" s="40">
        <f>IF(M159="Se investigan y resuelven oportunamente",15,IF(M159="No se investigan y resuelven oportunamente",0,""))</f>
        <v>15</v>
      </c>
      <c r="O159" s="479" t="s">
        <v>276</v>
      </c>
      <c r="P159" s="480"/>
      <c r="Q159" s="480"/>
      <c r="R159" s="480"/>
      <c r="S159" s="480"/>
      <c r="T159" s="481"/>
      <c r="U159" s="68"/>
      <c r="V159" s="67"/>
      <c r="W159" s="74"/>
      <c r="X159" s="74"/>
      <c r="Y159" s="74"/>
      <c r="Z159" s="74"/>
      <c r="AA159" s="74"/>
      <c r="AB159" s="74"/>
    </row>
    <row r="160" spans="1:28" ht="41.25" customHeight="1" thickBot="1" x14ac:dyDescent="0.25">
      <c r="B160" s="53" t="s">
        <v>120</v>
      </c>
      <c r="C160" s="61" t="s">
        <v>94</v>
      </c>
      <c r="D160" s="49" t="s">
        <v>86</v>
      </c>
      <c r="E160" s="42" t="s">
        <v>107</v>
      </c>
      <c r="F160" s="43">
        <f>IF(E160="Completa",10,IF(E160="Incompleta",5,IF(E160="No existe",0,"")))</f>
        <v>10</v>
      </c>
      <c r="G160" s="456" t="s">
        <v>277</v>
      </c>
      <c r="H160" s="457"/>
      <c r="I160" s="457"/>
      <c r="J160" s="457"/>
      <c r="K160" s="457"/>
      <c r="L160" s="458"/>
      <c r="M160" s="42" t="s">
        <v>107</v>
      </c>
      <c r="N160" s="43">
        <f>IF(M160="Completa",10,IF(M160="Incompleta",5,IF(M160="No existe",0,"")))</f>
        <v>10</v>
      </c>
      <c r="O160" s="456" t="s">
        <v>279</v>
      </c>
      <c r="P160" s="457"/>
      <c r="Q160" s="457"/>
      <c r="R160" s="457"/>
      <c r="S160" s="457"/>
      <c r="T160" s="458"/>
      <c r="U160" s="66"/>
      <c r="V160" s="67"/>
      <c r="W160" s="74"/>
      <c r="X160" s="74"/>
      <c r="Y160" s="74"/>
      <c r="Z160" s="74"/>
      <c r="AA160" s="74"/>
      <c r="AB160" s="74"/>
    </row>
    <row r="161" spans="1:36" ht="15" thickBot="1" x14ac:dyDescent="0.25">
      <c r="D161" s="38"/>
      <c r="G161" s="54"/>
      <c r="H161" s="54"/>
      <c r="I161" s="54"/>
      <c r="J161" s="54"/>
      <c r="K161" s="54"/>
      <c r="L161" s="54"/>
      <c r="U161" s="54"/>
      <c r="V161" s="54"/>
      <c r="W161" s="54"/>
      <c r="X161" s="54"/>
      <c r="Y161" s="54"/>
      <c r="Z161" s="54"/>
      <c r="AA161" s="54"/>
      <c r="AB161" s="54"/>
    </row>
    <row r="162" spans="1:36" x14ac:dyDescent="0.2">
      <c r="D162" s="46" t="s">
        <v>87</v>
      </c>
      <c r="E162" s="375">
        <f>IF(SUM(F154:F160)=0,"-",SUM(F154:F160))</f>
        <v>100</v>
      </c>
      <c r="F162" s="376"/>
      <c r="G162" s="55"/>
      <c r="H162" s="55"/>
      <c r="I162" s="55"/>
      <c r="J162" s="55"/>
      <c r="K162" s="55"/>
      <c r="L162" s="55"/>
      <c r="M162" s="377">
        <f>IF(SUM(N154:N160)=0,"-",SUM(N154:N160))</f>
        <v>100</v>
      </c>
      <c r="N162" s="378"/>
      <c r="U162" s="55"/>
      <c r="V162" s="55"/>
      <c r="W162" s="54"/>
      <c r="X162" s="54"/>
      <c r="Y162" s="54"/>
      <c r="Z162" s="54"/>
      <c r="AA162" s="54"/>
      <c r="AB162" s="54"/>
    </row>
    <row r="163" spans="1:36" ht="15" thickBot="1" x14ac:dyDescent="0.25">
      <c r="D163" s="47" t="s">
        <v>113</v>
      </c>
      <c r="E163" s="362" t="str">
        <f>IF(E162&lt;=74,"Débil",IF(E162&lt;=89,"Moderado",IF(E162&lt;=100,"Fuerte","")))</f>
        <v>Fuerte</v>
      </c>
      <c r="F163" s="363"/>
      <c r="G163" s="55"/>
      <c r="H163" s="55"/>
      <c r="I163" s="55"/>
      <c r="J163" s="55"/>
      <c r="K163" s="55"/>
      <c r="L163" s="55"/>
      <c r="M163" s="364" t="str">
        <f>IF(M162&lt;=74,"Débil",IF(M162&lt;=89,"Moderado",IF(M162&lt;=100,"Fuerte","")))</f>
        <v>Fuerte</v>
      </c>
      <c r="N163" s="365"/>
      <c r="U163" s="55"/>
      <c r="V163" s="55"/>
      <c r="W163" s="54"/>
      <c r="X163" s="54"/>
      <c r="Y163" s="54"/>
      <c r="Z163" s="54"/>
      <c r="AA163" s="54"/>
      <c r="AB163" s="54"/>
    </row>
    <row r="165" spans="1:36" ht="15" thickBot="1" x14ac:dyDescent="0.25"/>
    <row r="166" spans="1:36" ht="33.75" customHeight="1" thickBot="1" x14ac:dyDescent="0.25">
      <c r="A166" s="52" t="str">
        <f>+Matriz!E23</f>
        <v>MCOM-RG-001</v>
      </c>
      <c r="B166" s="408" t="str">
        <f>+Matriz!F23</f>
        <v>Incumplimiento de los servicios o productos pactados con el cliente</v>
      </c>
      <c r="C166" s="409"/>
      <c r="D166" s="410"/>
      <c r="E166" s="56"/>
      <c r="F166" s="56"/>
      <c r="G166" s="56"/>
      <c r="H166" s="56"/>
      <c r="I166" s="56"/>
      <c r="J166" s="56"/>
      <c r="K166" s="56"/>
      <c r="L166" s="56"/>
    </row>
    <row r="167" spans="1:36" ht="15" thickBot="1" x14ac:dyDescent="0.25"/>
    <row r="168" spans="1:36" ht="15.75" customHeight="1" thickBot="1" x14ac:dyDescent="0.25">
      <c r="B168" s="411" t="s">
        <v>127</v>
      </c>
      <c r="C168" s="412"/>
      <c r="D168" s="412"/>
      <c r="E168" s="415" t="s">
        <v>114</v>
      </c>
      <c r="F168" s="416"/>
      <c r="G168" s="416"/>
      <c r="H168" s="416"/>
      <c r="I168" s="416"/>
      <c r="J168" s="416"/>
      <c r="K168" s="416"/>
      <c r="L168" s="417"/>
      <c r="M168" s="418" t="s">
        <v>157</v>
      </c>
      <c r="N168" s="419"/>
      <c r="O168" s="419"/>
      <c r="P168" s="419"/>
      <c r="Q168" s="419"/>
      <c r="R168" s="419"/>
      <c r="S168" s="419"/>
      <c r="T168" s="420"/>
      <c r="U168" s="418" t="s">
        <v>159</v>
      </c>
      <c r="V168" s="419"/>
      <c r="W168" s="419"/>
      <c r="X168" s="419"/>
      <c r="Y168" s="419"/>
      <c r="Z168" s="419"/>
      <c r="AA168" s="419"/>
      <c r="AB168" s="420"/>
      <c r="AC168" s="418" t="s">
        <v>160</v>
      </c>
      <c r="AD168" s="419"/>
      <c r="AE168" s="419"/>
      <c r="AF168" s="419"/>
      <c r="AG168" s="419"/>
      <c r="AH168" s="419"/>
      <c r="AI168" s="419"/>
      <c r="AJ168" s="420"/>
    </row>
    <row r="169" spans="1:36" ht="57.75" customHeight="1" thickBot="1" x14ac:dyDescent="0.25">
      <c r="B169" s="413"/>
      <c r="C169" s="414"/>
      <c r="D169" s="414"/>
      <c r="E169" s="421" t="str">
        <f>+Matriz!K23</f>
        <v>Socializar los lineamientos vigentes del área de ventas y mercadeo a los funcionarios (a través de la inducción) y contratistas (reuniones de trabajo o correo electrónico) vinculados al canal.</v>
      </c>
      <c r="F169" s="422"/>
      <c r="G169" s="422"/>
      <c r="H169" s="422"/>
      <c r="I169" s="422"/>
      <c r="J169" s="422"/>
      <c r="K169" s="422"/>
      <c r="L169" s="423"/>
      <c r="M169" s="421" t="str">
        <f>+Matriz!K24</f>
        <v>Prever la contratación de terceros, que suplan los servicios de los objetos de los contratos firmados, que permitan que el canal tenga capacidad de reacción rápida ante las solicitudes de los clientes.</v>
      </c>
      <c r="N169" s="422"/>
      <c r="O169" s="422"/>
      <c r="P169" s="422"/>
      <c r="Q169" s="422"/>
      <c r="R169" s="422"/>
      <c r="S169" s="422"/>
      <c r="T169" s="423"/>
      <c r="U169" s="421" t="str">
        <f>+Matriz!K25</f>
        <v>Asistir a las reuniones programadas por la Secretaría General y/o por la Dirección Operativa del canal, atender los lineamientos establecidos por estas instancias en cuanto a definir cronogramas de priorización de las contrataciones.</v>
      </c>
      <c r="V169" s="422"/>
      <c r="W169" s="422"/>
      <c r="X169" s="422"/>
      <c r="Y169" s="422"/>
      <c r="Z169" s="422"/>
      <c r="AA169" s="422"/>
      <c r="AB169" s="423"/>
      <c r="AC169" s="421" t="str">
        <f>+Matriz!K26</f>
        <v>Asignar un productor ejecutivo o quien haga sus veces para realizar seguimiento y control de tiempos de ejecución del proyecto.
Si se identificaran malas practicas por parte del cliente, se informará a través de correo electrónico sobre el cumplimiento de cronograma de trabajo para el buen desempeño del proyecto y sobre las causas y/o riesgos que se pueden generar.</v>
      </c>
      <c r="AD169" s="422"/>
      <c r="AE169" s="422"/>
      <c r="AF169" s="422"/>
      <c r="AG169" s="422"/>
      <c r="AH169" s="422"/>
      <c r="AI169" s="422"/>
      <c r="AJ169" s="423"/>
    </row>
    <row r="170" spans="1:36" ht="15" x14ac:dyDescent="0.25">
      <c r="B170" s="395" t="s">
        <v>115</v>
      </c>
      <c r="C170" s="397" t="s">
        <v>116</v>
      </c>
      <c r="D170" s="398"/>
      <c r="E170" s="401" t="s">
        <v>110</v>
      </c>
      <c r="F170" s="402"/>
      <c r="G170" s="403" t="s">
        <v>71</v>
      </c>
      <c r="H170" s="404"/>
      <c r="I170" s="404"/>
      <c r="J170" s="404"/>
      <c r="K170" s="404"/>
      <c r="L170" s="405"/>
      <c r="M170" s="406" t="s">
        <v>110</v>
      </c>
      <c r="N170" s="407"/>
      <c r="O170" s="383" t="s">
        <v>71</v>
      </c>
      <c r="P170" s="384"/>
      <c r="Q170" s="384"/>
      <c r="R170" s="384"/>
      <c r="S170" s="384"/>
      <c r="T170" s="385"/>
      <c r="U170" s="406" t="s">
        <v>110</v>
      </c>
      <c r="V170" s="407"/>
      <c r="W170" s="383" t="s">
        <v>71</v>
      </c>
      <c r="X170" s="384"/>
      <c r="Y170" s="384"/>
      <c r="Z170" s="384"/>
      <c r="AA170" s="384"/>
      <c r="AB170" s="385"/>
      <c r="AC170" s="406" t="s">
        <v>110</v>
      </c>
      <c r="AD170" s="407"/>
      <c r="AE170" s="383" t="s">
        <v>71</v>
      </c>
      <c r="AF170" s="384"/>
      <c r="AG170" s="384"/>
      <c r="AH170" s="384"/>
      <c r="AI170" s="384"/>
      <c r="AJ170" s="385"/>
    </row>
    <row r="171" spans="1:36" ht="15" thickBot="1" x14ac:dyDescent="0.25">
      <c r="B171" s="396"/>
      <c r="C171" s="399"/>
      <c r="D171" s="400"/>
      <c r="E171" s="50" t="s">
        <v>111</v>
      </c>
      <c r="F171" s="51" t="s">
        <v>112</v>
      </c>
      <c r="G171" s="386"/>
      <c r="H171" s="387"/>
      <c r="I171" s="387"/>
      <c r="J171" s="387"/>
      <c r="K171" s="387"/>
      <c r="L171" s="388"/>
      <c r="M171" s="50" t="s">
        <v>111</v>
      </c>
      <c r="N171" s="51" t="s">
        <v>112</v>
      </c>
      <c r="O171" s="386"/>
      <c r="P171" s="387"/>
      <c r="Q171" s="387"/>
      <c r="R171" s="387"/>
      <c r="S171" s="387"/>
      <c r="T171" s="388"/>
      <c r="U171" s="50" t="s">
        <v>111</v>
      </c>
      <c r="V171" s="51" t="s">
        <v>112</v>
      </c>
      <c r="W171" s="386"/>
      <c r="X171" s="387"/>
      <c r="Y171" s="387"/>
      <c r="Z171" s="387"/>
      <c r="AA171" s="387"/>
      <c r="AB171" s="388"/>
      <c r="AC171" s="50" t="s">
        <v>111</v>
      </c>
      <c r="AD171" s="51" t="s">
        <v>112</v>
      </c>
      <c r="AE171" s="386"/>
      <c r="AF171" s="387"/>
      <c r="AG171" s="387"/>
      <c r="AH171" s="387"/>
      <c r="AI171" s="387"/>
      <c r="AJ171" s="388"/>
    </row>
    <row r="172" spans="1:36" ht="36.75" customHeight="1" x14ac:dyDescent="0.2">
      <c r="B172" s="389" t="s">
        <v>117</v>
      </c>
      <c r="C172" s="60" t="s">
        <v>88</v>
      </c>
      <c r="D172" s="57" t="s">
        <v>80</v>
      </c>
      <c r="E172" s="44" t="s">
        <v>95</v>
      </c>
      <c r="F172" s="45">
        <f>IF(E172="Asignado",15,IF(E172="No asignado",0,""))</f>
        <v>15</v>
      </c>
      <c r="G172" s="460" t="s">
        <v>284</v>
      </c>
      <c r="H172" s="461"/>
      <c r="I172" s="461"/>
      <c r="J172" s="461"/>
      <c r="K172" s="461"/>
      <c r="L172" s="462"/>
      <c r="M172" s="44" t="s">
        <v>95</v>
      </c>
      <c r="N172" s="45">
        <f>IF(M172="Asignado",15,IF(M172="No asignado",0,""))</f>
        <v>15</v>
      </c>
      <c r="O172" s="460" t="s">
        <v>286</v>
      </c>
      <c r="P172" s="461"/>
      <c r="Q172" s="461"/>
      <c r="R172" s="461"/>
      <c r="S172" s="461"/>
      <c r="T172" s="462"/>
      <c r="U172" s="44" t="s">
        <v>95</v>
      </c>
      <c r="V172" s="45">
        <f>IF(U172="Asignado",15,IF(U172="No asignado",0,""))</f>
        <v>15</v>
      </c>
      <c r="W172" s="460" t="s">
        <v>291</v>
      </c>
      <c r="X172" s="461"/>
      <c r="Y172" s="461"/>
      <c r="Z172" s="461"/>
      <c r="AA172" s="461"/>
      <c r="AB172" s="462"/>
      <c r="AC172" s="44" t="s">
        <v>95</v>
      </c>
      <c r="AD172" s="45">
        <f>IF(AC172="Asignado",15,IF(AC172="No asignado",0,""))</f>
        <v>15</v>
      </c>
      <c r="AE172" s="460" t="s">
        <v>286</v>
      </c>
      <c r="AF172" s="461"/>
      <c r="AG172" s="461"/>
      <c r="AH172" s="461"/>
      <c r="AI172" s="461"/>
      <c r="AJ172" s="462"/>
    </row>
    <row r="173" spans="1:36" ht="41.25" customHeight="1" x14ac:dyDescent="0.2">
      <c r="B173" s="390"/>
      <c r="C173" s="37" t="s">
        <v>89</v>
      </c>
      <c r="D173" s="48" t="s">
        <v>81</v>
      </c>
      <c r="E173" s="39" t="s">
        <v>97</v>
      </c>
      <c r="F173" s="40">
        <f>IF(E173="Adecuado",15,IF(E173="Inadecuado",0,""))</f>
        <v>15</v>
      </c>
      <c r="G173" s="453" t="s">
        <v>285</v>
      </c>
      <c r="H173" s="454"/>
      <c r="I173" s="454"/>
      <c r="J173" s="454"/>
      <c r="K173" s="454"/>
      <c r="L173" s="455"/>
      <c r="M173" s="39" t="s">
        <v>97</v>
      </c>
      <c r="N173" s="40">
        <f>IF(M173="Adecuado",15,IF(M173="Inadecuado",0,""))</f>
        <v>15</v>
      </c>
      <c r="O173" s="453" t="s">
        <v>287</v>
      </c>
      <c r="P173" s="454"/>
      <c r="Q173" s="454"/>
      <c r="R173" s="454"/>
      <c r="S173" s="454"/>
      <c r="T173" s="455"/>
      <c r="U173" s="39" t="s">
        <v>97</v>
      </c>
      <c r="V173" s="40">
        <f>IF(U173="Adecuado",15,IF(U173="Inadecuado",0,""))</f>
        <v>15</v>
      </c>
      <c r="W173" s="453" t="s">
        <v>289</v>
      </c>
      <c r="X173" s="454"/>
      <c r="Y173" s="454"/>
      <c r="Z173" s="454"/>
      <c r="AA173" s="454"/>
      <c r="AB173" s="455"/>
      <c r="AC173" s="39" t="s">
        <v>97</v>
      </c>
      <c r="AD173" s="40">
        <f>IF(AC173="Adecuado",15,IF(AC173="Inadecuado",0,""))</f>
        <v>15</v>
      </c>
      <c r="AE173" s="453" t="s">
        <v>287</v>
      </c>
      <c r="AF173" s="454"/>
      <c r="AG173" s="454"/>
      <c r="AH173" s="454"/>
      <c r="AI173" s="454"/>
      <c r="AJ173" s="455"/>
    </row>
    <row r="174" spans="1:36" ht="78.75" customHeight="1" x14ac:dyDescent="0.2">
      <c r="B174" s="59" t="s">
        <v>118</v>
      </c>
      <c r="C174" s="37" t="s">
        <v>90</v>
      </c>
      <c r="D174" s="48" t="s">
        <v>82</v>
      </c>
      <c r="E174" s="39" t="s">
        <v>99</v>
      </c>
      <c r="F174" s="40">
        <f>IF(E174="Oportuna",15,IF(E174="Inoportuna",0,""))</f>
        <v>15</v>
      </c>
      <c r="G174" s="453" t="s">
        <v>674</v>
      </c>
      <c r="H174" s="454"/>
      <c r="I174" s="454"/>
      <c r="J174" s="454"/>
      <c r="K174" s="454"/>
      <c r="L174" s="455"/>
      <c r="M174" s="39" t="s">
        <v>99</v>
      </c>
      <c r="N174" s="40">
        <f>IF(M174="Oportuna",15,IF(M174="Inoportuna",0,""))</f>
        <v>15</v>
      </c>
      <c r="O174" s="453" t="s">
        <v>675</v>
      </c>
      <c r="P174" s="454"/>
      <c r="Q174" s="454"/>
      <c r="R174" s="454"/>
      <c r="S174" s="454"/>
      <c r="T174" s="455"/>
      <c r="U174" s="39" t="s">
        <v>99</v>
      </c>
      <c r="V174" s="40">
        <f>IF(U174="Oportuna",15,IF(U174="Inoportuna",0,""))</f>
        <v>15</v>
      </c>
      <c r="W174" s="453" t="s">
        <v>676</v>
      </c>
      <c r="X174" s="454"/>
      <c r="Y174" s="454"/>
      <c r="Z174" s="454"/>
      <c r="AA174" s="454"/>
      <c r="AB174" s="455"/>
      <c r="AC174" s="39" t="s">
        <v>99</v>
      </c>
      <c r="AD174" s="40">
        <f>IF(AC174="Oportuna",15,IF(AC174="Inoportuna",0,""))</f>
        <v>15</v>
      </c>
      <c r="AE174" s="453" t="s">
        <v>292</v>
      </c>
      <c r="AF174" s="454"/>
      <c r="AG174" s="454"/>
      <c r="AH174" s="454"/>
      <c r="AI174" s="454"/>
      <c r="AJ174" s="455"/>
    </row>
    <row r="175" spans="1:36" ht="50.25" customHeight="1" x14ac:dyDescent="0.2">
      <c r="B175" s="59" t="s">
        <v>119</v>
      </c>
      <c r="C175" s="37" t="s">
        <v>91</v>
      </c>
      <c r="D175" s="48" t="s">
        <v>83</v>
      </c>
      <c r="E175" s="41" t="s">
        <v>101</v>
      </c>
      <c r="F175" s="40">
        <f>IF(E175="Prevenir o detectar",15,IF(E175="No es control",0,""))</f>
        <v>15</v>
      </c>
      <c r="G175" s="453" t="s">
        <v>677</v>
      </c>
      <c r="H175" s="454"/>
      <c r="I175" s="454"/>
      <c r="J175" s="454"/>
      <c r="K175" s="454"/>
      <c r="L175" s="455"/>
      <c r="M175" s="41" t="s">
        <v>101</v>
      </c>
      <c r="N175" s="40">
        <f>IF(M175="Prevenir o detectar",15,IF(M175="No es control",0,""))</f>
        <v>15</v>
      </c>
      <c r="O175" s="453" t="s">
        <v>678</v>
      </c>
      <c r="P175" s="454"/>
      <c r="Q175" s="454"/>
      <c r="R175" s="454"/>
      <c r="S175" s="454"/>
      <c r="T175" s="455"/>
      <c r="U175" s="41" t="s">
        <v>101</v>
      </c>
      <c r="V175" s="40">
        <f>IF(U175="Prevenir o detectar",15,IF(U175="No es control",0,""))</f>
        <v>15</v>
      </c>
      <c r="W175" s="453" t="s">
        <v>679</v>
      </c>
      <c r="X175" s="454"/>
      <c r="Y175" s="454"/>
      <c r="Z175" s="454"/>
      <c r="AA175" s="454"/>
      <c r="AB175" s="455"/>
      <c r="AC175" s="41" t="s">
        <v>101</v>
      </c>
      <c r="AD175" s="40">
        <f>IF(AC175="Prevenir o detectar",15,IF(AC175="No es control",0,""))</f>
        <v>15</v>
      </c>
      <c r="AE175" s="453" t="s">
        <v>680</v>
      </c>
      <c r="AF175" s="454"/>
      <c r="AG175" s="454"/>
      <c r="AH175" s="454"/>
      <c r="AI175" s="454"/>
      <c r="AJ175" s="455"/>
    </row>
    <row r="176" spans="1:36" ht="69" customHeight="1" x14ac:dyDescent="0.2">
      <c r="B176" s="58" t="s">
        <v>121</v>
      </c>
      <c r="C176" s="37" t="s">
        <v>92</v>
      </c>
      <c r="D176" s="48" t="s">
        <v>84</v>
      </c>
      <c r="E176" s="39" t="s">
        <v>103</v>
      </c>
      <c r="F176" s="40">
        <f>IF(E176="Confiable",15,IF(E176="No confiable",0,""))</f>
        <v>15</v>
      </c>
      <c r="G176" s="479" t="s">
        <v>681</v>
      </c>
      <c r="H176" s="480"/>
      <c r="I176" s="480"/>
      <c r="J176" s="480"/>
      <c r="K176" s="480"/>
      <c r="L176" s="481"/>
      <c r="M176" s="39" t="s">
        <v>103</v>
      </c>
      <c r="N176" s="40">
        <f>IF(M176="Confiable",15,IF(M176="No confiable",0,""))</f>
        <v>15</v>
      </c>
      <c r="O176" s="479" t="s">
        <v>682</v>
      </c>
      <c r="P176" s="480"/>
      <c r="Q176" s="480"/>
      <c r="R176" s="480"/>
      <c r="S176" s="480"/>
      <c r="T176" s="481"/>
      <c r="U176" s="39" t="s">
        <v>103</v>
      </c>
      <c r="V176" s="40">
        <f>IF(U176="Confiable",15,IF(U176="No confiable",0,""))</f>
        <v>15</v>
      </c>
      <c r="W176" s="479" t="s">
        <v>290</v>
      </c>
      <c r="X176" s="480"/>
      <c r="Y176" s="480"/>
      <c r="Z176" s="480"/>
      <c r="AA176" s="480"/>
      <c r="AB176" s="481"/>
      <c r="AC176" s="39" t="s">
        <v>103</v>
      </c>
      <c r="AD176" s="40">
        <f>IF(AC176="Confiable",15,IF(AC176="No confiable",0,""))</f>
        <v>15</v>
      </c>
      <c r="AE176" s="479" t="s">
        <v>683</v>
      </c>
      <c r="AF176" s="480"/>
      <c r="AG176" s="480"/>
      <c r="AH176" s="480"/>
      <c r="AI176" s="480"/>
      <c r="AJ176" s="481"/>
    </row>
    <row r="177" spans="1:36" ht="90" customHeight="1" x14ac:dyDescent="0.2">
      <c r="B177" s="58" t="s">
        <v>122</v>
      </c>
      <c r="C177" s="37" t="s">
        <v>93</v>
      </c>
      <c r="D177" s="48" t="s">
        <v>85</v>
      </c>
      <c r="E177" s="41" t="s">
        <v>105</v>
      </c>
      <c r="F177" s="40">
        <f>IF(E177="Se investigan y resuelven oportunamente",15,IF(E177="No se investigan y resuelven oportunamente",0,""))</f>
        <v>15</v>
      </c>
      <c r="G177" s="479" t="s">
        <v>684</v>
      </c>
      <c r="H177" s="480"/>
      <c r="I177" s="480"/>
      <c r="J177" s="480"/>
      <c r="K177" s="480"/>
      <c r="L177" s="481"/>
      <c r="M177" s="41" t="s">
        <v>105</v>
      </c>
      <c r="N177" s="40">
        <f>IF(M177="Se investigan y resuelven oportunamente",15,IF(M177="No se investigan y resuelven oportunamente",0,""))</f>
        <v>15</v>
      </c>
      <c r="O177" s="479" t="s">
        <v>288</v>
      </c>
      <c r="P177" s="480"/>
      <c r="Q177" s="480"/>
      <c r="R177" s="480"/>
      <c r="S177" s="480"/>
      <c r="T177" s="481"/>
      <c r="U177" s="41" t="s">
        <v>105</v>
      </c>
      <c r="V177" s="40">
        <f>IF(U177="Se investigan y resuelven oportunamente",15,IF(U177="No se investigan y resuelven oportunamente",0,""))</f>
        <v>15</v>
      </c>
      <c r="W177" s="479" t="s">
        <v>685</v>
      </c>
      <c r="X177" s="480"/>
      <c r="Y177" s="480"/>
      <c r="Z177" s="480"/>
      <c r="AA177" s="480"/>
      <c r="AB177" s="481"/>
      <c r="AC177" s="41" t="s">
        <v>105</v>
      </c>
      <c r="AD177" s="40">
        <f>IF(AC177="Se investigan y resuelven oportunamente",15,IF(AC177="No se investigan y resuelven oportunamente",0,""))</f>
        <v>15</v>
      </c>
      <c r="AE177" s="479" t="s">
        <v>293</v>
      </c>
      <c r="AF177" s="480"/>
      <c r="AG177" s="480"/>
      <c r="AH177" s="480"/>
      <c r="AI177" s="480"/>
      <c r="AJ177" s="481"/>
    </row>
    <row r="178" spans="1:36" ht="51.75" customHeight="1" thickBot="1" x14ac:dyDescent="0.25">
      <c r="B178" s="53" t="s">
        <v>120</v>
      </c>
      <c r="C178" s="61" t="s">
        <v>94</v>
      </c>
      <c r="D178" s="49" t="s">
        <v>86</v>
      </c>
      <c r="E178" s="42" t="s">
        <v>107</v>
      </c>
      <c r="F178" s="43">
        <f>IF(E178="Completa",10,IF(E178="Incompleta",5,IF(E178="No existe",0,"")))</f>
        <v>10</v>
      </c>
      <c r="G178" s="456" t="s">
        <v>653</v>
      </c>
      <c r="H178" s="457"/>
      <c r="I178" s="457"/>
      <c r="J178" s="457"/>
      <c r="K178" s="457"/>
      <c r="L178" s="458"/>
      <c r="M178" s="42" t="s">
        <v>107</v>
      </c>
      <c r="N178" s="43">
        <f>IF(M178="Completa",10,IF(M178="Incompleta",5,IF(M178="No existe",0,"")))</f>
        <v>10</v>
      </c>
      <c r="O178" s="500" t="s">
        <v>655</v>
      </c>
      <c r="P178" s="501"/>
      <c r="Q178" s="501"/>
      <c r="R178" s="501"/>
      <c r="S178" s="501"/>
      <c r="T178" s="502"/>
      <c r="U178" s="42" t="s">
        <v>107</v>
      </c>
      <c r="V178" s="43">
        <f>IF(U178="Completa",10,IF(U178="Incompleta",5,IF(U178="No existe",0,"")))</f>
        <v>10</v>
      </c>
      <c r="W178" s="456" t="s">
        <v>657</v>
      </c>
      <c r="X178" s="457"/>
      <c r="Y178" s="457"/>
      <c r="Z178" s="457"/>
      <c r="AA178" s="457"/>
      <c r="AB178" s="458"/>
      <c r="AC178" s="42" t="s">
        <v>107</v>
      </c>
      <c r="AD178" s="43">
        <f>IF(AC178="Completa",10,IF(AC178="Incompleta",5,IF(AC178="No existe",0,"")))</f>
        <v>10</v>
      </c>
      <c r="AE178" s="456" t="s">
        <v>294</v>
      </c>
      <c r="AF178" s="457"/>
      <c r="AG178" s="457"/>
      <c r="AH178" s="457"/>
      <c r="AI178" s="457"/>
      <c r="AJ178" s="458"/>
    </row>
    <row r="179" spans="1:36" ht="15" thickBot="1" x14ac:dyDescent="0.25">
      <c r="D179" s="38"/>
      <c r="G179" s="54"/>
      <c r="H179" s="54"/>
      <c r="I179" s="54"/>
      <c r="J179" s="54"/>
      <c r="K179" s="54"/>
      <c r="L179" s="54"/>
    </row>
    <row r="180" spans="1:36" x14ac:dyDescent="0.2">
      <c r="D180" s="46" t="s">
        <v>87</v>
      </c>
      <c r="E180" s="375">
        <f>IF(SUM(F172:F178)=0,"-",SUM(F172:F178))</f>
        <v>100</v>
      </c>
      <c r="F180" s="376"/>
      <c r="G180" s="55"/>
      <c r="H180" s="55"/>
      <c r="I180" s="55"/>
      <c r="J180" s="55"/>
      <c r="K180" s="55"/>
      <c r="L180" s="55"/>
      <c r="M180" s="377">
        <f>IF(SUM(N172:N178)=0,"-",SUM(N172:N178))</f>
        <v>100</v>
      </c>
      <c r="N180" s="378"/>
      <c r="U180" s="377">
        <f>IF(SUM(V172:V178)=0,"-",SUM(V172:V178))</f>
        <v>100</v>
      </c>
      <c r="V180" s="378"/>
      <c r="AC180" s="377">
        <f>IF(SUM(AD172:AD178)=0,"-",SUM(AD172:AD178))</f>
        <v>100</v>
      </c>
      <c r="AD180" s="378"/>
    </row>
    <row r="181" spans="1:36" ht="15" thickBot="1" x14ac:dyDescent="0.25">
      <c r="D181" s="47" t="s">
        <v>113</v>
      </c>
      <c r="E181" s="362" t="str">
        <f>IF(E180&lt;=74,"Débil",IF(E180&lt;=89,"Moderado",IF(E180&lt;=100,"Fuerte","")))</f>
        <v>Fuerte</v>
      </c>
      <c r="F181" s="363"/>
      <c r="G181" s="55"/>
      <c r="H181" s="55"/>
      <c r="I181" s="55"/>
      <c r="J181" s="55"/>
      <c r="K181" s="55"/>
      <c r="L181" s="55"/>
      <c r="M181" s="364" t="str">
        <f>IF(M180&lt;=74,"Débil",IF(M180&lt;=89,"Moderado",IF(M180&lt;=100,"Fuerte","")))</f>
        <v>Fuerte</v>
      </c>
      <c r="N181" s="365"/>
      <c r="U181" s="364" t="str">
        <f>IF(U180&lt;=74,"Débil",IF(U180&lt;=89,"Moderado",IF(U180&lt;=100,"Fuerte","")))</f>
        <v>Fuerte</v>
      </c>
      <c r="V181" s="365"/>
      <c r="AC181" s="364" t="str">
        <f>IF(AC180&lt;=74,"Débil",IF(AC180&lt;=89,"Moderado",IF(AC180&lt;=100,"Fuerte","")))</f>
        <v>Fuerte</v>
      </c>
      <c r="AD181" s="365"/>
    </row>
    <row r="183" spans="1:36" ht="15" thickBot="1" x14ac:dyDescent="0.25"/>
    <row r="184" spans="1:36" ht="33.75" customHeight="1" thickBot="1" x14ac:dyDescent="0.25">
      <c r="A184" s="52" t="str">
        <f>+Matriz!E27</f>
        <v>AGTH-RG-001</v>
      </c>
      <c r="B184" s="408" t="str">
        <f>+Matriz!F27</f>
        <v>Pérdida de documentos en la historia laboral</v>
      </c>
      <c r="C184" s="409"/>
      <c r="D184" s="410"/>
      <c r="E184" s="56"/>
      <c r="F184" s="56"/>
      <c r="G184" s="56"/>
      <c r="H184" s="56"/>
      <c r="I184" s="56"/>
      <c r="J184" s="56"/>
      <c r="K184" s="56"/>
      <c r="L184" s="56"/>
    </row>
    <row r="185" spans="1:36" ht="15" thickBot="1" x14ac:dyDescent="0.25"/>
    <row r="186" spans="1:36" ht="15.75" customHeight="1" thickBot="1" x14ac:dyDescent="0.25">
      <c r="B186" s="411" t="s">
        <v>127</v>
      </c>
      <c r="C186" s="412"/>
      <c r="D186" s="412"/>
      <c r="E186" s="415" t="s">
        <v>114</v>
      </c>
      <c r="F186" s="416"/>
      <c r="G186" s="416"/>
      <c r="H186" s="416"/>
      <c r="I186" s="416"/>
      <c r="J186" s="416"/>
      <c r="K186" s="416"/>
      <c r="L186" s="417"/>
      <c r="M186" s="418" t="s">
        <v>157</v>
      </c>
      <c r="N186" s="419"/>
      <c r="O186" s="419"/>
      <c r="P186" s="419"/>
      <c r="Q186" s="419"/>
      <c r="R186" s="419"/>
      <c r="S186" s="419"/>
      <c r="T186" s="420"/>
      <c r="U186" s="72"/>
      <c r="V186" s="72"/>
      <c r="W186" s="72"/>
      <c r="X186" s="72"/>
      <c r="Y186" s="72"/>
      <c r="Z186" s="72"/>
      <c r="AA186" s="72"/>
      <c r="AB186" s="72"/>
    </row>
    <row r="187" spans="1:36" ht="31.5" customHeight="1" thickBot="1" x14ac:dyDescent="0.25">
      <c r="B187" s="413"/>
      <c r="C187" s="414"/>
      <c r="D187" s="414"/>
      <c r="E187" s="421" t="str">
        <f>+Matriz!K27</f>
        <v>Formato Control Hoja de Vida</v>
      </c>
      <c r="F187" s="422"/>
      <c r="G187" s="422"/>
      <c r="H187" s="422"/>
      <c r="I187" s="422"/>
      <c r="J187" s="422"/>
      <c r="K187" s="422"/>
      <c r="L187" s="423"/>
      <c r="M187" s="421" t="str">
        <f>+Matriz!K28</f>
        <v>Ejecutar procedimiento AGRI-GD-PD-004 PRESTAMO Y CONSULTA DOCUMENTAL Actividad 4 Formato AGRI-GD-FT-026 Control y préstamo de documentos de archivo de gestión</v>
      </c>
      <c r="N187" s="422"/>
      <c r="O187" s="422"/>
      <c r="P187" s="422"/>
      <c r="Q187" s="422"/>
      <c r="R187" s="422"/>
      <c r="S187" s="422"/>
      <c r="T187" s="423"/>
      <c r="U187" s="73"/>
      <c r="V187" s="73"/>
      <c r="W187" s="73"/>
      <c r="X187" s="73"/>
      <c r="Y187" s="73"/>
      <c r="Z187" s="73"/>
      <c r="AA187" s="73"/>
      <c r="AB187" s="73"/>
    </row>
    <row r="188" spans="1:36" ht="15" x14ac:dyDescent="0.25">
      <c r="B188" s="395" t="s">
        <v>115</v>
      </c>
      <c r="C188" s="397" t="s">
        <v>116</v>
      </c>
      <c r="D188" s="398"/>
      <c r="E188" s="401" t="s">
        <v>110</v>
      </c>
      <c r="F188" s="402"/>
      <c r="G188" s="403" t="s">
        <v>71</v>
      </c>
      <c r="H188" s="404"/>
      <c r="I188" s="404"/>
      <c r="J188" s="404"/>
      <c r="K188" s="404"/>
      <c r="L188" s="405"/>
      <c r="M188" s="406" t="s">
        <v>110</v>
      </c>
      <c r="N188" s="407"/>
      <c r="O188" s="383" t="s">
        <v>71</v>
      </c>
      <c r="P188" s="384"/>
      <c r="Q188" s="384"/>
      <c r="R188" s="384"/>
      <c r="S188" s="384"/>
      <c r="T188" s="385"/>
      <c r="U188" s="70"/>
      <c r="V188" s="70"/>
      <c r="W188" s="71"/>
      <c r="X188" s="71"/>
      <c r="Y188" s="71"/>
      <c r="Z188" s="71"/>
      <c r="AA188" s="71"/>
      <c r="AB188" s="71"/>
    </row>
    <row r="189" spans="1:36" ht="15" customHeight="1" thickBot="1" x14ac:dyDescent="0.25">
      <c r="B189" s="396"/>
      <c r="C189" s="399"/>
      <c r="D189" s="400"/>
      <c r="E189" s="50" t="s">
        <v>111</v>
      </c>
      <c r="F189" s="51" t="s">
        <v>112</v>
      </c>
      <c r="G189" s="386"/>
      <c r="H189" s="387"/>
      <c r="I189" s="387"/>
      <c r="J189" s="387"/>
      <c r="K189" s="387"/>
      <c r="L189" s="388"/>
      <c r="M189" s="50" t="s">
        <v>111</v>
      </c>
      <c r="N189" s="51" t="s">
        <v>112</v>
      </c>
      <c r="O189" s="386"/>
      <c r="P189" s="387"/>
      <c r="Q189" s="387"/>
      <c r="R189" s="387"/>
      <c r="S189" s="387"/>
      <c r="T189" s="388"/>
      <c r="U189" s="65"/>
      <c r="V189" s="65"/>
      <c r="W189" s="71"/>
      <c r="X189" s="71"/>
      <c r="Y189" s="71"/>
      <c r="Z189" s="71"/>
      <c r="AA189" s="71"/>
      <c r="AB189" s="71"/>
    </row>
    <row r="190" spans="1:36" ht="36.75" customHeight="1" x14ac:dyDescent="0.2">
      <c r="B190" s="389" t="s">
        <v>117</v>
      </c>
      <c r="C190" s="60" t="s">
        <v>88</v>
      </c>
      <c r="D190" s="57" t="s">
        <v>80</v>
      </c>
      <c r="E190" s="44" t="s">
        <v>95</v>
      </c>
      <c r="F190" s="45">
        <f>IF(E190="Asignado",15,IF(E190="No asignado",0,""))</f>
        <v>15</v>
      </c>
      <c r="G190" s="460" t="s">
        <v>303</v>
      </c>
      <c r="H190" s="461"/>
      <c r="I190" s="461"/>
      <c r="J190" s="461"/>
      <c r="K190" s="461"/>
      <c r="L190" s="462"/>
      <c r="M190" s="44" t="s">
        <v>95</v>
      </c>
      <c r="N190" s="45">
        <f>IF(M190="Asignado",15,IF(M190="No asignado",0,""))</f>
        <v>15</v>
      </c>
      <c r="O190" s="460" t="s">
        <v>303</v>
      </c>
      <c r="P190" s="461"/>
      <c r="Q190" s="461"/>
      <c r="R190" s="461"/>
      <c r="S190" s="461"/>
      <c r="T190" s="462"/>
      <c r="U190" s="66"/>
      <c r="V190" s="67"/>
      <c r="W190" s="74"/>
      <c r="X190" s="74"/>
      <c r="Y190" s="74"/>
      <c r="Z190" s="74"/>
      <c r="AA190" s="74"/>
      <c r="AB190" s="74"/>
    </row>
    <row r="191" spans="1:36" ht="41.25" customHeight="1" x14ac:dyDescent="0.2">
      <c r="B191" s="390"/>
      <c r="C191" s="37" t="s">
        <v>89</v>
      </c>
      <c r="D191" s="48" t="s">
        <v>81</v>
      </c>
      <c r="E191" s="39" t="s">
        <v>97</v>
      </c>
      <c r="F191" s="40">
        <f>IF(E191="Adecuado",15,IF(E191="Inadecuado",0,""))</f>
        <v>15</v>
      </c>
      <c r="G191" s="453" t="s">
        <v>304</v>
      </c>
      <c r="H191" s="454"/>
      <c r="I191" s="454"/>
      <c r="J191" s="454"/>
      <c r="K191" s="454"/>
      <c r="L191" s="455"/>
      <c r="M191" s="39" t="s">
        <v>97</v>
      </c>
      <c r="N191" s="40">
        <f>IF(M191="Adecuado",15,IF(M191="Inadecuado",0,""))</f>
        <v>15</v>
      </c>
      <c r="O191" s="453" t="s">
        <v>310</v>
      </c>
      <c r="P191" s="454"/>
      <c r="Q191" s="454"/>
      <c r="R191" s="454"/>
      <c r="S191" s="454"/>
      <c r="T191" s="455"/>
      <c r="U191" s="66"/>
      <c r="V191" s="67"/>
      <c r="W191" s="74"/>
      <c r="X191" s="74"/>
      <c r="Y191" s="74"/>
      <c r="Z191" s="74"/>
      <c r="AA191" s="74"/>
      <c r="AB191" s="74"/>
    </row>
    <row r="192" spans="1:36" ht="44.25" customHeight="1" x14ac:dyDescent="0.2">
      <c r="B192" s="59" t="s">
        <v>118</v>
      </c>
      <c r="C192" s="37" t="s">
        <v>90</v>
      </c>
      <c r="D192" s="48" t="s">
        <v>82</v>
      </c>
      <c r="E192" s="39" t="s">
        <v>99</v>
      </c>
      <c r="F192" s="40">
        <f>IF(E192="Oportuna",15,IF(E192="Inoportuna",0,""))</f>
        <v>15</v>
      </c>
      <c r="G192" s="453" t="s">
        <v>305</v>
      </c>
      <c r="H192" s="454"/>
      <c r="I192" s="454"/>
      <c r="J192" s="454"/>
      <c r="K192" s="454"/>
      <c r="L192" s="455"/>
      <c r="M192" s="39" t="s">
        <v>99</v>
      </c>
      <c r="N192" s="40">
        <f>IF(M192="Oportuna",15,IF(M192="Inoportuna",0,""))</f>
        <v>15</v>
      </c>
      <c r="O192" s="453" t="s">
        <v>311</v>
      </c>
      <c r="P192" s="454"/>
      <c r="Q192" s="454"/>
      <c r="R192" s="454"/>
      <c r="S192" s="454"/>
      <c r="T192" s="455"/>
      <c r="U192" s="66"/>
      <c r="V192" s="67"/>
      <c r="W192" s="74"/>
      <c r="X192" s="74"/>
      <c r="Y192" s="74"/>
      <c r="Z192" s="74"/>
      <c r="AA192" s="74"/>
      <c r="AB192" s="74"/>
    </row>
    <row r="193" spans="1:28" ht="46.5" customHeight="1" x14ac:dyDescent="0.2">
      <c r="B193" s="59" t="s">
        <v>119</v>
      </c>
      <c r="C193" s="37" t="s">
        <v>91</v>
      </c>
      <c r="D193" s="48" t="s">
        <v>83</v>
      </c>
      <c r="E193" s="41" t="s">
        <v>101</v>
      </c>
      <c r="F193" s="40">
        <f>IF(E193="Prevenir o detectar",15,IF(E193="No es control",0,""))</f>
        <v>15</v>
      </c>
      <c r="G193" s="453" t="s">
        <v>306</v>
      </c>
      <c r="H193" s="454"/>
      <c r="I193" s="454"/>
      <c r="J193" s="454"/>
      <c r="K193" s="454"/>
      <c r="L193" s="455"/>
      <c r="M193" s="41" t="s">
        <v>101</v>
      </c>
      <c r="N193" s="40">
        <f>IF(M193="Prevenir o detectar",15,IF(M193="No es control",0,""))</f>
        <v>15</v>
      </c>
      <c r="O193" s="453" t="s">
        <v>686</v>
      </c>
      <c r="P193" s="454"/>
      <c r="Q193" s="454"/>
      <c r="R193" s="454"/>
      <c r="S193" s="454"/>
      <c r="T193" s="455"/>
      <c r="U193" s="68"/>
      <c r="V193" s="67"/>
      <c r="W193" s="74"/>
      <c r="X193" s="74"/>
      <c r="Y193" s="74"/>
      <c r="Z193" s="74"/>
      <c r="AA193" s="74"/>
      <c r="AB193" s="74"/>
    </row>
    <row r="194" spans="1:28" ht="48" customHeight="1" x14ac:dyDescent="0.2">
      <c r="B194" s="58" t="s">
        <v>121</v>
      </c>
      <c r="C194" s="37" t="s">
        <v>92</v>
      </c>
      <c r="D194" s="48" t="s">
        <v>84</v>
      </c>
      <c r="E194" s="39" t="s">
        <v>103</v>
      </c>
      <c r="F194" s="40">
        <f>IF(E194="Confiable",15,IF(E194="No confiable",0,""))</f>
        <v>15</v>
      </c>
      <c r="G194" s="479" t="s">
        <v>307</v>
      </c>
      <c r="H194" s="480"/>
      <c r="I194" s="480"/>
      <c r="J194" s="480"/>
      <c r="K194" s="480"/>
      <c r="L194" s="481"/>
      <c r="M194" s="39" t="s">
        <v>103</v>
      </c>
      <c r="N194" s="40">
        <f>IF(M194="Confiable",15,IF(M194="No confiable",0,""))</f>
        <v>15</v>
      </c>
      <c r="O194" s="479" t="s">
        <v>687</v>
      </c>
      <c r="P194" s="480"/>
      <c r="Q194" s="480"/>
      <c r="R194" s="480"/>
      <c r="S194" s="480"/>
      <c r="T194" s="481"/>
      <c r="U194" s="66"/>
      <c r="V194" s="67"/>
      <c r="W194" s="74"/>
      <c r="X194" s="74"/>
      <c r="Y194" s="74"/>
      <c r="Z194" s="74"/>
      <c r="AA194" s="74"/>
      <c r="AB194" s="74"/>
    </row>
    <row r="195" spans="1:28" ht="51.75" customHeight="1" x14ac:dyDescent="0.2">
      <c r="B195" s="58" t="s">
        <v>122</v>
      </c>
      <c r="C195" s="37" t="s">
        <v>93</v>
      </c>
      <c r="D195" s="48" t="s">
        <v>85</v>
      </c>
      <c r="E195" s="41" t="s">
        <v>105</v>
      </c>
      <c r="F195" s="40">
        <f>IF(E195="Se investigan y resuelven oportunamente",15,IF(E195="No se investigan y resuelven oportunamente",0,""))</f>
        <v>15</v>
      </c>
      <c r="G195" s="479" t="s">
        <v>308</v>
      </c>
      <c r="H195" s="480"/>
      <c r="I195" s="480"/>
      <c r="J195" s="480"/>
      <c r="K195" s="480"/>
      <c r="L195" s="481"/>
      <c r="M195" s="41" t="s">
        <v>105</v>
      </c>
      <c r="N195" s="40">
        <f>IF(M195="Se investigan y resuelven oportunamente",15,IF(M195="No se investigan y resuelven oportunamente",0,""))</f>
        <v>15</v>
      </c>
      <c r="O195" s="479" t="s">
        <v>312</v>
      </c>
      <c r="P195" s="480"/>
      <c r="Q195" s="480"/>
      <c r="R195" s="480"/>
      <c r="S195" s="480"/>
      <c r="T195" s="481"/>
      <c r="U195" s="68"/>
      <c r="V195" s="67"/>
      <c r="W195" s="74"/>
      <c r="X195" s="74"/>
      <c r="Y195" s="74"/>
      <c r="Z195" s="74"/>
      <c r="AA195" s="74"/>
      <c r="AB195" s="74"/>
    </row>
    <row r="196" spans="1:28" ht="41.25" customHeight="1" thickBot="1" x14ac:dyDescent="0.25">
      <c r="B196" s="53" t="s">
        <v>120</v>
      </c>
      <c r="C196" s="61" t="s">
        <v>94</v>
      </c>
      <c r="D196" s="49" t="s">
        <v>86</v>
      </c>
      <c r="E196" s="42" t="s">
        <v>107</v>
      </c>
      <c r="F196" s="43">
        <f>IF(E196="Completa",10,IF(E196="Incompleta",5,IF(E196="No existe",0,"")))</f>
        <v>10</v>
      </c>
      <c r="G196" s="456" t="s">
        <v>309</v>
      </c>
      <c r="H196" s="457"/>
      <c r="I196" s="457"/>
      <c r="J196" s="457"/>
      <c r="K196" s="457"/>
      <c r="L196" s="458"/>
      <c r="M196" s="42" t="s">
        <v>107</v>
      </c>
      <c r="N196" s="43">
        <f>IF(M196="Completa",10,IF(M196="Incompleta",5,IF(M196="No existe",0,"")))</f>
        <v>10</v>
      </c>
      <c r="O196" s="456" t="s">
        <v>313</v>
      </c>
      <c r="P196" s="457"/>
      <c r="Q196" s="457"/>
      <c r="R196" s="457"/>
      <c r="S196" s="457"/>
      <c r="T196" s="458"/>
      <c r="U196" s="66"/>
      <c r="V196" s="67"/>
      <c r="W196" s="74"/>
      <c r="X196" s="74"/>
      <c r="Y196" s="74"/>
      <c r="Z196" s="74"/>
      <c r="AA196" s="74"/>
      <c r="AB196" s="74"/>
    </row>
    <row r="197" spans="1:28" ht="15" thickBot="1" x14ac:dyDescent="0.25">
      <c r="D197" s="38"/>
      <c r="G197" s="54"/>
      <c r="H197" s="54"/>
      <c r="I197" s="54"/>
      <c r="J197" s="54"/>
      <c r="K197" s="54"/>
      <c r="L197" s="54"/>
      <c r="U197" s="54"/>
      <c r="V197" s="54"/>
      <c r="W197" s="54"/>
      <c r="X197" s="54"/>
      <c r="Y197" s="54"/>
      <c r="Z197" s="54"/>
      <c r="AA197" s="54"/>
      <c r="AB197" s="54"/>
    </row>
    <row r="198" spans="1:28" x14ac:dyDescent="0.2">
      <c r="D198" s="46" t="s">
        <v>87</v>
      </c>
      <c r="E198" s="375">
        <f>IF(SUM(F190:F196)=0,"-",SUM(F190:F196))</f>
        <v>100</v>
      </c>
      <c r="F198" s="376"/>
      <c r="G198" s="55"/>
      <c r="H198" s="55"/>
      <c r="I198" s="55"/>
      <c r="J198" s="55"/>
      <c r="K198" s="55"/>
      <c r="L198" s="55"/>
      <c r="M198" s="377">
        <f>IF(SUM(N190:N196)=0,"-",SUM(N190:N196))</f>
        <v>100</v>
      </c>
      <c r="N198" s="378"/>
      <c r="U198" s="55"/>
      <c r="V198" s="55"/>
      <c r="W198" s="54"/>
      <c r="X198" s="54"/>
      <c r="Y198" s="54"/>
      <c r="Z198" s="54"/>
      <c r="AA198" s="54"/>
      <c r="AB198" s="54"/>
    </row>
    <row r="199" spans="1:28" ht="15" thickBot="1" x14ac:dyDescent="0.25">
      <c r="D199" s="47" t="s">
        <v>113</v>
      </c>
      <c r="E199" s="362" t="str">
        <f>IF(E198&lt;=74,"Débil",IF(E198&lt;=89,"Moderado",IF(E198&lt;=100,"Fuerte","")))</f>
        <v>Fuerte</v>
      </c>
      <c r="F199" s="363"/>
      <c r="G199" s="55"/>
      <c r="H199" s="55"/>
      <c r="I199" s="55"/>
      <c r="J199" s="55"/>
      <c r="K199" s="55"/>
      <c r="L199" s="55"/>
      <c r="M199" s="364" t="str">
        <f>IF(M198&lt;=74,"Débil",IF(M198&lt;=89,"Moderado",IF(M198&lt;=100,"Fuerte","")))</f>
        <v>Fuerte</v>
      </c>
      <c r="N199" s="365"/>
      <c r="U199" s="55"/>
      <c r="V199" s="55"/>
      <c r="W199" s="54"/>
      <c r="X199" s="54"/>
      <c r="Y199" s="54"/>
      <c r="Z199" s="54"/>
      <c r="AA199" s="54"/>
      <c r="AB199" s="54"/>
    </row>
    <row r="201" spans="1:28" ht="15" thickBot="1" x14ac:dyDescent="0.25"/>
    <row r="202" spans="1:28" ht="33.75" customHeight="1" thickBot="1" x14ac:dyDescent="0.25">
      <c r="A202" s="52" t="str">
        <f>+Matriz!E29</f>
        <v>AGRI-SA-RG-001</v>
      </c>
      <c r="B202" s="408" t="str">
        <f>+Matriz!F29</f>
        <v>Pérdida de los bienes de propiedad planta y equipo.</v>
      </c>
      <c r="C202" s="409"/>
      <c r="D202" s="410"/>
      <c r="E202" s="56"/>
      <c r="F202" s="56"/>
      <c r="G202" s="56"/>
      <c r="H202" s="56"/>
      <c r="I202" s="56"/>
      <c r="J202" s="56"/>
      <c r="K202" s="56"/>
      <c r="L202" s="56"/>
    </row>
    <row r="203" spans="1:28" ht="15" thickBot="1" x14ac:dyDescent="0.25"/>
    <row r="204" spans="1:28" ht="15.75" customHeight="1" thickBot="1" x14ac:dyDescent="0.25">
      <c r="B204" s="411" t="s">
        <v>127</v>
      </c>
      <c r="C204" s="412"/>
      <c r="D204" s="412"/>
      <c r="E204" s="415" t="s">
        <v>114</v>
      </c>
      <c r="F204" s="416"/>
      <c r="G204" s="416"/>
      <c r="H204" s="416"/>
      <c r="I204" s="416"/>
      <c r="J204" s="416"/>
      <c r="K204" s="416"/>
      <c r="L204" s="417"/>
      <c r="M204" s="418" t="s">
        <v>157</v>
      </c>
      <c r="N204" s="419"/>
      <c r="O204" s="419"/>
      <c r="P204" s="419"/>
      <c r="Q204" s="419"/>
      <c r="R204" s="419"/>
      <c r="S204" s="419"/>
      <c r="T204" s="420"/>
      <c r="U204" s="418" t="s">
        <v>159</v>
      </c>
      <c r="V204" s="419"/>
      <c r="W204" s="419"/>
      <c r="X204" s="419"/>
      <c r="Y204" s="419"/>
      <c r="Z204" s="419"/>
      <c r="AA204" s="419"/>
      <c r="AB204" s="420"/>
    </row>
    <row r="205" spans="1:28" ht="65.25" customHeight="1" thickBot="1" x14ac:dyDescent="0.25">
      <c r="B205" s="413"/>
      <c r="C205" s="414"/>
      <c r="D205" s="414"/>
      <c r="E205" s="421" t="str">
        <f>+Matriz!K29</f>
        <v>Ejecutar Procedimiento AGRI-SA-PD-002 INGRESO AL ALMACEN</v>
      </c>
      <c r="F205" s="422"/>
      <c r="G205" s="422"/>
      <c r="H205" s="422"/>
      <c r="I205" s="422"/>
      <c r="J205" s="422"/>
      <c r="K205" s="422"/>
      <c r="L205" s="423"/>
      <c r="M205" s="421" t="str">
        <f>+Matriz!K30</f>
        <v xml:space="preserve">Sistema de seguridad física y tecnológica para la custodia de los bienes de la entidad. (Contrato de vigilancia).
1. Personal capacitado
2. Cámaras de monitoreo en HD
3. Sistema de comunicación
4. Minutas y libros de vigilancia. </v>
      </c>
      <c r="N205" s="422"/>
      <c r="O205" s="422"/>
      <c r="P205" s="422"/>
      <c r="Q205" s="422"/>
      <c r="R205" s="422"/>
      <c r="S205" s="422"/>
      <c r="T205" s="423"/>
      <c r="U205" s="421" t="str">
        <f>+Matriz!K31</f>
        <v xml:space="preserve">Ejecutar Procedimiento AGRI-SA-PD-010 TOMA FÍSICA DE INVENTARIOS </v>
      </c>
      <c r="V205" s="422"/>
      <c r="W205" s="422"/>
      <c r="X205" s="422"/>
      <c r="Y205" s="422"/>
      <c r="Z205" s="422"/>
      <c r="AA205" s="422"/>
      <c r="AB205" s="423"/>
    </row>
    <row r="206" spans="1:28" ht="15" x14ac:dyDescent="0.25">
      <c r="B206" s="395" t="s">
        <v>115</v>
      </c>
      <c r="C206" s="397" t="s">
        <v>116</v>
      </c>
      <c r="D206" s="398"/>
      <c r="E206" s="401" t="s">
        <v>110</v>
      </c>
      <c r="F206" s="402"/>
      <c r="G206" s="403" t="s">
        <v>71</v>
      </c>
      <c r="H206" s="404"/>
      <c r="I206" s="404"/>
      <c r="J206" s="404"/>
      <c r="K206" s="404"/>
      <c r="L206" s="405"/>
      <c r="M206" s="406" t="s">
        <v>110</v>
      </c>
      <c r="N206" s="407"/>
      <c r="O206" s="383" t="s">
        <v>71</v>
      </c>
      <c r="P206" s="384"/>
      <c r="Q206" s="384"/>
      <c r="R206" s="384"/>
      <c r="S206" s="384"/>
      <c r="T206" s="385"/>
      <c r="U206" s="406" t="s">
        <v>110</v>
      </c>
      <c r="V206" s="407"/>
      <c r="W206" s="383" t="s">
        <v>71</v>
      </c>
      <c r="X206" s="384"/>
      <c r="Y206" s="384"/>
      <c r="Z206" s="384"/>
      <c r="AA206" s="384"/>
      <c r="AB206" s="385"/>
    </row>
    <row r="207" spans="1:28" ht="15" thickBot="1" x14ac:dyDescent="0.25">
      <c r="B207" s="396"/>
      <c r="C207" s="399"/>
      <c r="D207" s="400"/>
      <c r="E207" s="50" t="s">
        <v>111</v>
      </c>
      <c r="F207" s="51" t="s">
        <v>112</v>
      </c>
      <c r="G207" s="386"/>
      <c r="H207" s="387"/>
      <c r="I207" s="387"/>
      <c r="J207" s="387"/>
      <c r="K207" s="387"/>
      <c r="L207" s="388"/>
      <c r="M207" s="50" t="s">
        <v>111</v>
      </c>
      <c r="N207" s="51" t="s">
        <v>112</v>
      </c>
      <c r="O207" s="386"/>
      <c r="P207" s="387"/>
      <c r="Q207" s="387"/>
      <c r="R207" s="387"/>
      <c r="S207" s="387"/>
      <c r="T207" s="388"/>
      <c r="U207" s="50" t="s">
        <v>111</v>
      </c>
      <c r="V207" s="51" t="s">
        <v>112</v>
      </c>
      <c r="W207" s="386"/>
      <c r="X207" s="387"/>
      <c r="Y207" s="387"/>
      <c r="Z207" s="387"/>
      <c r="AA207" s="387"/>
      <c r="AB207" s="388"/>
    </row>
    <row r="208" spans="1:28" ht="36.75" customHeight="1" x14ac:dyDescent="0.2">
      <c r="B208" s="389" t="s">
        <v>117</v>
      </c>
      <c r="C208" s="60" t="s">
        <v>88</v>
      </c>
      <c r="D208" s="57" t="s">
        <v>80</v>
      </c>
      <c r="E208" s="44" t="s">
        <v>95</v>
      </c>
      <c r="F208" s="45">
        <f>IF(E208="Asignado",15,IF(E208="No asignado",0,""))</f>
        <v>15</v>
      </c>
      <c r="G208" s="460" t="s">
        <v>333</v>
      </c>
      <c r="H208" s="461"/>
      <c r="I208" s="461"/>
      <c r="J208" s="461"/>
      <c r="K208" s="461"/>
      <c r="L208" s="462"/>
      <c r="M208" s="44" t="s">
        <v>95</v>
      </c>
      <c r="N208" s="45">
        <f>IF(M208="Asignado",15,IF(M208="No asignado",0,""))</f>
        <v>15</v>
      </c>
      <c r="O208" s="460" t="s">
        <v>340</v>
      </c>
      <c r="P208" s="461"/>
      <c r="Q208" s="461"/>
      <c r="R208" s="461"/>
      <c r="S208" s="461"/>
      <c r="T208" s="462"/>
      <c r="U208" s="44" t="s">
        <v>95</v>
      </c>
      <c r="V208" s="45">
        <f>IF(U208="Asignado",15,IF(U208="No asignado",0,""))</f>
        <v>15</v>
      </c>
      <c r="W208" s="460" t="s">
        <v>347</v>
      </c>
      <c r="X208" s="461"/>
      <c r="Y208" s="461"/>
      <c r="Z208" s="461"/>
      <c r="AA208" s="461"/>
      <c r="AB208" s="462"/>
    </row>
    <row r="209" spans="1:28" ht="41.25" customHeight="1" x14ac:dyDescent="0.2">
      <c r="B209" s="390"/>
      <c r="C209" s="37" t="s">
        <v>89</v>
      </c>
      <c r="D209" s="48" t="s">
        <v>81</v>
      </c>
      <c r="E209" s="39" t="s">
        <v>97</v>
      </c>
      <c r="F209" s="40">
        <f>IF(E209="Adecuado",15,IF(E209="Inadecuado",0,""))</f>
        <v>15</v>
      </c>
      <c r="G209" s="453" t="s">
        <v>334</v>
      </c>
      <c r="H209" s="454"/>
      <c r="I209" s="454"/>
      <c r="J209" s="454"/>
      <c r="K209" s="454"/>
      <c r="L209" s="455"/>
      <c r="M209" s="39" t="s">
        <v>97</v>
      </c>
      <c r="N209" s="40">
        <f>IF(M209="Adecuado",15,IF(M209="Inadecuado",0,""))</f>
        <v>15</v>
      </c>
      <c r="O209" s="453" t="s">
        <v>341</v>
      </c>
      <c r="P209" s="454"/>
      <c r="Q209" s="454"/>
      <c r="R209" s="454"/>
      <c r="S209" s="454"/>
      <c r="T209" s="455"/>
      <c r="U209" s="39" t="s">
        <v>97</v>
      </c>
      <c r="V209" s="40">
        <f>IF(U209="Adecuado",15,IF(U209="Inadecuado",0,""))</f>
        <v>15</v>
      </c>
      <c r="W209" s="453" t="s">
        <v>348</v>
      </c>
      <c r="X209" s="454"/>
      <c r="Y209" s="454"/>
      <c r="Z209" s="454"/>
      <c r="AA209" s="454"/>
      <c r="AB209" s="455"/>
    </row>
    <row r="210" spans="1:28" ht="44.25" customHeight="1" x14ac:dyDescent="0.2">
      <c r="B210" s="59" t="s">
        <v>118</v>
      </c>
      <c r="C210" s="37" t="s">
        <v>90</v>
      </c>
      <c r="D210" s="48" t="s">
        <v>82</v>
      </c>
      <c r="E210" s="39" t="s">
        <v>99</v>
      </c>
      <c r="F210" s="40">
        <f>IF(E210="Oportuna",15,IF(E210="Inoportuna",0,""))</f>
        <v>15</v>
      </c>
      <c r="G210" s="453" t="s">
        <v>335</v>
      </c>
      <c r="H210" s="454"/>
      <c r="I210" s="454"/>
      <c r="J210" s="454"/>
      <c r="K210" s="454"/>
      <c r="L210" s="455"/>
      <c r="M210" s="39" t="s">
        <v>99</v>
      </c>
      <c r="N210" s="40">
        <f>IF(M210="Oportuna",15,IF(M210="Inoportuna",0,""))</f>
        <v>15</v>
      </c>
      <c r="O210" s="453" t="s">
        <v>342</v>
      </c>
      <c r="P210" s="454"/>
      <c r="Q210" s="454"/>
      <c r="R210" s="454"/>
      <c r="S210" s="454"/>
      <c r="T210" s="455"/>
      <c r="U210" s="39" t="s">
        <v>99</v>
      </c>
      <c r="V210" s="40">
        <f>IF(U210="Oportuna",15,IF(U210="Inoportuna",0,""))</f>
        <v>15</v>
      </c>
      <c r="W210" s="453" t="s">
        <v>349</v>
      </c>
      <c r="X210" s="454"/>
      <c r="Y210" s="454"/>
      <c r="Z210" s="454"/>
      <c r="AA210" s="454"/>
      <c r="AB210" s="455"/>
    </row>
    <row r="211" spans="1:28" ht="46.5" customHeight="1" x14ac:dyDescent="0.2">
      <c r="B211" s="59" t="s">
        <v>119</v>
      </c>
      <c r="C211" s="37" t="s">
        <v>91</v>
      </c>
      <c r="D211" s="48" t="s">
        <v>83</v>
      </c>
      <c r="E211" s="41" t="s">
        <v>101</v>
      </c>
      <c r="F211" s="40">
        <f>IF(E211="Prevenir o detectar",15,IF(E211="No es control",0,""))</f>
        <v>15</v>
      </c>
      <c r="G211" s="453" t="s">
        <v>336</v>
      </c>
      <c r="H211" s="454"/>
      <c r="I211" s="454"/>
      <c r="J211" s="454"/>
      <c r="K211" s="454"/>
      <c r="L211" s="455"/>
      <c r="M211" s="41" t="s">
        <v>101</v>
      </c>
      <c r="N211" s="40">
        <f>IF(M211="Prevenir o detectar",15,IF(M211="No es control",0,""))</f>
        <v>15</v>
      </c>
      <c r="O211" s="453" t="s">
        <v>343</v>
      </c>
      <c r="P211" s="454"/>
      <c r="Q211" s="454"/>
      <c r="R211" s="454"/>
      <c r="S211" s="454"/>
      <c r="T211" s="455"/>
      <c r="U211" s="41" t="s">
        <v>101</v>
      </c>
      <c r="V211" s="40">
        <f>IF(U211="Prevenir o detectar",15,IF(U211="No es control",0,""))</f>
        <v>15</v>
      </c>
      <c r="W211" s="453" t="s">
        <v>349</v>
      </c>
      <c r="X211" s="454"/>
      <c r="Y211" s="454"/>
      <c r="Z211" s="454"/>
      <c r="AA211" s="454"/>
      <c r="AB211" s="455"/>
    </row>
    <row r="212" spans="1:28" ht="48" customHeight="1" x14ac:dyDescent="0.2">
      <c r="B212" s="58" t="s">
        <v>121</v>
      </c>
      <c r="C212" s="37" t="s">
        <v>92</v>
      </c>
      <c r="D212" s="48" t="s">
        <v>84</v>
      </c>
      <c r="E212" s="39" t="s">
        <v>103</v>
      </c>
      <c r="F212" s="40">
        <f>IF(E212="Confiable",15,IF(E212="No confiable",0,""))</f>
        <v>15</v>
      </c>
      <c r="G212" s="479" t="s">
        <v>337</v>
      </c>
      <c r="H212" s="480"/>
      <c r="I212" s="480"/>
      <c r="J212" s="480"/>
      <c r="K212" s="480"/>
      <c r="L212" s="481"/>
      <c r="M212" s="39" t="s">
        <v>103</v>
      </c>
      <c r="N212" s="40">
        <f>IF(M212="Confiable",15,IF(M212="No confiable",0,""))</f>
        <v>15</v>
      </c>
      <c r="O212" s="479" t="s">
        <v>344</v>
      </c>
      <c r="P212" s="480"/>
      <c r="Q212" s="480"/>
      <c r="R212" s="480"/>
      <c r="S212" s="480"/>
      <c r="T212" s="481"/>
      <c r="U212" s="39" t="s">
        <v>103</v>
      </c>
      <c r="V212" s="40">
        <f>IF(U212="Confiable",15,IF(U212="No confiable",0,""))</f>
        <v>15</v>
      </c>
      <c r="W212" s="479" t="s">
        <v>350</v>
      </c>
      <c r="X212" s="480"/>
      <c r="Y212" s="480"/>
      <c r="Z212" s="480"/>
      <c r="AA212" s="480"/>
      <c r="AB212" s="481"/>
    </row>
    <row r="213" spans="1:28" ht="51.75" customHeight="1" x14ac:dyDescent="0.2">
      <c r="B213" s="58" t="s">
        <v>122</v>
      </c>
      <c r="C213" s="37" t="s">
        <v>93</v>
      </c>
      <c r="D213" s="48" t="s">
        <v>85</v>
      </c>
      <c r="E213" s="41" t="s">
        <v>105</v>
      </c>
      <c r="F213" s="40">
        <f>IF(E213="Se investigan y resuelven oportunamente",15,IF(E213="No se investigan y resuelven oportunamente",0,""))</f>
        <v>15</v>
      </c>
      <c r="G213" s="479" t="s">
        <v>338</v>
      </c>
      <c r="H213" s="480"/>
      <c r="I213" s="480"/>
      <c r="J213" s="480"/>
      <c r="K213" s="480"/>
      <c r="L213" s="481"/>
      <c r="M213" s="41" t="s">
        <v>105</v>
      </c>
      <c r="N213" s="40">
        <f>IF(M213="Se investigan y resuelven oportunamente",15,IF(M213="No se investigan y resuelven oportunamente",0,""))</f>
        <v>15</v>
      </c>
      <c r="O213" s="479" t="s">
        <v>345</v>
      </c>
      <c r="P213" s="480"/>
      <c r="Q213" s="480"/>
      <c r="R213" s="480"/>
      <c r="S213" s="480"/>
      <c r="T213" s="481"/>
      <c r="U213" s="41" t="s">
        <v>105</v>
      </c>
      <c r="V213" s="40">
        <f>IF(U213="Se investigan y resuelven oportunamente",15,IF(U213="No se investigan y resuelven oportunamente",0,""))</f>
        <v>15</v>
      </c>
      <c r="W213" s="479" t="s">
        <v>351</v>
      </c>
      <c r="X213" s="480"/>
      <c r="Y213" s="480"/>
      <c r="Z213" s="480"/>
      <c r="AA213" s="480"/>
      <c r="AB213" s="481"/>
    </row>
    <row r="214" spans="1:28" ht="41.25" customHeight="1" thickBot="1" x14ac:dyDescent="0.25">
      <c r="B214" s="53" t="s">
        <v>120</v>
      </c>
      <c r="C214" s="61" t="s">
        <v>94</v>
      </c>
      <c r="D214" s="49" t="s">
        <v>86</v>
      </c>
      <c r="E214" s="42" t="s">
        <v>107</v>
      </c>
      <c r="F214" s="43">
        <f>IF(E214="Completa",10,IF(E214="Incompleta",5,IF(E214="No existe",0,"")))</f>
        <v>10</v>
      </c>
      <c r="G214" s="456" t="s">
        <v>339</v>
      </c>
      <c r="H214" s="457"/>
      <c r="I214" s="457"/>
      <c r="J214" s="457"/>
      <c r="K214" s="457"/>
      <c r="L214" s="458"/>
      <c r="M214" s="42" t="s">
        <v>107</v>
      </c>
      <c r="N214" s="43">
        <f>IF(M214="Completa",10,IF(M214="Incompleta",5,IF(M214="No existe",0,"")))</f>
        <v>10</v>
      </c>
      <c r="O214" s="500" t="s">
        <v>346</v>
      </c>
      <c r="P214" s="501"/>
      <c r="Q214" s="501"/>
      <c r="R214" s="501"/>
      <c r="S214" s="501"/>
      <c r="T214" s="502"/>
      <c r="U214" s="42" t="s">
        <v>107</v>
      </c>
      <c r="V214" s="43">
        <f>IF(U214="Completa",10,IF(U214="Incompleta",5,IF(U214="No existe",0,"")))</f>
        <v>10</v>
      </c>
      <c r="W214" s="456" t="s">
        <v>352</v>
      </c>
      <c r="X214" s="457"/>
      <c r="Y214" s="457"/>
      <c r="Z214" s="457"/>
      <c r="AA214" s="457"/>
      <c r="AB214" s="458"/>
    </row>
    <row r="215" spans="1:28" ht="15" thickBot="1" x14ac:dyDescent="0.25">
      <c r="D215" s="38"/>
      <c r="G215" s="54"/>
      <c r="H215" s="54"/>
      <c r="I215" s="54"/>
      <c r="J215" s="54"/>
      <c r="K215" s="54"/>
      <c r="L215" s="54"/>
    </row>
    <row r="216" spans="1:28" x14ac:dyDescent="0.2">
      <c r="D216" s="46" t="s">
        <v>87</v>
      </c>
      <c r="E216" s="375">
        <f>IF(SUM(F208:F214)=0,"-",SUM(F208:F214))</f>
        <v>100</v>
      </c>
      <c r="F216" s="376"/>
      <c r="G216" s="55"/>
      <c r="H216" s="55"/>
      <c r="I216" s="55"/>
      <c r="J216" s="55"/>
      <c r="K216" s="55"/>
      <c r="L216" s="55"/>
      <c r="M216" s="377">
        <f>IF(SUM(N208:N214)=0,"-",SUM(N208:N214))</f>
        <v>100</v>
      </c>
      <c r="N216" s="378"/>
      <c r="U216" s="377">
        <f>IF(SUM(V208:V214)=0,"-",SUM(V208:V214))</f>
        <v>100</v>
      </c>
      <c r="V216" s="378"/>
    </row>
    <row r="217" spans="1:28" ht="15" thickBot="1" x14ac:dyDescent="0.25">
      <c r="D217" s="47" t="s">
        <v>113</v>
      </c>
      <c r="E217" s="362" t="str">
        <f>IF(E216&lt;=74,"Débil",IF(E216&lt;=89,"Moderado",IF(E216&lt;=100,"Fuerte","")))</f>
        <v>Fuerte</v>
      </c>
      <c r="F217" s="363"/>
      <c r="G217" s="55"/>
      <c r="H217" s="55"/>
      <c r="I217" s="55"/>
      <c r="J217" s="55"/>
      <c r="K217" s="55"/>
      <c r="L217" s="55"/>
      <c r="M217" s="364" t="str">
        <f>IF(M216&lt;=74,"Débil",IF(M216&lt;=89,"Moderado",IF(M216&lt;=100,"Fuerte","")))</f>
        <v>Fuerte</v>
      </c>
      <c r="N217" s="365"/>
      <c r="U217" s="364" t="str">
        <f>IF(U216&lt;=74,"Débil",IF(U216&lt;=89,"Moderado",IF(U216&lt;=100,"Fuerte","")))</f>
        <v>Fuerte</v>
      </c>
      <c r="V217" s="365"/>
    </row>
    <row r="219" spans="1:28" ht="15" thickBot="1" x14ac:dyDescent="0.25"/>
    <row r="220" spans="1:28" ht="33.75" customHeight="1" thickBot="1" x14ac:dyDescent="0.25">
      <c r="A220" s="52" t="str">
        <f>+Matriz!E32</f>
        <v>AGRI-SA-RG-002</v>
      </c>
      <c r="B220" s="408" t="str">
        <f>+Matriz!F32</f>
        <v xml:space="preserve">Pérdida de los bienes de consumo controlado </v>
      </c>
      <c r="C220" s="409"/>
      <c r="D220" s="410"/>
      <c r="E220" s="56"/>
      <c r="F220" s="56"/>
      <c r="G220" s="56"/>
      <c r="H220" s="56"/>
      <c r="I220" s="56"/>
      <c r="J220" s="56"/>
      <c r="K220" s="56"/>
      <c r="L220" s="56"/>
    </row>
    <row r="221" spans="1:28" ht="15" thickBot="1" x14ac:dyDescent="0.25"/>
    <row r="222" spans="1:28" ht="15.75" customHeight="1" thickBot="1" x14ac:dyDescent="0.25">
      <c r="B222" s="411" t="s">
        <v>127</v>
      </c>
      <c r="C222" s="412"/>
      <c r="D222" s="412"/>
      <c r="E222" s="415" t="s">
        <v>114</v>
      </c>
      <c r="F222" s="416"/>
      <c r="G222" s="416"/>
      <c r="H222" s="416"/>
      <c r="I222" s="416"/>
      <c r="J222" s="416"/>
      <c r="K222" s="416"/>
      <c r="L222" s="417"/>
      <c r="M222" s="418" t="s">
        <v>157</v>
      </c>
      <c r="N222" s="419"/>
      <c r="O222" s="419"/>
      <c r="P222" s="419"/>
      <c r="Q222" s="419"/>
      <c r="R222" s="419"/>
      <c r="S222" s="419"/>
      <c r="T222" s="420"/>
      <c r="U222" s="72"/>
      <c r="V222" s="72"/>
      <c r="W222" s="72"/>
      <c r="X222" s="72"/>
      <c r="Y222" s="72"/>
      <c r="Z222" s="72"/>
      <c r="AA222" s="72"/>
      <c r="AB222" s="72"/>
    </row>
    <row r="223" spans="1:28" ht="66" customHeight="1" thickBot="1" x14ac:dyDescent="0.25">
      <c r="B223" s="413"/>
      <c r="C223" s="414"/>
      <c r="D223" s="414"/>
      <c r="E223" s="421" t="str">
        <f>+Matriz!K32</f>
        <v xml:space="preserve">Ejecutar Procedimiento AGRI-SA-PD-010 TOMA FÍSICA DE INVENTARIOS </v>
      </c>
      <c r="F223" s="422"/>
      <c r="G223" s="422"/>
      <c r="H223" s="422"/>
      <c r="I223" s="422"/>
      <c r="J223" s="422"/>
      <c r="K223" s="422"/>
      <c r="L223" s="423"/>
      <c r="M223" s="421" t="str">
        <f>+Matriz!K33</f>
        <v xml:space="preserve">Sistema de seguridad física y tecnológica para la custodia de los bienes de la entidad. (Contrato de vigilancia).
1. Personal capacitado
2. Cámaras de monitoreo en HD
3. Sistema de comunicación
4. Minutas y libros de vigilancia. </v>
      </c>
      <c r="N223" s="422"/>
      <c r="O223" s="422"/>
      <c r="P223" s="422"/>
      <c r="Q223" s="422"/>
      <c r="R223" s="422"/>
      <c r="S223" s="422"/>
      <c r="T223" s="423"/>
      <c r="U223" s="73"/>
      <c r="V223" s="73"/>
      <c r="W223" s="73"/>
      <c r="X223" s="73"/>
      <c r="Y223" s="73"/>
      <c r="Z223" s="73"/>
      <c r="AA223" s="73"/>
      <c r="AB223" s="73"/>
    </row>
    <row r="224" spans="1:28" ht="15" x14ac:dyDescent="0.25">
      <c r="B224" s="395" t="s">
        <v>115</v>
      </c>
      <c r="C224" s="397" t="s">
        <v>116</v>
      </c>
      <c r="D224" s="398"/>
      <c r="E224" s="401" t="s">
        <v>110</v>
      </c>
      <c r="F224" s="402"/>
      <c r="G224" s="403" t="s">
        <v>71</v>
      </c>
      <c r="H224" s="404"/>
      <c r="I224" s="404"/>
      <c r="J224" s="404"/>
      <c r="K224" s="404"/>
      <c r="L224" s="405"/>
      <c r="M224" s="406" t="s">
        <v>110</v>
      </c>
      <c r="N224" s="407"/>
      <c r="O224" s="383" t="s">
        <v>71</v>
      </c>
      <c r="P224" s="384"/>
      <c r="Q224" s="384"/>
      <c r="R224" s="384"/>
      <c r="S224" s="384"/>
      <c r="T224" s="385"/>
      <c r="U224" s="70"/>
      <c r="V224" s="70"/>
      <c r="W224" s="71"/>
      <c r="X224" s="71"/>
      <c r="Y224" s="71"/>
      <c r="Z224" s="71"/>
      <c r="AA224" s="71"/>
      <c r="AB224" s="71"/>
    </row>
    <row r="225" spans="1:28" ht="15" customHeight="1" thickBot="1" x14ac:dyDescent="0.25">
      <c r="B225" s="396"/>
      <c r="C225" s="399"/>
      <c r="D225" s="400"/>
      <c r="E225" s="50" t="s">
        <v>111</v>
      </c>
      <c r="F225" s="51" t="s">
        <v>112</v>
      </c>
      <c r="G225" s="386"/>
      <c r="H225" s="387"/>
      <c r="I225" s="387"/>
      <c r="J225" s="387"/>
      <c r="K225" s="387"/>
      <c r="L225" s="388"/>
      <c r="M225" s="50" t="s">
        <v>111</v>
      </c>
      <c r="N225" s="51" t="s">
        <v>112</v>
      </c>
      <c r="O225" s="386"/>
      <c r="P225" s="387"/>
      <c r="Q225" s="387"/>
      <c r="R225" s="387"/>
      <c r="S225" s="387"/>
      <c r="T225" s="388"/>
      <c r="U225" s="65"/>
      <c r="V225" s="65"/>
      <c r="W225" s="71"/>
      <c r="X225" s="71"/>
      <c r="Y225" s="71"/>
      <c r="Z225" s="71"/>
      <c r="AA225" s="71"/>
      <c r="AB225" s="71"/>
    </row>
    <row r="226" spans="1:28" ht="36.75" customHeight="1" x14ac:dyDescent="0.2">
      <c r="B226" s="389" t="s">
        <v>117</v>
      </c>
      <c r="C226" s="60" t="s">
        <v>88</v>
      </c>
      <c r="D226" s="57" t="s">
        <v>80</v>
      </c>
      <c r="E226" s="44" t="s">
        <v>95</v>
      </c>
      <c r="F226" s="45">
        <f>IF(E226="Asignado",15,IF(E226="No asignado",0,""))</f>
        <v>15</v>
      </c>
      <c r="G226" s="460" t="s">
        <v>347</v>
      </c>
      <c r="H226" s="461"/>
      <c r="I226" s="461"/>
      <c r="J226" s="461"/>
      <c r="K226" s="461"/>
      <c r="L226" s="462"/>
      <c r="M226" s="44" t="s">
        <v>95</v>
      </c>
      <c r="N226" s="45">
        <f>IF(M226="Asignado",15,IF(M226="No asignado",0,""))</f>
        <v>15</v>
      </c>
      <c r="O226" s="460" t="s">
        <v>340</v>
      </c>
      <c r="P226" s="461"/>
      <c r="Q226" s="461"/>
      <c r="R226" s="461"/>
      <c r="S226" s="461"/>
      <c r="T226" s="462"/>
      <c r="U226" s="66"/>
      <c r="V226" s="67"/>
      <c r="W226" s="74"/>
      <c r="X226" s="74"/>
      <c r="Y226" s="74"/>
      <c r="Z226" s="74"/>
      <c r="AA226" s="74"/>
      <c r="AB226" s="74"/>
    </row>
    <row r="227" spans="1:28" ht="41.25" customHeight="1" x14ac:dyDescent="0.2">
      <c r="B227" s="390"/>
      <c r="C227" s="37" t="s">
        <v>89</v>
      </c>
      <c r="D227" s="48" t="s">
        <v>81</v>
      </c>
      <c r="E227" s="39" t="s">
        <v>97</v>
      </c>
      <c r="F227" s="40">
        <f>IF(E227="Adecuado",15,IF(E227="Inadecuado",0,""))</f>
        <v>15</v>
      </c>
      <c r="G227" s="453" t="s">
        <v>348</v>
      </c>
      <c r="H227" s="454"/>
      <c r="I227" s="454"/>
      <c r="J227" s="454"/>
      <c r="K227" s="454"/>
      <c r="L227" s="455"/>
      <c r="M227" s="39" t="s">
        <v>97</v>
      </c>
      <c r="N227" s="40">
        <f>IF(M227="Adecuado",15,IF(M227="Inadecuado",0,""))</f>
        <v>15</v>
      </c>
      <c r="O227" s="453" t="s">
        <v>341</v>
      </c>
      <c r="P227" s="454"/>
      <c r="Q227" s="454"/>
      <c r="R227" s="454"/>
      <c r="S227" s="454"/>
      <c r="T227" s="455"/>
      <c r="U227" s="66"/>
      <c r="V227" s="67"/>
      <c r="W227" s="74"/>
      <c r="X227" s="74"/>
      <c r="Y227" s="74"/>
      <c r="Z227" s="74"/>
      <c r="AA227" s="74"/>
      <c r="AB227" s="74"/>
    </row>
    <row r="228" spans="1:28" ht="44.25" customHeight="1" x14ac:dyDescent="0.2">
      <c r="B228" s="59" t="s">
        <v>118</v>
      </c>
      <c r="C228" s="37" t="s">
        <v>90</v>
      </c>
      <c r="D228" s="48" t="s">
        <v>82</v>
      </c>
      <c r="E228" s="39" t="s">
        <v>99</v>
      </c>
      <c r="F228" s="40">
        <f>IF(E228="Oportuna",15,IF(E228="Inoportuna",0,""))</f>
        <v>15</v>
      </c>
      <c r="G228" s="453" t="s">
        <v>349</v>
      </c>
      <c r="H228" s="454"/>
      <c r="I228" s="454"/>
      <c r="J228" s="454"/>
      <c r="K228" s="454"/>
      <c r="L228" s="455"/>
      <c r="M228" s="39" t="s">
        <v>99</v>
      </c>
      <c r="N228" s="40">
        <f>IF(M228="Oportuna",15,IF(M228="Inoportuna",0,""))</f>
        <v>15</v>
      </c>
      <c r="O228" s="453" t="s">
        <v>342</v>
      </c>
      <c r="P228" s="454"/>
      <c r="Q228" s="454"/>
      <c r="R228" s="454"/>
      <c r="S228" s="454"/>
      <c r="T228" s="455"/>
      <c r="U228" s="66"/>
      <c r="V228" s="67"/>
      <c r="W228" s="74"/>
      <c r="X228" s="74"/>
      <c r="Y228" s="74"/>
      <c r="Z228" s="74"/>
      <c r="AA228" s="74"/>
      <c r="AB228" s="74"/>
    </row>
    <row r="229" spans="1:28" ht="46.5" customHeight="1" x14ac:dyDescent="0.2">
      <c r="B229" s="59" t="s">
        <v>119</v>
      </c>
      <c r="C229" s="37" t="s">
        <v>91</v>
      </c>
      <c r="D229" s="48" t="s">
        <v>83</v>
      </c>
      <c r="E229" s="41" t="s">
        <v>101</v>
      </c>
      <c r="F229" s="40">
        <f>IF(E229="Prevenir o detectar",15,IF(E229="No es control",0,""))</f>
        <v>15</v>
      </c>
      <c r="G229" s="453" t="s">
        <v>349</v>
      </c>
      <c r="H229" s="454"/>
      <c r="I229" s="454"/>
      <c r="J229" s="454"/>
      <c r="K229" s="454"/>
      <c r="L229" s="455"/>
      <c r="M229" s="41" t="s">
        <v>101</v>
      </c>
      <c r="N229" s="40">
        <f>IF(M229="Prevenir o detectar",15,IF(M229="No es control",0,""))</f>
        <v>15</v>
      </c>
      <c r="O229" s="453" t="s">
        <v>343</v>
      </c>
      <c r="P229" s="454"/>
      <c r="Q229" s="454"/>
      <c r="R229" s="454"/>
      <c r="S229" s="454"/>
      <c r="T229" s="455"/>
      <c r="U229" s="68"/>
      <c r="V229" s="67"/>
      <c r="W229" s="74"/>
      <c r="X229" s="74"/>
      <c r="Y229" s="74"/>
      <c r="Z229" s="74"/>
      <c r="AA229" s="74"/>
      <c r="AB229" s="74"/>
    </row>
    <row r="230" spans="1:28" ht="48" customHeight="1" x14ac:dyDescent="0.2">
      <c r="B230" s="58" t="s">
        <v>121</v>
      </c>
      <c r="C230" s="37" t="s">
        <v>92</v>
      </c>
      <c r="D230" s="48" t="s">
        <v>84</v>
      </c>
      <c r="E230" s="39" t="s">
        <v>103</v>
      </c>
      <c r="F230" s="40">
        <f>IF(E230="Confiable",15,IF(E230="No confiable",0,""))</f>
        <v>15</v>
      </c>
      <c r="G230" s="479" t="s">
        <v>353</v>
      </c>
      <c r="H230" s="480"/>
      <c r="I230" s="480"/>
      <c r="J230" s="480"/>
      <c r="K230" s="480"/>
      <c r="L230" s="481"/>
      <c r="M230" s="39" t="s">
        <v>103</v>
      </c>
      <c r="N230" s="40">
        <f>IF(M230="Confiable",15,IF(M230="No confiable",0,""))</f>
        <v>15</v>
      </c>
      <c r="O230" s="479" t="s">
        <v>344</v>
      </c>
      <c r="P230" s="480"/>
      <c r="Q230" s="480"/>
      <c r="R230" s="480"/>
      <c r="S230" s="480"/>
      <c r="T230" s="481"/>
      <c r="U230" s="66"/>
      <c r="V230" s="67"/>
      <c r="W230" s="74"/>
      <c r="X230" s="74"/>
      <c r="Y230" s="74"/>
      <c r="Z230" s="74"/>
      <c r="AA230" s="74"/>
      <c r="AB230" s="74"/>
    </row>
    <row r="231" spans="1:28" ht="51.75" customHeight="1" x14ac:dyDescent="0.2">
      <c r="B231" s="58" t="s">
        <v>122</v>
      </c>
      <c r="C231" s="37" t="s">
        <v>93</v>
      </c>
      <c r="D231" s="48" t="s">
        <v>85</v>
      </c>
      <c r="E231" s="41" t="s">
        <v>105</v>
      </c>
      <c r="F231" s="40">
        <f>IF(E231="Se investigan y resuelven oportunamente",15,IF(E231="No se investigan y resuelven oportunamente",0,""))</f>
        <v>15</v>
      </c>
      <c r="G231" s="479" t="s">
        <v>354</v>
      </c>
      <c r="H231" s="480"/>
      <c r="I231" s="480"/>
      <c r="J231" s="480"/>
      <c r="K231" s="480"/>
      <c r="L231" s="481"/>
      <c r="M231" s="41" t="s">
        <v>105</v>
      </c>
      <c r="N231" s="40">
        <f>IF(M231="Se investigan y resuelven oportunamente",15,IF(M231="No se investigan y resuelven oportunamente",0,""))</f>
        <v>15</v>
      </c>
      <c r="O231" s="479" t="s">
        <v>345</v>
      </c>
      <c r="P231" s="480"/>
      <c r="Q231" s="480"/>
      <c r="R231" s="480"/>
      <c r="S231" s="480"/>
      <c r="T231" s="481"/>
      <c r="U231" s="68"/>
      <c r="V231" s="67"/>
      <c r="W231" s="74"/>
      <c r="X231" s="74"/>
      <c r="Y231" s="74"/>
      <c r="Z231" s="74"/>
      <c r="AA231" s="74"/>
      <c r="AB231" s="74"/>
    </row>
    <row r="232" spans="1:28" ht="41.25" customHeight="1" thickBot="1" x14ac:dyDescent="0.25">
      <c r="B232" s="53" t="s">
        <v>120</v>
      </c>
      <c r="C232" s="61" t="s">
        <v>94</v>
      </c>
      <c r="D232" s="49" t="s">
        <v>86</v>
      </c>
      <c r="E232" s="42" t="s">
        <v>107</v>
      </c>
      <c r="F232" s="43">
        <f>IF(E232="Completa",10,IF(E232="Incompleta",5,IF(E232="No existe",0,"")))</f>
        <v>10</v>
      </c>
      <c r="G232" s="456" t="s">
        <v>352</v>
      </c>
      <c r="H232" s="457"/>
      <c r="I232" s="457"/>
      <c r="J232" s="457"/>
      <c r="K232" s="457"/>
      <c r="L232" s="458"/>
      <c r="M232" s="42" t="s">
        <v>107</v>
      </c>
      <c r="N232" s="43">
        <f>IF(M232="Completa",10,IF(M232="Incompleta",5,IF(M232="No existe",0,"")))</f>
        <v>10</v>
      </c>
      <c r="O232" s="456" t="s">
        <v>346</v>
      </c>
      <c r="P232" s="457"/>
      <c r="Q232" s="457"/>
      <c r="R232" s="457"/>
      <c r="S232" s="457"/>
      <c r="T232" s="458"/>
      <c r="U232" s="66"/>
      <c r="V232" s="67"/>
      <c r="W232" s="74"/>
      <c r="X232" s="74"/>
      <c r="Y232" s="74"/>
      <c r="Z232" s="74"/>
      <c r="AA232" s="74"/>
      <c r="AB232" s="74"/>
    </row>
    <row r="233" spans="1:28" ht="15" thickBot="1" x14ac:dyDescent="0.25">
      <c r="D233" s="38"/>
      <c r="G233" s="54"/>
      <c r="H233" s="54"/>
      <c r="I233" s="54"/>
      <c r="J233" s="54"/>
      <c r="K233" s="54"/>
      <c r="L233" s="54"/>
      <c r="U233" s="54"/>
      <c r="V233" s="54"/>
      <c r="W233" s="54"/>
      <c r="X233" s="54"/>
      <c r="Y233" s="54"/>
      <c r="Z233" s="54"/>
      <c r="AA233" s="54"/>
      <c r="AB233" s="54"/>
    </row>
    <row r="234" spans="1:28" x14ac:dyDescent="0.2">
      <c r="D234" s="46" t="s">
        <v>87</v>
      </c>
      <c r="E234" s="375">
        <f>IF(SUM(F226:F232)=0,"-",SUM(F226:F232))</f>
        <v>100</v>
      </c>
      <c r="F234" s="376"/>
      <c r="G234" s="55"/>
      <c r="H234" s="55"/>
      <c r="I234" s="55"/>
      <c r="J234" s="55"/>
      <c r="K234" s="55"/>
      <c r="L234" s="55"/>
      <c r="M234" s="377">
        <f>IF(SUM(N226:N232)=0,"-",SUM(N226:N232))</f>
        <v>100</v>
      </c>
      <c r="N234" s="378"/>
      <c r="U234" s="55"/>
      <c r="V234" s="55"/>
      <c r="W234" s="54"/>
      <c r="X234" s="54"/>
      <c r="Y234" s="54"/>
      <c r="Z234" s="54"/>
      <c r="AA234" s="54"/>
      <c r="AB234" s="54"/>
    </row>
    <row r="235" spans="1:28" ht="15" thickBot="1" x14ac:dyDescent="0.25">
      <c r="D235" s="47" t="s">
        <v>113</v>
      </c>
      <c r="E235" s="362" t="str">
        <f>IF(E234&lt;=74,"Débil",IF(E234&lt;=89,"Moderado",IF(E234&lt;=100,"Fuerte","")))</f>
        <v>Fuerte</v>
      </c>
      <c r="F235" s="363"/>
      <c r="G235" s="55"/>
      <c r="H235" s="55"/>
      <c r="I235" s="55"/>
      <c r="J235" s="55"/>
      <c r="K235" s="55"/>
      <c r="L235" s="55"/>
      <c r="M235" s="364" t="str">
        <f>IF(M234&lt;=74,"Débil",IF(M234&lt;=89,"Moderado",IF(M234&lt;=100,"Fuerte","")))</f>
        <v>Fuerte</v>
      </c>
      <c r="N235" s="365"/>
      <c r="U235" s="55"/>
      <c r="V235" s="55"/>
      <c r="W235" s="54"/>
      <c r="X235" s="54"/>
      <c r="Y235" s="54"/>
      <c r="Z235" s="54"/>
      <c r="AA235" s="54"/>
      <c r="AB235" s="54"/>
    </row>
    <row r="237" spans="1:28" ht="15" thickBot="1" x14ac:dyDescent="0.25"/>
    <row r="238" spans="1:28" ht="33.75" customHeight="1" thickBot="1" x14ac:dyDescent="0.25">
      <c r="A238" s="52" t="str">
        <f>+Matriz!E34</f>
        <v>AGRI-SA-RA-001</v>
      </c>
      <c r="B238" s="408" t="str">
        <f>+Matriz!F34</f>
        <v>Ruptura de contenidos de tubos fluorescentes o compactos</v>
      </c>
      <c r="C238" s="409"/>
      <c r="D238" s="410"/>
      <c r="E238" s="56"/>
      <c r="F238" s="56"/>
      <c r="G238" s="56"/>
      <c r="H238" s="56"/>
      <c r="I238" s="56"/>
      <c r="J238" s="56"/>
      <c r="K238" s="56"/>
      <c r="L238" s="56"/>
    </row>
    <row r="239" spans="1:28" ht="15" thickBot="1" x14ac:dyDescent="0.25"/>
    <row r="240" spans="1:28" ht="15.75" customHeight="1" thickBot="1" x14ac:dyDescent="0.25">
      <c r="B240" s="411" t="s">
        <v>127</v>
      </c>
      <c r="C240" s="412"/>
      <c r="D240" s="412"/>
      <c r="E240" s="415" t="s">
        <v>114</v>
      </c>
      <c r="F240" s="416"/>
      <c r="G240" s="416"/>
      <c r="H240" s="416"/>
      <c r="I240" s="416"/>
      <c r="J240" s="416"/>
      <c r="K240" s="416"/>
      <c r="L240" s="417"/>
      <c r="M240" s="418" t="s">
        <v>157</v>
      </c>
      <c r="N240" s="419"/>
      <c r="O240" s="419"/>
      <c r="P240" s="419"/>
      <c r="Q240" s="419"/>
      <c r="R240" s="419"/>
      <c r="S240" s="419"/>
      <c r="T240" s="420"/>
      <c r="U240" s="72"/>
      <c r="V240" s="72"/>
      <c r="W240" s="72"/>
      <c r="X240" s="72"/>
      <c r="Y240" s="72"/>
      <c r="Z240" s="72"/>
      <c r="AA240" s="72"/>
      <c r="AB240" s="72"/>
    </row>
    <row r="241" spans="1:28" ht="66" customHeight="1" thickBot="1" x14ac:dyDescent="0.25">
      <c r="B241" s="413"/>
      <c r="C241" s="414"/>
      <c r="D241" s="414"/>
      <c r="E241" s="421" t="str">
        <f>+Matriz!K34</f>
        <v>Implementación del cronograma de trabajo del EPLE-PL-003 Plan de Gestión Integral de Residuos Peligrosos - PGIRESPEL.</v>
      </c>
      <c r="F241" s="422"/>
      <c r="G241" s="422"/>
      <c r="H241" s="422"/>
      <c r="I241" s="422"/>
      <c r="J241" s="422"/>
      <c r="K241" s="422"/>
      <c r="L241" s="423"/>
      <c r="M241" s="421" t="str">
        <f>+Matriz!K35</f>
        <v>Capacitación al personal encargado de la Gestión Interna de los Residuos Peligrosos.</v>
      </c>
      <c r="N241" s="422"/>
      <c r="O241" s="422"/>
      <c r="P241" s="422"/>
      <c r="Q241" s="422"/>
      <c r="R241" s="422"/>
      <c r="S241" s="422"/>
      <c r="T241" s="423"/>
      <c r="U241" s="73"/>
      <c r="V241" s="73"/>
      <c r="W241" s="73"/>
      <c r="X241" s="73"/>
      <c r="Y241" s="73"/>
      <c r="Z241" s="73"/>
      <c r="AA241" s="73"/>
      <c r="AB241" s="73"/>
    </row>
    <row r="242" spans="1:28" ht="15" x14ac:dyDescent="0.25">
      <c r="B242" s="395" t="s">
        <v>115</v>
      </c>
      <c r="C242" s="397" t="s">
        <v>116</v>
      </c>
      <c r="D242" s="398"/>
      <c r="E242" s="401" t="s">
        <v>110</v>
      </c>
      <c r="F242" s="402"/>
      <c r="G242" s="403" t="s">
        <v>71</v>
      </c>
      <c r="H242" s="404"/>
      <c r="I242" s="404"/>
      <c r="J242" s="404"/>
      <c r="K242" s="404"/>
      <c r="L242" s="405"/>
      <c r="M242" s="406" t="s">
        <v>110</v>
      </c>
      <c r="N242" s="407"/>
      <c r="O242" s="383" t="s">
        <v>71</v>
      </c>
      <c r="P242" s="384"/>
      <c r="Q242" s="384"/>
      <c r="R242" s="384"/>
      <c r="S242" s="384"/>
      <c r="T242" s="385"/>
      <c r="U242" s="70"/>
      <c r="V242" s="70"/>
      <c r="W242" s="71"/>
      <c r="X242" s="71"/>
      <c r="Y242" s="71"/>
      <c r="Z242" s="71"/>
      <c r="AA242" s="71"/>
      <c r="AB242" s="71"/>
    </row>
    <row r="243" spans="1:28" ht="15" customHeight="1" thickBot="1" x14ac:dyDescent="0.25">
      <c r="B243" s="396"/>
      <c r="C243" s="399"/>
      <c r="D243" s="400"/>
      <c r="E243" s="50" t="s">
        <v>111</v>
      </c>
      <c r="F243" s="51" t="s">
        <v>112</v>
      </c>
      <c r="G243" s="386"/>
      <c r="H243" s="387"/>
      <c r="I243" s="387"/>
      <c r="J243" s="387"/>
      <c r="K243" s="387"/>
      <c r="L243" s="388"/>
      <c r="M243" s="50" t="s">
        <v>111</v>
      </c>
      <c r="N243" s="51" t="s">
        <v>112</v>
      </c>
      <c r="O243" s="386"/>
      <c r="P243" s="387"/>
      <c r="Q243" s="387"/>
      <c r="R243" s="387"/>
      <c r="S243" s="387"/>
      <c r="T243" s="388"/>
      <c r="U243" s="65"/>
      <c r="V243" s="65"/>
      <c r="W243" s="71"/>
      <c r="X243" s="71"/>
      <c r="Y243" s="71"/>
      <c r="Z243" s="71"/>
      <c r="AA243" s="71"/>
      <c r="AB243" s="71"/>
    </row>
    <row r="244" spans="1:28" ht="36.75" customHeight="1" x14ac:dyDescent="0.2">
      <c r="B244" s="389" t="s">
        <v>117</v>
      </c>
      <c r="C244" s="60" t="s">
        <v>88</v>
      </c>
      <c r="D244" s="57" t="s">
        <v>80</v>
      </c>
      <c r="E244" s="44" t="s">
        <v>95</v>
      </c>
      <c r="F244" s="45">
        <f>IF(E244="Asignado",15,IF(E244="No asignado",0,""))</f>
        <v>15</v>
      </c>
      <c r="G244" s="460" t="s">
        <v>355</v>
      </c>
      <c r="H244" s="461"/>
      <c r="I244" s="461"/>
      <c r="J244" s="461"/>
      <c r="K244" s="461"/>
      <c r="L244" s="462"/>
      <c r="M244" s="44" t="s">
        <v>95</v>
      </c>
      <c r="N244" s="45">
        <f>IF(M244="Asignado",15,IF(M244="No asignado",0,""))</f>
        <v>15</v>
      </c>
      <c r="O244" s="460" t="s">
        <v>361</v>
      </c>
      <c r="P244" s="461"/>
      <c r="Q244" s="461"/>
      <c r="R244" s="461"/>
      <c r="S244" s="461"/>
      <c r="T244" s="462"/>
      <c r="U244" s="66"/>
      <c r="V244" s="67"/>
      <c r="W244" s="74"/>
      <c r="X244" s="74"/>
      <c r="Y244" s="74"/>
      <c r="Z244" s="74"/>
      <c r="AA244" s="74"/>
      <c r="AB244" s="74"/>
    </row>
    <row r="245" spans="1:28" ht="41.25" customHeight="1" x14ac:dyDescent="0.2">
      <c r="B245" s="390"/>
      <c r="C245" s="37" t="s">
        <v>89</v>
      </c>
      <c r="D245" s="48" t="s">
        <v>81</v>
      </c>
      <c r="E245" s="39" t="s">
        <v>97</v>
      </c>
      <c r="F245" s="40">
        <f>IF(E245="Adecuado",15,IF(E245="Inadecuado",0,""))</f>
        <v>15</v>
      </c>
      <c r="G245" s="453" t="s">
        <v>356</v>
      </c>
      <c r="H245" s="454"/>
      <c r="I245" s="454"/>
      <c r="J245" s="454"/>
      <c r="K245" s="454"/>
      <c r="L245" s="455"/>
      <c r="M245" s="39" t="s">
        <v>97</v>
      </c>
      <c r="N245" s="40">
        <f>IF(M245="Adecuado",15,IF(M245="Inadecuado",0,""))</f>
        <v>15</v>
      </c>
      <c r="O245" s="453" t="s">
        <v>362</v>
      </c>
      <c r="P245" s="454"/>
      <c r="Q245" s="454"/>
      <c r="R245" s="454"/>
      <c r="S245" s="454"/>
      <c r="T245" s="455"/>
      <c r="U245" s="66"/>
      <c r="V245" s="67"/>
      <c r="W245" s="74"/>
      <c r="X245" s="74"/>
      <c r="Y245" s="74"/>
      <c r="Z245" s="74"/>
      <c r="AA245" s="74"/>
      <c r="AB245" s="74"/>
    </row>
    <row r="246" spans="1:28" ht="55.5" customHeight="1" x14ac:dyDescent="0.2">
      <c r="B246" s="59" t="s">
        <v>118</v>
      </c>
      <c r="C246" s="37" t="s">
        <v>90</v>
      </c>
      <c r="D246" s="48" t="s">
        <v>82</v>
      </c>
      <c r="E246" s="39" t="s">
        <v>99</v>
      </c>
      <c r="F246" s="40">
        <f>IF(E246="Oportuna",15,IF(E246="Inoportuna",0,""))</f>
        <v>15</v>
      </c>
      <c r="G246" s="453" t="s">
        <v>357</v>
      </c>
      <c r="H246" s="454"/>
      <c r="I246" s="454"/>
      <c r="J246" s="454"/>
      <c r="K246" s="454"/>
      <c r="L246" s="455"/>
      <c r="M246" s="39" t="s">
        <v>99</v>
      </c>
      <c r="N246" s="40">
        <f>IF(M246="Oportuna",15,IF(M246="Inoportuna",0,""))</f>
        <v>15</v>
      </c>
      <c r="O246" s="453" t="s">
        <v>363</v>
      </c>
      <c r="P246" s="454"/>
      <c r="Q246" s="454"/>
      <c r="R246" s="454"/>
      <c r="S246" s="454"/>
      <c r="T246" s="455"/>
      <c r="U246" s="66"/>
      <c r="V246" s="67"/>
      <c r="W246" s="74"/>
      <c r="X246" s="74"/>
      <c r="Y246" s="74"/>
      <c r="Z246" s="74"/>
      <c r="AA246" s="74"/>
      <c r="AB246" s="74"/>
    </row>
    <row r="247" spans="1:28" ht="46.5" customHeight="1" x14ac:dyDescent="0.2">
      <c r="B247" s="59" t="s">
        <v>119</v>
      </c>
      <c r="C247" s="37" t="s">
        <v>91</v>
      </c>
      <c r="D247" s="48" t="s">
        <v>83</v>
      </c>
      <c r="E247" s="41" t="s">
        <v>101</v>
      </c>
      <c r="F247" s="40">
        <f>IF(E247="Prevenir o detectar",15,IF(E247="No es control",0,""))</f>
        <v>15</v>
      </c>
      <c r="G247" s="453" t="s">
        <v>358</v>
      </c>
      <c r="H247" s="454"/>
      <c r="I247" s="454"/>
      <c r="J247" s="454"/>
      <c r="K247" s="454"/>
      <c r="L247" s="455"/>
      <c r="M247" s="41" t="s">
        <v>101</v>
      </c>
      <c r="N247" s="40">
        <f>IF(M247="Prevenir o detectar",15,IF(M247="No es control",0,""))</f>
        <v>15</v>
      </c>
      <c r="O247" s="453" t="s">
        <v>364</v>
      </c>
      <c r="P247" s="454"/>
      <c r="Q247" s="454"/>
      <c r="R247" s="454"/>
      <c r="S247" s="454"/>
      <c r="T247" s="455"/>
      <c r="U247" s="68"/>
      <c r="V247" s="67"/>
      <c r="W247" s="74"/>
      <c r="X247" s="74"/>
      <c r="Y247" s="74"/>
      <c r="Z247" s="74"/>
      <c r="AA247" s="74"/>
      <c r="AB247" s="74"/>
    </row>
    <row r="248" spans="1:28" ht="48" customHeight="1" x14ac:dyDescent="0.2">
      <c r="B248" s="58" t="s">
        <v>121</v>
      </c>
      <c r="C248" s="37" t="s">
        <v>92</v>
      </c>
      <c r="D248" s="48" t="s">
        <v>84</v>
      </c>
      <c r="E248" s="39" t="s">
        <v>103</v>
      </c>
      <c r="F248" s="40">
        <f>IF(E248="Confiable",15,IF(E248="No confiable",0,""))</f>
        <v>15</v>
      </c>
      <c r="G248" s="479" t="s">
        <v>359</v>
      </c>
      <c r="H248" s="480"/>
      <c r="I248" s="480"/>
      <c r="J248" s="480"/>
      <c r="K248" s="480"/>
      <c r="L248" s="481"/>
      <c r="M248" s="39" t="s">
        <v>103</v>
      </c>
      <c r="N248" s="40">
        <f>IF(M248="Confiable",15,IF(M248="No confiable",0,""))</f>
        <v>15</v>
      </c>
      <c r="O248" s="479" t="s">
        <v>359</v>
      </c>
      <c r="P248" s="480"/>
      <c r="Q248" s="480"/>
      <c r="R248" s="480"/>
      <c r="S248" s="480"/>
      <c r="T248" s="481"/>
      <c r="U248" s="66"/>
      <c r="V248" s="67"/>
      <c r="W248" s="74"/>
      <c r="X248" s="74"/>
      <c r="Y248" s="74"/>
      <c r="Z248" s="74"/>
      <c r="AA248" s="74"/>
      <c r="AB248" s="74"/>
    </row>
    <row r="249" spans="1:28" ht="51.75" customHeight="1" x14ac:dyDescent="0.2">
      <c r="B249" s="58" t="s">
        <v>122</v>
      </c>
      <c r="C249" s="37" t="s">
        <v>93</v>
      </c>
      <c r="D249" s="48" t="s">
        <v>85</v>
      </c>
      <c r="E249" s="41" t="s">
        <v>105</v>
      </c>
      <c r="F249" s="40">
        <f>IF(E249="Se investigan y resuelven oportunamente",15,IF(E249="No se investigan y resuelven oportunamente",0,""))</f>
        <v>15</v>
      </c>
      <c r="G249" s="479" t="s">
        <v>360</v>
      </c>
      <c r="H249" s="480"/>
      <c r="I249" s="480"/>
      <c r="J249" s="480"/>
      <c r="K249" s="480"/>
      <c r="L249" s="481"/>
      <c r="M249" s="41" t="s">
        <v>105</v>
      </c>
      <c r="N249" s="40">
        <f>IF(M249="Se investigan y resuelven oportunamente",15,IF(M249="No se investigan y resuelven oportunamente",0,""))</f>
        <v>15</v>
      </c>
      <c r="O249" s="479" t="s">
        <v>365</v>
      </c>
      <c r="P249" s="480"/>
      <c r="Q249" s="480"/>
      <c r="R249" s="480"/>
      <c r="S249" s="480"/>
      <c r="T249" s="481"/>
      <c r="U249" s="68"/>
      <c r="V249" s="67"/>
      <c r="W249" s="74"/>
      <c r="X249" s="74"/>
      <c r="Y249" s="74"/>
      <c r="Z249" s="74"/>
      <c r="AA249" s="74"/>
      <c r="AB249" s="74"/>
    </row>
    <row r="250" spans="1:28" ht="41.25" customHeight="1" thickBot="1" x14ac:dyDescent="0.25">
      <c r="B250" s="53" t="s">
        <v>120</v>
      </c>
      <c r="C250" s="61" t="s">
        <v>94</v>
      </c>
      <c r="D250" s="49" t="s">
        <v>86</v>
      </c>
      <c r="E250" s="42" t="s">
        <v>107</v>
      </c>
      <c r="F250" s="43">
        <f>IF(E250="Completa",10,IF(E250="Incompleta",5,IF(E250="No existe",0,"")))</f>
        <v>10</v>
      </c>
      <c r="G250" s="456" t="s">
        <v>359</v>
      </c>
      <c r="H250" s="457"/>
      <c r="I250" s="457"/>
      <c r="J250" s="457"/>
      <c r="K250" s="457"/>
      <c r="L250" s="458"/>
      <c r="M250" s="42" t="s">
        <v>107</v>
      </c>
      <c r="N250" s="43">
        <f>IF(M250="Completa",10,IF(M250="Incompleta",5,IF(M250="No existe",0,"")))</f>
        <v>10</v>
      </c>
      <c r="O250" s="456" t="s">
        <v>359</v>
      </c>
      <c r="P250" s="457"/>
      <c r="Q250" s="457"/>
      <c r="R250" s="457"/>
      <c r="S250" s="457"/>
      <c r="T250" s="458"/>
      <c r="U250" s="66"/>
      <c r="V250" s="67"/>
      <c r="W250" s="74"/>
      <c r="X250" s="74"/>
      <c r="Y250" s="74"/>
      <c r="Z250" s="74"/>
      <c r="AA250" s="74"/>
      <c r="AB250" s="74"/>
    </row>
    <row r="251" spans="1:28" ht="15" thickBot="1" x14ac:dyDescent="0.25">
      <c r="D251" s="38"/>
      <c r="G251" s="54"/>
      <c r="H251" s="54"/>
      <c r="I251" s="54"/>
      <c r="J251" s="54"/>
      <c r="K251" s="54"/>
      <c r="L251" s="54"/>
      <c r="U251" s="54"/>
      <c r="V251" s="54"/>
      <c r="W251" s="54"/>
      <c r="X251" s="54"/>
      <c r="Y251" s="54"/>
      <c r="Z251" s="54"/>
      <c r="AA251" s="54"/>
      <c r="AB251" s="54"/>
    </row>
    <row r="252" spans="1:28" x14ac:dyDescent="0.2">
      <c r="D252" s="46" t="s">
        <v>87</v>
      </c>
      <c r="E252" s="375">
        <f>IF(SUM(F244:F250)=0,"-",SUM(F244:F250))</f>
        <v>100</v>
      </c>
      <c r="F252" s="376"/>
      <c r="G252" s="55"/>
      <c r="H252" s="55"/>
      <c r="I252" s="55"/>
      <c r="J252" s="55"/>
      <c r="K252" s="55"/>
      <c r="L252" s="55"/>
      <c r="M252" s="377">
        <f>IF(SUM(N244:N250)=0,"-",SUM(N244:N250))</f>
        <v>100</v>
      </c>
      <c r="N252" s="378"/>
      <c r="U252" s="55"/>
      <c r="V252" s="55"/>
      <c r="W252" s="54"/>
      <c r="X252" s="54"/>
      <c r="Y252" s="54"/>
      <c r="Z252" s="54"/>
      <c r="AA252" s="54"/>
      <c r="AB252" s="54"/>
    </row>
    <row r="253" spans="1:28" ht="15" thickBot="1" x14ac:dyDescent="0.25">
      <c r="D253" s="47" t="s">
        <v>113</v>
      </c>
      <c r="E253" s="362" t="str">
        <f>IF(E252&lt;=74,"Débil",IF(E252&lt;=89,"Moderado",IF(E252&lt;=100,"Fuerte","")))</f>
        <v>Fuerte</v>
      </c>
      <c r="F253" s="363"/>
      <c r="G253" s="55"/>
      <c r="H253" s="55"/>
      <c r="I253" s="55"/>
      <c r="J253" s="55"/>
      <c r="K253" s="55"/>
      <c r="L253" s="55"/>
      <c r="M253" s="364" t="str">
        <f>IF(M252&lt;=74,"Débil",IF(M252&lt;=89,"Moderado",IF(M252&lt;=100,"Fuerte","")))</f>
        <v>Fuerte</v>
      </c>
      <c r="N253" s="365"/>
      <c r="U253" s="55"/>
      <c r="V253" s="55"/>
      <c r="W253" s="54"/>
      <c r="X253" s="54"/>
      <c r="Y253" s="54"/>
      <c r="Z253" s="54"/>
      <c r="AA253" s="54"/>
      <c r="AB253" s="54"/>
    </row>
    <row r="255" spans="1:28" ht="15" thickBot="1" x14ac:dyDescent="0.25"/>
    <row r="256" spans="1:28" ht="33.75" customHeight="1" thickBot="1" x14ac:dyDescent="0.25">
      <c r="A256" s="52" t="str">
        <f>+Matriz!E36</f>
        <v>AGRI-SI-RG-001</v>
      </c>
      <c r="B256" s="408" t="str">
        <f>+Matriz!F36</f>
        <v>Pérdida o alteración de la  información en los recursos compartidos.</v>
      </c>
      <c r="C256" s="409"/>
      <c r="D256" s="410"/>
      <c r="E256" s="56"/>
      <c r="F256" s="56"/>
      <c r="G256" s="56"/>
      <c r="H256" s="56"/>
      <c r="I256" s="56"/>
      <c r="J256" s="56"/>
      <c r="K256" s="56"/>
      <c r="L256" s="56"/>
      <c r="M256" s="54"/>
      <c r="N256" s="54"/>
      <c r="O256" s="54"/>
      <c r="P256" s="54"/>
      <c r="Q256" s="54"/>
      <c r="R256" s="54"/>
      <c r="S256" s="54"/>
      <c r="T256" s="54"/>
    </row>
    <row r="257" spans="2:20" ht="15" thickBot="1" x14ac:dyDescent="0.25">
      <c r="M257" s="54"/>
      <c r="N257" s="54"/>
      <c r="O257" s="54"/>
      <c r="P257" s="54"/>
      <c r="Q257" s="54"/>
      <c r="R257" s="54"/>
      <c r="S257" s="54"/>
      <c r="T257" s="54"/>
    </row>
    <row r="258" spans="2:20" ht="15.75" customHeight="1" x14ac:dyDescent="0.2">
      <c r="B258" s="411" t="s">
        <v>127</v>
      </c>
      <c r="C258" s="412"/>
      <c r="D258" s="412"/>
      <c r="E258" s="415" t="s">
        <v>114</v>
      </c>
      <c r="F258" s="416"/>
      <c r="G258" s="416"/>
      <c r="H258" s="416"/>
      <c r="I258" s="416"/>
      <c r="J258" s="416"/>
      <c r="K258" s="416"/>
      <c r="L258" s="417"/>
      <c r="M258" s="72"/>
      <c r="N258" s="72"/>
      <c r="O258" s="72"/>
      <c r="P258" s="72"/>
      <c r="Q258" s="72"/>
      <c r="R258" s="72"/>
      <c r="S258" s="72"/>
      <c r="T258" s="72"/>
    </row>
    <row r="259" spans="2:20" ht="31.5" customHeight="1" thickBot="1" x14ac:dyDescent="0.25">
      <c r="B259" s="413"/>
      <c r="C259" s="414"/>
      <c r="D259" s="414"/>
      <c r="E259" s="421" t="str">
        <f>+Matriz!K36</f>
        <v>Aplicación de controles orientados a la seguridad de la información contenidos en la norma ISO 27002.</v>
      </c>
      <c r="F259" s="422"/>
      <c r="G259" s="422"/>
      <c r="H259" s="422"/>
      <c r="I259" s="422"/>
      <c r="J259" s="422"/>
      <c r="K259" s="422"/>
      <c r="L259" s="423"/>
      <c r="M259" s="73"/>
      <c r="N259" s="73"/>
      <c r="O259" s="73"/>
      <c r="P259" s="73"/>
      <c r="Q259" s="73"/>
      <c r="R259" s="73"/>
      <c r="S259" s="73"/>
      <c r="T259" s="73"/>
    </row>
    <row r="260" spans="2:20" ht="15" x14ac:dyDescent="0.25">
      <c r="B260" s="395" t="s">
        <v>115</v>
      </c>
      <c r="C260" s="397" t="s">
        <v>116</v>
      </c>
      <c r="D260" s="398"/>
      <c r="E260" s="401" t="s">
        <v>110</v>
      </c>
      <c r="F260" s="402"/>
      <c r="G260" s="403" t="s">
        <v>71</v>
      </c>
      <c r="H260" s="404"/>
      <c r="I260" s="404"/>
      <c r="J260" s="404"/>
      <c r="K260" s="404"/>
      <c r="L260" s="405"/>
      <c r="M260" s="70"/>
      <c r="N260" s="70"/>
      <c r="O260" s="71"/>
      <c r="P260" s="71"/>
      <c r="Q260" s="71"/>
      <c r="R260" s="71"/>
      <c r="S260" s="71"/>
      <c r="T260" s="71"/>
    </row>
    <row r="261" spans="2:20" ht="15" customHeight="1" thickBot="1" x14ac:dyDescent="0.25">
      <c r="B261" s="396"/>
      <c r="C261" s="399"/>
      <c r="D261" s="400"/>
      <c r="E261" s="50" t="s">
        <v>111</v>
      </c>
      <c r="F261" s="51" t="s">
        <v>112</v>
      </c>
      <c r="G261" s="386"/>
      <c r="H261" s="387"/>
      <c r="I261" s="387"/>
      <c r="J261" s="387"/>
      <c r="K261" s="387"/>
      <c r="L261" s="388"/>
      <c r="M261" s="65"/>
      <c r="N261" s="65"/>
      <c r="O261" s="71"/>
      <c r="P261" s="71"/>
      <c r="Q261" s="71"/>
      <c r="R261" s="71"/>
      <c r="S261" s="71"/>
      <c r="T261" s="71"/>
    </row>
    <row r="262" spans="2:20" ht="36.75" customHeight="1" x14ac:dyDescent="0.2">
      <c r="B262" s="389" t="s">
        <v>117</v>
      </c>
      <c r="C262" s="60" t="s">
        <v>88</v>
      </c>
      <c r="D262" s="57" t="s">
        <v>80</v>
      </c>
      <c r="E262" s="44" t="s">
        <v>95</v>
      </c>
      <c r="F262" s="45">
        <f>IF(E262="Asignado",15,IF(E262="No asignado",0,""))</f>
        <v>15</v>
      </c>
      <c r="G262" s="497" t="s">
        <v>393</v>
      </c>
      <c r="H262" s="498"/>
      <c r="I262" s="498"/>
      <c r="J262" s="498"/>
      <c r="K262" s="498"/>
      <c r="L262" s="499"/>
      <c r="M262" s="66"/>
      <c r="N262" s="67"/>
      <c r="O262" s="69"/>
      <c r="P262" s="69"/>
      <c r="Q262" s="69"/>
      <c r="R262" s="69"/>
      <c r="S262" s="69"/>
      <c r="T262" s="69"/>
    </row>
    <row r="263" spans="2:20" ht="41.25" customHeight="1" x14ac:dyDescent="0.2">
      <c r="B263" s="390"/>
      <c r="C263" s="37" t="s">
        <v>89</v>
      </c>
      <c r="D263" s="48" t="s">
        <v>81</v>
      </c>
      <c r="E263" s="39" t="s">
        <v>97</v>
      </c>
      <c r="F263" s="40">
        <f>IF(E263="Adecuado",15,IF(E263="Inadecuado",0,""))</f>
        <v>15</v>
      </c>
      <c r="G263" s="470" t="s">
        <v>394</v>
      </c>
      <c r="H263" s="471"/>
      <c r="I263" s="471"/>
      <c r="J263" s="471"/>
      <c r="K263" s="471"/>
      <c r="L263" s="472"/>
      <c r="M263" s="66"/>
      <c r="N263" s="67"/>
      <c r="O263" s="69"/>
      <c r="P263" s="69"/>
      <c r="Q263" s="69"/>
      <c r="R263" s="69"/>
      <c r="S263" s="69"/>
      <c r="T263" s="69"/>
    </row>
    <row r="264" spans="2:20" ht="45" customHeight="1" x14ac:dyDescent="0.2">
      <c r="B264" s="59" t="s">
        <v>118</v>
      </c>
      <c r="C264" s="37" t="s">
        <v>90</v>
      </c>
      <c r="D264" s="48" t="s">
        <v>82</v>
      </c>
      <c r="E264" s="39" t="s">
        <v>99</v>
      </c>
      <c r="F264" s="40">
        <f>IF(E264="Oportuna",15,IF(E264="Inoportuna",0,""))</f>
        <v>15</v>
      </c>
      <c r="G264" s="470" t="s">
        <v>395</v>
      </c>
      <c r="H264" s="471"/>
      <c r="I264" s="471"/>
      <c r="J264" s="471"/>
      <c r="K264" s="471"/>
      <c r="L264" s="472"/>
      <c r="M264" s="66"/>
      <c r="N264" s="67"/>
      <c r="O264" s="69"/>
      <c r="P264" s="69"/>
      <c r="Q264" s="69"/>
      <c r="R264" s="69"/>
      <c r="S264" s="69"/>
      <c r="T264" s="69"/>
    </row>
    <row r="265" spans="2:20" ht="46.5" customHeight="1" x14ac:dyDescent="0.2">
      <c r="B265" s="59" t="s">
        <v>119</v>
      </c>
      <c r="C265" s="37" t="s">
        <v>91</v>
      </c>
      <c r="D265" s="48" t="s">
        <v>83</v>
      </c>
      <c r="E265" s="41" t="s">
        <v>101</v>
      </c>
      <c r="F265" s="40">
        <f>IF(E265="Prevenir o detectar",15,IF(E265="No es control",0,""))</f>
        <v>15</v>
      </c>
      <c r="G265" s="470" t="s">
        <v>396</v>
      </c>
      <c r="H265" s="471"/>
      <c r="I265" s="471"/>
      <c r="J265" s="471"/>
      <c r="K265" s="471"/>
      <c r="L265" s="472"/>
      <c r="M265" s="68"/>
      <c r="N265" s="67"/>
      <c r="O265" s="69"/>
      <c r="P265" s="69"/>
      <c r="Q265" s="69"/>
      <c r="R265" s="69"/>
      <c r="S265" s="69"/>
      <c r="T265" s="69"/>
    </row>
    <row r="266" spans="2:20" ht="49.5" customHeight="1" x14ac:dyDescent="0.2">
      <c r="B266" s="58" t="s">
        <v>121</v>
      </c>
      <c r="C266" s="37" t="s">
        <v>92</v>
      </c>
      <c r="D266" s="48" t="s">
        <v>84</v>
      </c>
      <c r="E266" s="39" t="s">
        <v>103</v>
      </c>
      <c r="F266" s="40">
        <f>IF(E266="Confiable",15,IF(E266="No confiable",0,""))</f>
        <v>15</v>
      </c>
      <c r="G266" s="485" t="s">
        <v>397</v>
      </c>
      <c r="H266" s="486"/>
      <c r="I266" s="486"/>
      <c r="J266" s="486"/>
      <c r="K266" s="486"/>
      <c r="L266" s="487"/>
      <c r="M266" s="66"/>
      <c r="N266" s="67"/>
      <c r="O266" s="69"/>
      <c r="P266" s="69"/>
      <c r="Q266" s="69"/>
      <c r="R266" s="69"/>
      <c r="S266" s="69"/>
      <c r="T266" s="69"/>
    </row>
    <row r="267" spans="2:20" ht="41.25" customHeight="1" x14ac:dyDescent="0.2">
      <c r="B267" s="58" t="s">
        <v>122</v>
      </c>
      <c r="C267" s="37" t="s">
        <v>93</v>
      </c>
      <c r="D267" s="48" t="s">
        <v>85</v>
      </c>
      <c r="E267" s="41" t="s">
        <v>105</v>
      </c>
      <c r="F267" s="40">
        <f>IF(E267="Se investigan y resuelven oportunamente",15,IF(E267="No se investigan y resuelven oportunamente",0,""))</f>
        <v>15</v>
      </c>
      <c r="G267" s="485" t="s">
        <v>398</v>
      </c>
      <c r="H267" s="486"/>
      <c r="I267" s="486"/>
      <c r="J267" s="486"/>
      <c r="K267" s="486"/>
      <c r="L267" s="487"/>
      <c r="M267" s="68"/>
      <c r="N267" s="67"/>
      <c r="O267" s="69"/>
      <c r="P267" s="69"/>
      <c r="Q267" s="69"/>
      <c r="R267" s="69"/>
      <c r="S267" s="69"/>
      <c r="T267" s="69"/>
    </row>
    <row r="268" spans="2:20" ht="41.25" customHeight="1" thickBot="1" x14ac:dyDescent="0.25">
      <c r="B268" s="53" t="s">
        <v>120</v>
      </c>
      <c r="C268" s="61" t="s">
        <v>94</v>
      </c>
      <c r="D268" s="49" t="s">
        <v>86</v>
      </c>
      <c r="E268" s="42" t="s">
        <v>107</v>
      </c>
      <c r="F268" s="43">
        <f>IF(E268="Completa",10,IF(E268="Incompleta",5,IF(E268="No existe",0,"")))</f>
        <v>10</v>
      </c>
      <c r="G268" s="494" t="s">
        <v>399</v>
      </c>
      <c r="H268" s="495"/>
      <c r="I268" s="495"/>
      <c r="J268" s="495"/>
      <c r="K268" s="495"/>
      <c r="L268" s="496"/>
      <c r="M268" s="66"/>
      <c r="N268" s="67"/>
      <c r="O268" s="69"/>
      <c r="P268" s="69"/>
      <c r="Q268" s="69"/>
      <c r="R268" s="69"/>
      <c r="S268" s="69"/>
      <c r="T268" s="69"/>
    </row>
    <row r="269" spans="2:20" ht="15" thickBot="1" x14ac:dyDescent="0.25">
      <c r="D269" s="38"/>
      <c r="G269" s="54"/>
      <c r="H269" s="54"/>
      <c r="I269" s="54"/>
      <c r="J269" s="54"/>
      <c r="K269" s="54"/>
      <c r="L269" s="54"/>
      <c r="M269" s="54"/>
      <c r="N269" s="54"/>
      <c r="O269" s="54"/>
      <c r="P269" s="54"/>
      <c r="Q269" s="54"/>
      <c r="R269" s="54"/>
      <c r="S269" s="54"/>
      <c r="T269" s="54"/>
    </row>
    <row r="270" spans="2:20" x14ac:dyDescent="0.2">
      <c r="D270" s="46" t="s">
        <v>87</v>
      </c>
      <c r="E270" s="375">
        <f>IF(SUM(F262:F268)=0,"-",SUM(F262:F268))</f>
        <v>100</v>
      </c>
      <c r="F270" s="376"/>
      <c r="G270" s="55"/>
      <c r="H270" s="55"/>
      <c r="I270" s="55"/>
      <c r="J270" s="55"/>
      <c r="K270" s="55"/>
      <c r="L270" s="55"/>
      <c r="M270" s="430"/>
      <c r="N270" s="430"/>
      <c r="O270" s="54"/>
      <c r="P270" s="54"/>
      <c r="Q270" s="54"/>
      <c r="R270" s="54"/>
      <c r="S270" s="54"/>
      <c r="T270" s="54"/>
    </row>
    <row r="271" spans="2:20" ht="15" thickBot="1" x14ac:dyDescent="0.25">
      <c r="D271" s="47" t="s">
        <v>113</v>
      </c>
      <c r="E271" s="362" t="str">
        <f>IF(E270&lt;=74,"Débil",IF(E270&lt;=89,"Moderado",IF(E270&lt;=100,"Fuerte","")))</f>
        <v>Fuerte</v>
      </c>
      <c r="F271" s="363"/>
      <c r="G271" s="55"/>
      <c r="H271" s="55"/>
      <c r="I271" s="55"/>
      <c r="J271" s="55"/>
      <c r="K271" s="55"/>
      <c r="L271" s="55"/>
      <c r="M271" s="430"/>
      <c r="N271" s="430"/>
      <c r="O271" s="54"/>
      <c r="P271" s="54"/>
      <c r="Q271" s="54"/>
      <c r="R271" s="54"/>
      <c r="S271" s="54"/>
      <c r="T271" s="54"/>
    </row>
    <row r="273" spans="1:28" ht="15" thickBot="1" x14ac:dyDescent="0.25"/>
    <row r="274" spans="1:28" ht="33.75" customHeight="1" thickBot="1" x14ac:dyDescent="0.25">
      <c r="A274" s="52" t="str">
        <f>+Matriz!E37</f>
        <v>AGRI-SI-RG-002</v>
      </c>
      <c r="B274" s="408" t="str">
        <f>+Matriz!F37</f>
        <v xml:space="preserve">Daño de los Equipos Terminales de Datos. </v>
      </c>
      <c r="C274" s="409"/>
      <c r="D274" s="410"/>
      <c r="E274" s="56"/>
      <c r="F274" s="56"/>
      <c r="G274" s="56"/>
      <c r="H274" s="56"/>
      <c r="I274" s="56"/>
      <c r="J274" s="56"/>
      <c r="K274" s="56"/>
      <c r="L274" s="56"/>
    </row>
    <row r="275" spans="1:28" ht="15" thickBot="1" x14ac:dyDescent="0.25"/>
    <row r="276" spans="1:28" ht="15.75" customHeight="1" thickBot="1" x14ac:dyDescent="0.25">
      <c r="B276" s="411" t="s">
        <v>127</v>
      </c>
      <c r="C276" s="412"/>
      <c r="D276" s="412"/>
      <c r="E276" s="415" t="s">
        <v>114</v>
      </c>
      <c r="F276" s="416"/>
      <c r="G276" s="416"/>
      <c r="H276" s="416"/>
      <c r="I276" s="416"/>
      <c r="J276" s="416"/>
      <c r="K276" s="416"/>
      <c r="L276" s="417"/>
      <c r="M276" s="418" t="s">
        <v>157</v>
      </c>
      <c r="N276" s="419"/>
      <c r="O276" s="419"/>
      <c r="P276" s="419"/>
      <c r="Q276" s="419"/>
      <c r="R276" s="419"/>
      <c r="S276" s="419"/>
      <c r="T276" s="420"/>
      <c r="U276" s="72"/>
      <c r="V276" s="72"/>
      <c r="W276" s="72"/>
      <c r="X276" s="72"/>
      <c r="Y276" s="72"/>
      <c r="Z276" s="72"/>
      <c r="AA276" s="72"/>
      <c r="AB276" s="72"/>
    </row>
    <row r="277" spans="1:28" ht="39" customHeight="1" thickBot="1" x14ac:dyDescent="0.25">
      <c r="B277" s="413"/>
      <c r="C277" s="414"/>
      <c r="D277" s="414"/>
      <c r="E277" s="421" t="str">
        <f>+Matriz!K37</f>
        <v>Formulación y ejecución del plan de mantenimiento de equipos de Capital.</v>
      </c>
      <c r="F277" s="422"/>
      <c r="G277" s="422"/>
      <c r="H277" s="422"/>
      <c r="I277" s="422"/>
      <c r="J277" s="422"/>
      <c r="K277" s="422"/>
      <c r="L277" s="423"/>
      <c r="M277" s="421" t="str">
        <f>+Matriz!K38</f>
        <v>Sensibilización a través de los canales de comunicación interna sobre buenas prácticas frente al manejos equipos y sus partes.</v>
      </c>
      <c r="N277" s="422"/>
      <c r="O277" s="422"/>
      <c r="P277" s="422"/>
      <c r="Q277" s="422"/>
      <c r="R277" s="422"/>
      <c r="S277" s="422"/>
      <c r="T277" s="423"/>
      <c r="U277" s="73"/>
      <c r="V277" s="73"/>
      <c r="W277" s="73"/>
      <c r="X277" s="73"/>
      <c r="Y277" s="73"/>
      <c r="Z277" s="73"/>
      <c r="AA277" s="73"/>
      <c r="AB277" s="73"/>
    </row>
    <row r="278" spans="1:28" ht="15" x14ac:dyDescent="0.25">
      <c r="B278" s="395" t="s">
        <v>115</v>
      </c>
      <c r="C278" s="397" t="s">
        <v>116</v>
      </c>
      <c r="D278" s="398"/>
      <c r="E278" s="401" t="s">
        <v>110</v>
      </c>
      <c r="F278" s="402"/>
      <c r="G278" s="403" t="s">
        <v>71</v>
      </c>
      <c r="H278" s="404"/>
      <c r="I278" s="404"/>
      <c r="J278" s="404"/>
      <c r="K278" s="404"/>
      <c r="L278" s="405"/>
      <c r="M278" s="406" t="s">
        <v>110</v>
      </c>
      <c r="N278" s="407"/>
      <c r="O278" s="383" t="s">
        <v>71</v>
      </c>
      <c r="P278" s="384"/>
      <c r="Q278" s="384"/>
      <c r="R278" s="384"/>
      <c r="S278" s="384"/>
      <c r="T278" s="385"/>
      <c r="U278" s="70"/>
      <c r="V278" s="70"/>
      <c r="W278" s="71"/>
      <c r="X278" s="71"/>
      <c r="Y278" s="71"/>
      <c r="Z278" s="71"/>
      <c r="AA278" s="71"/>
      <c r="AB278" s="71"/>
    </row>
    <row r="279" spans="1:28" ht="15" customHeight="1" thickBot="1" x14ac:dyDescent="0.25">
      <c r="B279" s="396"/>
      <c r="C279" s="399"/>
      <c r="D279" s="400"/>
      <c r="E279" s="50" t="s">
        <v>111</v>
      </c>
      <c r="F279" s="51" t="s">
        <v>112</v>
      </c>
      <c r="G279" s="386"/>
      <c r="H279" s="387"/>
      <c r="I279" s="387"/>
      <c r="J279" s="387"/>
      <c r="K279" s="387"/>
      <c r="L279" s="388"/>
      <c r="M279" s="50" t="s">
        <v>111</v>
      </c>
      <c r="N279" s="51" t="s">
        <v>112</v>
      </c>
      <c r="O279" s="386"/>
      <c r="P279" s="387"/>
      <c r="Q279" s="387"/>
      <c r="R279" s="387"/>
      <c r="S279" s="387"/>
      <c r="T279" s="388"/>
      <c r="U279" s="65"/>
      <c r="V279" s="65"/>
      <c r="W279" s="71"/>
      <c r="X279" s="71"/>
      <c r="Y279" s="71"/>
      <c r="Z279" s="71"/>
      <c r="AA279" s="71"/>
      <c r="AB279" s="71"/>
    </row>
    <row r="280" spans="1:28" ht="36.75" customHeight="1" x14ac:dyDescent="0.2">
      <c r="B280" s="389" t="s">
        <v>117</v>
      </c>
      <c r="C280" s="60" t="s">
        <v>88</v>
      </c>
      <c r="D280" s="57" t="s">
        <v>80</v>
      </c>
      <c r="E280" s="44" t="s">
        <v>95</v>
      </c>
      <c r="F280" s="45">
        <f>IF(E280="Asignado",15,IF(E280="No asignado",0,""))</f>
        <v>15</v>
      </c>
      <c r="G280" s="460" t="s">
        <v>400</v>
      </c>
      <c r="H280" s="461"/>
      <c r="I280" s="461"/>
      <c r="J280" s="461"/>
      <c r="K280" s="461"/>
      <c r="L280" s="462"/>
      <c r="M280" s="44" t="s">
        <v>95</v>
      </c>
      <c r="N280" s="45">
        <f>IF(M280="Asignado",15,IF(M280="No asignado",0,""))</f>
        <v>15</v>
      </c>
      <c r="O280" s="460" t="s">
        <v>407</v>
      </c>
      <c r="P280" s="461"/>
      <c r="Q280" s="461"/>
      <c r="R280" s="461"/>
      <c r="S280" s="461"/>
      <c r="T280" s="462"/>
      <c r="U280" s="66"/>
      <c r="V280" s="67"/>
      <c r="W280" s="74"/>
      <c r="X280" s="74"/>
      <c r="Y280" s="74"/>
      <c r="Z280" s="74"/>
      <c r="AA280" s="74"/>
      <c r="AB280" s="74"/>
    </row>
    <row r="281" spans="1:28" ht="41.25" customHeight="1" x14ac:dyDescent="0.2">
      <c r="B281" s="390"/>
      <c r="C281" s="37" t="s">
        <v>89</v>
      </c>
      <c r="D281" s="48" t="s">
        <v>81</v>
      </c>
      <c r="E281" s="39" t="s">
        <v>97</v>
      </c>
      <c r="F281" s="40">
        <f>IF(E281="Adecuado",15,IF(E281="Inadecuado",0,""))</f>
        <v>15</v>
      </c>
      <c r="G281" s="453" t="s">
        <v>401</v>
      </c>
      <c r="H281" s="454"/>
      <c r="I281" s="454"/>
      <c r="J281" s="454"/>
      <c r="K281" s="454"/>
      <c r="L281" s="455"/>
      <c r="M281" s="39" t="s">
        <v>97</v>
      </c>
      <c r="N281" s="40">
        <f>IF(M281="Adecuado",15,IF(M281="Inadecuado",0,""))</f>
        <v>15</v>
      </c>
      <c r="O281" s="453" t="s">
        <v>408</v>
      </c>
      <c r="P281" s="454"/>
      <c r="Q281" s="454"/>
      <c r="R281" s="454"/>
      <c r="S281" s="454"/>
      <c r="T281" s="455"/>
      <c r="U281" s="66"/>
      <c r="V281" s="67"/>
      <c r="W281" s="74"/>
      <c r="X281" s="74"/>
      <c r="Y281" s="74"/>
      <c r="Z281" s="74"/>
      <c r="AA281" s="74"/>
      <c r="AB281" s="74"/>
    </row>
    <row r="282" spans="1:28" ht="55.5" customHeight="1" x14ac:dyDescent="0.2">
      <c r="B282" s="59" t="s">
        <v>118</v>
      </c>
      <c r="C282" s="37" t="s">
        <v>90</v>
      </c>
      <c r="D282" s="48" t="s">
        <v>82</v>
      </c>
      <c r="E282" s="39" t="s">
        <v>99</v>
      </c>
      <c r="F282" s="40">
        <f>IF(E282="Oportuna",15,IF(E282="Inoportuna",0,""))</f>
        <v>15</v>
      </c>
      <c r="G282" s="453" t="s">
        <v>402</v>
      </c>
      <c r="H282" s="454"/>
      <c r="I282" s="454"/>
      <c r="J282" s="454"/>
      <c r="K282" s="454"/>
      <c r="L282" s="455"/>
      <c r="M282" s="39" t="s">
        <v>100</v>
      </c>
      <c r="N282" s="40">
        <f>IF(M282="Oportuna",15,IF(M282="Inoportuna",0,""))</f>
        <v>0</v>
      </c>
      <c r="O282" s="453" t="s">
        <v>409</v>
      </c>
      <c r="P282" s="454"/>
      <c r="Q282" s="454"/>
      <c r="R282" s="454"/>
      <c r="S282" s="454"/>
      <c r="T282" s="455"/>
      <c r="U282" s="66"/>
      <c r="V282" s="67"/>
      <c r="W282" s="74"/>
      <c r="X282" s="74"/>
      <c r="Y282" s="74"/>
      <c r="Z282" s="74"/>
      <c r="AA282" s="74"/>
      <c r="AB282" s="74"/>
    </row>
    <row r="283" spans="1:28" ht="46.5" customHeight="1" x14ac:dyDescent="0.2">
      <c r="B283" s="59" t="s">
        <v>119</v>
      </c>
      <c r="C283" s="37" t="s">
        <v>91</v>
      </c>
      <c r="D283" s="48" t="s">
        <v>83</v>
      </c>
      <c r="E283" s="41" t="s">
        <v>101</v>
      </c>
      <c r="F283" s="40">
        <f>IF(E283="Prevenir o detectar",15,IF(E283="No es control",0,""))</f>
        <v>15</v>
      </c>
      <c r="G283" s="453" t="s">
        <v>403</v>
      </c>
      <c r="H283" s="454"/>
      <c r="I283" s="454"/>
      <c r="J283" s="454"/>
      <c r="K283" s="454"/>
      <c r="L283" s="455"/>
      <c r="M283" s="41" t="s">
        <v>101</v>
      </c>
      <c r="N283" s="40">
        <f>IF(M283="Prevenir o detectar",15,IF(M283="No es control",0,""))</f>
        <v>15</v>
      </c>
      <c r="O283" s="453" t="s">
        <v>410</v>
      </c>
      <c r="P283" s="454"/>
      <c r="Q283" s="454"/>
      <c r="R283" s="454"/>
      <c r="S283" s="454"/>
      <c r="T283" s="455"/>
      <c r="U283" s="68"/>
      <c r="V283" s="67"/>
      <c r="W283" s="74"/>
      <c r="X283" s="74"/>
      <c r="Y283" s="74"/>
      <c r="Z283" s="74"/>
      <c r="AA283" s="74"/>
      <c r="AB283" s="74"/>
    </row>
    <row r="284" spans="1:28" ht="48" customHeight="1" x14ac:dyDescent="0.2">
      <c r="B284" s="58" t="s">
        <v>121</v>
      </c>
      <c r="C284" s="37" t="s">
        <v>92</v>
      </c>
      <c r="D284" s="48" t="s">
        <v>84</v>
      </c>
      <c r="E284" s="39" t="s">
        <v>103</v>
      </c>
      <c r="F284" s="40">
        <f>IF(E284="Confiable",15,IF(E284="No confiable",0,""))</f>
        <v>15</v>
      </c>
      <c r="G284" s="479" t="s">
        <v>404</v>
      </c>
      <c r="H284" s="480"/>
      <c r="I284" s="480"/>
      <c r="J284" s="480"/>
      <c r="K284" s="480"/>
      <c r="L284" s="481"/>
      <c r="M284" s="39" t="s">
        <v>103</v>
      </c>
      <c r="N284" s="40">
        <f>IF(M284="Confiable",15,IF(M284="No confiable",0,""))</f>
        <v>15</v>
      </c>
      <c r="O284" s="479" t="s">
        <v>411</v>
      </c>
      <c r="P284" s="480"/>
      <c r="Q284" s="480"/>
      <c r="R284" s="480"/>
      <c r="S284" s="480"/>
      <c r="T284" s="481"/>
      <c r="U284" s="66"/>
      <c r="V284" s="67"/>
      <c r="W284" s="74"/>
      <c r="X284" s="74"/>
      <c r="Y284" s="74"/>
      <c r="Z284" s="74"/>
      <c r="AA284" s="74"/>
      <c r="AB284" s="74"/>
    </row>
    <row r="285" spans="1:28" ht="51.75" customHeight="1" x14ac:dyDescent="0.2">
      <c r="B285" s="58" t="s">
        <v>122</v>
      </c>
      <c r="C285" s="37" t="s">
        <v>93</v>
      </c>
      <c r="D285" s="48" t="s">
        <v>85</v>
      </c>
      <c r="E285" s="41" t="s">
        <v>105</v>
      </c>
      <c r="F285" s="40">
        <f>IF(E285="Se investigan y resuelven oportunamente",15,IF(E285="No se investigan y resuelven oportunamente",0,""))</f>
        <v>15</v>
      </c>
      <c r="G285" s="479" t="s">
        <v>405</v>
      </c>
      <c r="H285" s="480"/>
      <c r="I285" s="480"/>
      <c r="J285" s="480"/>
      <c r="K285" s="480"/>
      <c r="L285" s="481"/>
      <c r="M285" s="41" t="s">
        <v>106</v>
      </c>
      <c r="N285" s="40">
        <f>IF(M285="Se investigan y resuelven oportunamente",15,IF(M285="No se investigan y resuelven oportunamente",0,""))</f>
        <v>0</v>
      </c>
      <c r="O285" s="479" t="s">
        <v>410</v>
      </c>
      <c r="P285" s="480"/>
      <c r="Q285" s="480"/>
      <c r="R285" s="480"/>
      <c r="S285" s="480"/>
      <c r="T285" s="481"/>
      <c r="U285" s="68"/>
      <c r="V285" s="67"/>
      <c r="W285" s="74"/>
      <c r="X285" s="74"/>
      <c r="Y285" s="74"/>
      <c r="Z285" s="74"/>
      <c r="AA285" s="74"/>
      <c r="AB285" s="74"/>
    </row>
    <row r="286" spans="1:28" ht="41.25" customHeight="1" thickBot="1" x14ac:dyDescent="0.25">
      <c r="B286" s="53" t="s">
        <v>120</v>
      </c>
      <c r="C286" s="61" t="s">
        <v>94</v>
      </c>
      <c r="D286" s="49" t="s">
        <v>86</v>
      </c>
      <c r="E286" s="42" t="s">
        <v>107</v>
      </c>
      <c r="F286" s="43">
        <f>IF(E286="Completa",10,IF(E286="Incompleta",5,IF(E286="No existe",0,"")))</f>
        <v>10</v>
      </c>
      <c r="G286" s="456" t="s">
        <v>406</v>
      </c>
      <c r="H286" s="457"/>
      <c r="I286" s="457"/>
      <c r="J286" s="457"/>
      <c r="K286" s="457"/>
      <c r="L286" s="458"/>
      <c r="M286" s="42" t="s">
        <v>107</v>
      </c>
      <c r="N286" s="43">
        <f>IF(M286="Completa",10,IF(M286="Incompleta",5,IF(M286="No existe",0,"")))</f>
        <v>10</v>
      </c>
      <c r="O286" s="456" t="s">
        <v>412</v>
      </c>
      <c r="P286" s="457"/>
      <c r="Q286" s="457"/>
      <c r="R286" s="457"/>
      <c r="S286" s="457"/>
      <c r="T286" s="458"/>
      <c r="U286" s="66"/>
      <c r="V286" s="67"/>
      <c r="W286" s="74"/>
      <c r="X286" s="74"/>
      <c r="Y286" s="74"/>
      <c r="Z286" s="74"/>
      <c r="AA286" s="74"/>
      <c r="AB286" s="74"/>
    </row>
    <row r="287" spans="1:28" ht="15" thickBot="1" x14ac:dyDescent="0.25">
      <c r="D287" s="38"/>
      <c r="G287" s="54"/>
      <c r="H287" s="54"/>
      <c r="I287" s="54"/>
      <c r="J287" s="54"/>
      <c r="K287" s="54"/>
      <c r="L287" s="54"/>
      <c r="U287" s="54"/>
      <c r="V287" s="54"/>
      <c r="W287" s="54"/>
      <c r="X287" s="54"/>
      <c r="Y287" s="54"/>
      <c r="Z287" s="54"/>
      <c r="AA287" s="54"/>
      <c r="AB287" s="54"/>
    </row>
    <row r="288" spans="1:28" x14ac:dyDescent="0.2">
      <c r="D288" s="46" t="s">
        <v>87</v>
      </c>
      <c r="E288" s="375">
        <f>IF(SUM(F280:F286)=0,"-",SUM(F280:F286))</f>
        <v>100</v>
      </c>
      <c r="F288" s="376"/>
      <c r="G288" s="55"/>
      <c r="H288" s="55"/>
      <c r="I288" s="55"/>
      <c r="J288" s="55"/>
      <c r="K288" s="55"/>
      <c r="L288" s="55"/>
      <c r="M288" s="377">
        <f>IF(SUM(N280:N286)=0,"-",SUM(N280:N286))</f>
        <v>70</v>
      </c>
      <c r="N288" s="378"/>
      <c r="U288" s="55"/>
      <c r="V288" s="55"/>
      <c r="W288" s="54"/>
      <c r="X288" s="54"/>
      <c r="Y288" s="54"/>
      <c r="Z288" s="54"/>
      <c r="AA288" s="54"/>
      <c r="AB288" s="54"/>
    </row>
    <row r="289" spans="1:28" ht="15" thickBot="1" x14ac:dyDescent="0.25">
      <c r="D289" s="47" t="s">
        <v>113</v>
      </c>
      <c r="E289" s="362" t="str">
        <f>IF(E288&lt;=74,"Débil",IF(E288&lt;=89,"Moderado",IF(E288&lt;=100,"Fuerte","")))</f>
        <v>Fuerte</v>
      </c>
      <c r="F289" s="363"/>
      <c r="G289" s="55"/>
      <c r="H289" s="55"/>
      <c r="I289" s="55"/>
      <c r="J289" s="55"/>
      <c r="K289" s="55"/>
      <c r="L289" s="55"/>
      <c r="M289" s="364" t="str">
        <f>IF(M288&lt;=74,"Débil",IF(M288&lt;=89,"Moderado",IF(M288&lt;=100,"Fuerte","")))</f>
        <v>Débil</v>
      </c>
      <c r="N289" s="365"/>
      <c r="U289" s="55"/>
      <c r="V289" s="55"/>
      <c r="W289" s="54"/>
      <c r="X289" s="54"/>
      <c r="Y289" s="54"/>
      <c r="Z289" s="54"/>
      <c r="AA289" s="54"/>
      <c r="AB289" s="54"/>
    </row>
    <row r="291" spans="1:28" ht="15" thickBot="1" x14ac:dyDescent="0.25"/>
    <row r="292" spans="1:28" ht="33.75" customHeight="1" thickBot="1" x14ac:dyDescent="0.25">
      <c r="A292" s="52" t="str">
        <f>+Matriz!E39</f>
        <v>AGRI-SI-RA-001</v>
      </c>
      <c r="B292" s="408" t="str">
        <f>+Matriz!F39</f>
        <v>Derrame de contenidos de tóner en áreas de tránsito de personal</v>
      </c>
      <c r="C292" s="409"/>
      <c r="D292" s="410"/>
      <c r="E292" s="56"/>
      <c r="F292" s="56"/>
      <c r="G292" s="56"/>
      <c r="H292" s="56"/>
      <c r="I292" s="56"/>
      <c r="J292" s="56"/>
      <c r="K292" s="56"/>
      <c r="L292" s="56"/>
    </row>
    <row r="293" spans="1:28" ht="15" thickBot="1" x14ac:dyDescent="0.25"/>
    <row r="294" spans="1:28" ht="15.75" customHeight="1" thickBot="1" x14ac:dyDescent="0.25">
      <c r="B294" s="411" t="s">
        <v>127</v>
      </c>
      <c r="C294" s="412"/>
      <c r="D294" s="412"/>
      <c r="E294" s="415" t="s">
        <v>114</v>
      </c>
      <c r="F294" s="416"/>
      <c r="G294" s="416"/>
      <c r="H294" s="416"/>
      <c r="I294" s="416"/>
      <c r="J294" s="416"/>
      <c r="K294" s="416"/>
      <c r="L294" s="417"/>
      <c r="M294" s="418" t="s">
        <v>157</v>
      </c>
      <c r="N294" s="419"/>
      <c r="O294" s="419"/>
      <c r="P294" s="419"/>
      <c r="Q294" s="419"/>
      <c r="R294" s="419"/>
      <c r="S294" s="419"/>
      <c r="T294" s="420"/>
      <c r="U294" s="72"/>
      <c r="V294" s="72"/>
      <c r="W294" s="72"/>
      <c r="X294" s="72"/>
      <c r="Y294" s="72"/>
      <c r="Z294" s="72"/>
      <c r="AA294" s="72"/>
      <c r="AB294" s="72"/>
    </row>
    <row r="295" spans="1:28" ht="35.25" customHeight="1" thickBot="1" x14ac:dyDescent="0.25">
      <c r="B295" s="413"/>
      <c r="C295" s="414"/>
      <c r="D295" s="414"/>
      <c r="E295" s="421" t="str">
        <f>+Matriz!K39</f>
        <v>Implementación del cronograma de trabajo del EPLE-PL-003 Plan de Gestión Integral de Residuos Peligrosos - PGIRESPEL.</v>
      </c>
      <c r="F295" s="422"/>
      <c r="G295" s="422"/>
      <c r="H295" s="422"/>
      <c r="I295" s="422"/>
      <c r="J295" s="422"/>
      <c r="K295" s="422"/>
      <c r="L295" s="423"/>
      <c r="M295" s="421" t="str">
        <f>+Matriz!K40</f>
        <v>Sensibilización a través de los canales de comunicación interna sobre buenas prácticas frente al manejos equipos y sus partes.</v>
      </c>
      <c r="N295" s="422"/>
      <c r="O295" s="422"/>
      <c r="P295" s="422"/>
      <c r="Q295" s="422"/>
      <c r="R295" s="422"/>
      <c r="S295" s="422"/>
      <c r="T295" s="423"/>
      <c r="U295" s="73"/>
      <c r="V295" s="73"/>
      <c r="W295" s="73"/>
      <c r="X295" s="73"/>
      <c r="Y295" s="73"/>
      <c r="Z295" s="73"/>
      <c r="AA295" s="73"/>
      <c r="AB295" s="73"/>
    </row>
    <row r="296" spans="1:28" ht="15" x14ac:dyDescent="0.25">
      <c r="B296" s="395" t="s">
        <v>115</v>
      </c>
      <c r="C296" s="397" t="s">
        <v>116</v>
      </c>
      <c r="D296" s="398"/>
      <c r="E296" s="401" t="s">
        <v>110</v>
      </c>
      <c r="F296" s="402"/>
      <c r="G296" s="403" t="s">
        <v>71</v>
      </c>
      <c r="H296" s="404"/>
      <c r="I296" s="404"/>
      <c r="J296" s="404"/>
      <c r="K296" s="404"/>
      <c r="L296" s="405"/>
      <c r="M296" s="406" t="s">
        <v>110</v>
      </c>
      <c r="N296" s="407"/>
      <c r="O296" s="383" t="s">
        <v>71</v>
      </c>
      <c r="P296" s="384"/>
      <c r="Q296" s="384"/>
      <c r="R296" s="384"/>
      <c r="S296" s="384"/>
      <c r="T296" s="385"/>
      <c r="U296" s="70"/>
      <c r="V296" s="70"/>
      <c r="W296" s="71"/>
      <c r="X296" s="71"/>
      <c r="Y296" s="71"/>
      <c r="Z296" s="71"/>
      <c r="AA296" s="71"/>
      <c r="AB296" s="71"/>
    </row>
    <row r="297" spans="1:28" ht="15" customHeight="1" thickBot="1" x14ac:dyDescent="0.25">
      <c r="B297" s="396"/>
      <c r="C297" s="399"/>
      <c r="D297" s="400"/>
      <c r="E297" s="50" t="s">
        <v>111</v>
      </c>
      <c r="F297" s="51" t="s">
        <v>112</v>
      </c>
      <c r="G297" s="386"/>
      <c r="H297" s="387"/>
      <c r="I297" s="387"/>
      <c r="J297" s="387"/>
      <c r="K297" s="387"/>
      <c r="L297" s="388"/>
      <c r="M297" s="50" t="s">
        <v>111</v>
      </c>
      <c r="N297" s="51" t="s">
        <v>112</v>
      </c>
      <c r="O297" s="386"/>
      <c r="P297" s="387"/>
      <c r="Q297" s="387"/>
      <c r="R297" s="387"/>
      <c r="S297" s="387"/>
      <c r="T297" s="388"/>
      <c r="U297" s="65"/>
      <c r="V297" s="65"/>
      <c r="W297" s="71"/>
      <c r="X297" s="71"/>
      <c r="Y297" s="71"/>
      <c r="Z297" s="71"/>
      <c r="AA297" s="71"/>
      <c r="AB297" s="71"/>
    </row>
    <row r="298" spans="1:28" ht="36.75" customHeight="1" x14ac:dyDescent="0.2">
      <c r="B298" s="389" t="s">
        <v>117</v>
      </c>
      <c r="C298" s="60" t="s">
        <v>88</v>
      </c>
      <c r="D298" s="57" t="s">
        <v>80</v>
      </c>
      <c r="E298" s="44" t="s">
        <v>95</v>
      </c>
      <c r="F298" s="45">
        <f>IF(E298="Asignado",15,IF(E298="No asignado",0,""))</f>
        <v>15</v>
      </c>
      <c r="G298" s="460" t="s">
        <v>355</v>
      </c>
      <c r="H298" s="461"/>
      <c r="I298" s="461"/>
      <c r="J298" s="461"/>
      <c r="K298" s="461"/>
      <c r="L298" s="462"/>
      <c r="M298" s="44" t="s">
        <v>95</v>
      </c>
      <c r="N298" s="45">
        <f>IF(M298="Asignado",15,IF(M298="No asignado",0,""))</f>
        <v>15</v>
      </c>
      <c r="O298" s="460" t="s">
        <v>407</v>
      </c>
      <c r="P298" s="461"/>
      <c r="Q298" s="461"/>
      <c r="R298" s="461"/>
      <c r="S298" s="461"/>
      <c r="T298" s="462"/>
      <c r="U298" s="66"/>
      <c r="V298" s="67"/>
      <c r="W298" s="74"/>
      <c r="X298" s="74"/>
      <c r="Y298" s="74"/>
      <c r="Z298" s="74"/>
      <c r="AA298" s="74"/>
      <c r="AB298" s="74"/>
    </row>
    <row r="299" spans="1:28" ht="41.25" customHeight="1" x14ac:dyDescent="0.2">
      <c r="B299" s="390"/>
      <c r="C299" s="37" t="s">
        <v>89</v>
      </c>
      <c r="D299" s="48" t="s">
        <v>81</v>
      </c>
      <c r="E299" s="39" t="s">
        <v>97</v>
      </c>
      <c r="F299" s="40">
        <f>IF(E299="Adecuado",15,IF(E299="Inadecuado",0,""))</f>
        <v>15</v>
      </c>
      <c r="G299" s="453" t="s">
        <v>356</v>
      </c>
      <c r="H299" s="454"/>
      <c r="I299" s="454"/>
      <c r="J299" s="454"/>
      <c r="K299" s="454"/>
      <c r="L299" s="455"/>
      <c r="M299" s="39" t="s">
        <v>97</v>
      </c>
      <c r="N299" s="40">
        <f>IF(M299="Adecuado",15,IF(M299="Inadecuado",0,""))</f>
        <v>15</v>
      </c>
      <c r="O299" s="453" t="s">
        <v>408</v>
      </c>
      <c r="P299" s="454"/>
      <c r="Q299" s="454"/>
      <c r="R299" s="454"/>
      <c r="S299" s="454"/>
      <c r="T299" s="455"/>
      <c r="U299" s="66"/>
      <c r="V299" s="67"/>
      <c r="W299" s="74"/>
      <c r="X299" s="74"/>
      <c r="Y299" s="74"/>
      <c r="Z299" s="74"/>
      <c r="AA299" s="74"/>
      <c r="AB299" s="74"/>
    </row>
    <row r="300" spans="1:28" ht="55.5" customHeight="1" x14ac:dyDescent="0.2">
      <c r="B300" s="59" t="s">
        <v>118</v>
      </c>
      <c r="C300" s="37" t="s">
        <v>90</v>
      </c>
      <c r="D300" s="48" t="s">
        <v>82</v>
      </c>
      <c r="E300" s="39" t="s">
        <v>99</v>
      </c>
      <c r="F300" s="40">
        <f>IF(E300="Oportuna",15,IF(E300="Inoportuna",0,""))</f>
        <v>15</v>
      </c>
      <c r="G300" s="453" t="s">
        <v>357</v>
      </c>
      <c r="H300" s="454"/>
      <c r="I300" s="454"/>
      <c r="J300" s="454"/>
      <c r="K300" s="454"/>
      <c r="L300" s="455"/>
      <c r="M300" s="39" t="s">
        <v>100</v>
      </c>
      <c r="N300" s="40">
        <f>IF(M300="Oportuna",15,IF(M300="Inoportuna",0,""))</f>
        <v>0</v>
      </c>
      <c r="O300" s="453" t="s">
        <v>409</v>
      </c>
      <c r="P300" s="454"/>
      <c r="Q300" s="454"/>
      <c r="R300" s="454"/>
      <c r="S300" s="454"/>
      <c r="T300" s="455"/>
      <c r="U300" s="66"/>
      <c r="V300" s="67"/>
      <c r="W300" s="74"/>
      <c r="X300" s="74"/>
      <c r="Y300" s="74"/>
      <c r="Z300" s="74"/>
      <c r="AA300" s="74"/>
      <c r="AB300" s="74"/>
    </row>
    <row r="301" spans="1:28" ht="46.5" customHeight="1" x14ac:dyDescent="0.2">
      <c r="B301" s="59" t="s">
        <v>119</v>
      </c>
      <c r="C301" s="37" t="s">
        <v>91</v>
      </c>
      <c r="D301" s="48" t="s">
        <v>83</v>
      </c>
      <c r="E301" s="41" t="s">
        <v>101</v>
      </c>
      <c r="F301" s="40">
        <f>IF(E301="Prevenir o detectar",15,IF(E301="No es control",0,""))</f>
        <v>15</v>
      </c>
      <c r="G301" s="453" t="s">
        <v>358</v>
      </c>
      <c r="H301" s="454"/>
      <c r="I301" s="454"/>
      <c r="J301" s="454"/>
      <c r="K301" s="454"/>
      <c r="L301" s="455"/>
      <c r="M301" s="41" t="s">
        <v>101</v>
      </c>
      <c r="N301" s="40">
        <f>IF(M301="Prevenir o detectar",15,IF(M301="No es control",0,""))</f>
        <v>15</v>
      </c>
      <c r="O301" s="453" t="s">
        <v>410</v>
      </c>
      <c r="P301" s="454"/>
      <c r="Q301" s="454"/>
      <c r="R301" s="454"/>
      <c r="S301" s="454"/>
      <c r="T301" s="455"/>
      <c r="U301" s="68"/>
      <c r="V301" s="67"/>
      <c r="W301" s="74"/>
      <c r="X301" s="74"/>
      <c r="Y301" s="74"/>
      <c r="Z301" s="74"/>
      <c r="AA301" s="74"/>
      <c r="AB301" s="74"/>
    </row>
    <row r="302" spans="1:28" ht="48" customHeight="1" x14ac:dyDescent="0.2">
      <c r="B302" s="58" t="s">
        <v>121</v>
      </c>
      <c r="C302" s="37" t="s">
        <v>92</v>
      </c>
      <c r="D302" s="48" t="s">
        <v>84</v>
      </c>
      <c r="E302" s="39" t="s">
        <v>103</v>
      </c>
      <c r="F302" s="40">
        <f>IF(E302="Confiable",15,IF(E302="No confiable",0,""))</f>
        <v>15</v>
      </c>
      <c r="G302" s="479" t="s">
        <v>359</v>
      </c>
      <c r="H302" s="480"/>
      <c r="I302" s="480"/>
      <c r="J302" s="480"/>
      <c r="K302" s="480"/>
      <c r="L302" s="481"/>
      <c r="M302" s="39" t="s">
        <v>103</v>
      </c>
      <c r="N302" s="40">
        <f>IF(M302="Confiable",15,IF(M302="No confiable",0,""))</f>
        <v>15</v>
      </c>
      <c r="O302" s="479" t="s">
        <v>411</v>
      </c>
      <c r="P302" s="480"/>
      <c r="Q302" s="480"/>
      <c r="R302" s="480"/>
      <c r="S302" s="480"/>
      <c r="T302" s="481"/>
      <c r="U302" s="66"/>
      <c r="V302" s="67"/>
      <c r="W302" s="74"/>
      <c r="X302" s="74"/>
      <c r="Y302" s="74"/>
      <c r="Z302" s="74"/>
      <c r="AA302" s="74"/>
      <c r="AB302" s="74"/>
    </row>
    <row r="303" spans="1:28" ht="51.75" customHeight="1" x14ac:dyDescent="0.2">
      <c r="B303" s="58" t="s">
        <v>122</v>
      </c>
      <c r="C303" s="37" t="s">
        <v>93</v>
      </c>
      <c r="D303" s="48" t="s">
        <v>85</v>
      </c>
      <c r="E303" s="41" t="s">
        <v>105</v>
      </c>
      <c r="F303" s="40">
        <f>IF(E303="Se investigan y resuelven oportunamente",15,IF(E303="No se investigan y resuelven oportunamente",0,""))</f>
        <v>15</v>
      </c>
      <c r="G303" s="479" t="s">
        <v>360</v>
      </c>
      <c r="H303" s="480"/>
      <c r="I303" s="480"/>
      <c r="J303" s="480"/>
      <c r="K303" s="480"/>
      <c r="L303" s="481"/>
      <c r="M303" s="41" t="s">
        <v>106</v>
      </c>
      <c r="N303" s="40">
        <f>IF(M303="Se investigan y resuelven oportunamente",15,IF(M303="No se investigan y resuelven oportunamente",0,""))</f>
        <v>0</v>
      </c>
      <c r="O303" s="479" t="s">
        <v>410</v>
      </c>
      <c r="P303" s="480"/>
      <c r="Q303" s="480"/>
      <c r="R303" s="480"/>
      <c r="S303" s="480"/>
      <c r="T303" s="481"/>
      <c r="U303" s="68"/>
      <c r="V303" s="67"/>
      <c r="W303" s="74"/>
      <c r="X303" s="74"/>
      <c r="Y303" s="74"/>
      <c r="Z303" s="74"/>
      <c r="AA303" s="74"/>
      <c r="AB303" s="74"/>
    </row>
    <row r="304" spans="1:28" ht="41.25" customHeight="1" thickBot="1" x14ac:dyDescent="0.25">
      <c r="B304" s="53" t="s">
        <v>120</v>
      </c>
      <c r="C304" s="61" t="s">
        <v>94</v>
      </c>
      <c r="D304" s="49" t="s">
        <v>86</v>
      </c>
      <c r="E304" s="42" t="s">
        <v>107</v>
      </c>
      <c r="F304" s="43">
        <f>IF(E304="Completa",10,IF(E304="Incompleta",5,IF(E304="No existe",0,"")))</f>
        <v>10</v>
      </c>
      <c r="G304" s="456" t="s">
        <v>359</v>
      </c>
      <c r="H304" s="457"/>
      <c r="I304" s="457"/>
      <c r="J304" s="457"/>
      <c r="K304" s="457"/>
      <c r="L304" s="458"/>
      <c r="M304" s="42" t="s">
        <v>107</v>
      </c>
      <c r="N304" s="43">
        <f>IF(M304="Completa",10,IF(M304="Incompleta",5,IF(M304="No existe",0,"")))</f>
        <v>10</v>
      </c>
      <c r="O304" s="456" t="s">
        <v>412</v>
      </c>
      <c r="P304" s="457"/>
      <c r="Q304" s="457"/>
      <c r="R304" s="457"/>
      <c r="S304" s="457"/>
      <c r="T304" s="458"/>
      <c r="U304" s="66"/>
      <c r="V304" s="67"/>
      <c r="W304" s="74"/>
      <c r="X304" s="74"/>
      <c r="Y304" s="74"/>
      <c r="Z304" s="74"/>
      <c r="AA304" s="74"/>
      <c r="AB304" s="74"/>
    </row>
    <row r="305" spans="1:28" ht="15" thickBot="1" x14ac:dyDescent="0.25">
      <c r="D305" s="38"/>
      <c r="G305" s="54"/>
      <c r="H305" s="54"/>
      <c r="I305" s="54"/>
      <c r="J305" s="54"/>
      <c r="K305" s="54"/>
      <c r="L305" s="54"/>
      <c r="U305" s="54"/>
      <c r="V305" s="54"/>
      <c r="W305" s="54"/>
      <c r="X305" s="54"/>
      <c r="Y305" s="54"/>
      <c r="Z305" s="54"/>
      <c r="AA305" s="54"/>
      <c r="AB305" s="54"/>
    </row>
    <row r="306" spans="1:28" x14ac:dyDescent="0.2">
      <c r="D306" s="46" t="s">
        <v>87</v>
      </c>
      <c r="E306" s="375">
        <f>IF(SUM(F298:F304)=0,"-",SUM(F298:F304))</f>
        <v>100</v>
      </c>
      <c r="F306" s="376"/>
      <c r="G306" s="55"/>
      <c r="H306" s="55"/>
      <c r="I306" s="55"/>
      <c r="J306" s="55"/>
      <c r="K306" s="55"/>
      <c r="L306" s="55"/>
      <c r="M306" s="377">
        <f>IF(SUM(N298:N304)=0,"-",SUM(N298:N304))</f>
        <v>70</v>
      </c>
      <c r="N306" s="378"/>
      <c r="U306" s="55"/>
      <c r="V306" s="55"/>
      <c r="W306" s="54"/>
      <c r="X306" s="54"/>
      <c r="Y306" s="54"/>
      <c r="Z306" s="54"/>
      <c r="AA306" s="54"/>
      <c r="AB306" s="54"/>
    </row>
    <row r="307" spans="1:28" ht="15" thickBot="1" x14ac:dyDescent="0.25">
      <c r="D307" s="47" t="s">
        <v>113</v>
      </c>
      <c r="E307" s="362" t="str">
        <f>IF(E306&lt;=74,"Débil",IF(E306&lt;=89,"Moderado",IF(E306&lt;=100,"Fuerte","")))</f>
        <v>Fuerte</v>
      </c>
      <c r="F307" s="363"/>
      <c r="G307" s="55"/>
      <c r="H307" s="55"/>
      <c r="I307" s="55"/>
      <c r="J307" s="55"/>
      <c r="K307" s="55"/>
      <c r="L307" s="55"/>
      <c r="M307" s="364" t="str">
        <f>IF(M306&lt;=74,"Débil",IF(M306&lt;=89,"Moderado",IF(M306&lt;=100,"Fuerte","")))</f>
        <v>Débil</v>
      </c>
      <c r="N307" s="365"/>
      <c r="U307" s="55"/>
      <c r="V307" s="55"/>
      <c r="W307" s="54"/>
      <c r="X307" s="54"/>
      <c r="Y307" s="54"/>
      <c r="Z307" s="54"/>
      <c r="AA307" s="54"/>
      <c r="AB307" s="54"/>
    </row>
    <row r="309" spans="1:28" ht="15" thickBot="1" x14ac:dyDescent="0.25"/>
    <row r="310" spans="1:28" ht="33.75" customHeight="1" thickBot="1" x14ac:dyDescent="0.25">
      <c r="A310" s="52" t="str">
        <f>+Matriz!E41</f>
        <v>AGRI-SI-RA-002</v>
      </c>
      <c r="B310" s="408" t="str">
        <f>+Matriz!F41</f>
        <v xml:space="preserve">Sobreacumulación de residuos Peligrosos en el cuarto de almacenamiento temporal </v>
      </c>
      <c r="C310" s="409"/>
      <c r="D310" s="410"/>
      <c r="E310" s="56"/>
      <c r="F310" s="56"/>
      <c r="G310" s="56"/>
      <c r="H310" s="56"/>
      <c r="I310" s="56"/>
      <c r="J310" s="56"/>
      <c r="K310" s="56"/>
      <c r="L310" s="56"/>
    </row>
    <row r="311" spans="1:28" ht="15" thickBot="1" x14ac:dyDescent="0.25"/>
    <row r="312" spans="1:28" ht="15.75" customHeight="1" thickBot="1" x14ac:dyDescent="0.25">
      <c r="B312" s="411" t="s">
        <v>127</v>
      </c>
      <c r="C312" s="412"/>
      <c r="D312" s="412"/>
      <c r="E312" s="415" t="s">
        <v>114</v>
      </c>
      <c r="F312" s="416"/>
      <c r="G312" s="416"/>
      <c r="H312" s="416"/>
      <c r="I312" s="416"/>
      <c r="J312" s="416"/>
      <c r="K312" s="416"/>
      <c r="L312" s="417"/>
      <c r="M312" s="418" t="s">
        <v>157</v>
      </c>
      <c r="N312" s="419"/>
      <c r="O312" s="419"/>
      <c r="P312" s="419"/>
      <c r="Q312" s="419"/>
      <c r="R312" s="419"/>
      <c r="S312" s="419"/>
      <c r="T312" s="420"/>
      <c r="U312" s="418" t="s">
        <v>159</v>
      </c>
      <c r="V312" s="419"/>
      <c r="W312" s="419"/>
      <c r="X312" s="419"/>
      <c r="Y312" s="419"/>
      <c r="Z312" s="419"/>
      <c r="AA312" s="419"/>
      <c r="AB312" s="420"/>
    </row>
    <row r="313" spans="1:28" ht="65.25" customHeight="1" thickBot="1" x14ac:dyDescent="0.25">
      <c r="B313" s="413"/>
      <c r="C313" s="414"/>
      <c r="D313" s="414"/>
      <c r="E313" s="421" t="str">
        <f>+Matriz!K41</f>
        <v>Implementación del cronograma de trabajo del EPLE-PL-003 Plan de Gestión Integral de Residuos Peligrosos - PGIRESPEL.</v>
      </c>
      <c r="F313" s="422"/>
      <c r="G313" s="422"/>
      <c r="H313" s="422"/>
      <c r="I313" s="422"/>
      <c r="J313" s="422"/>
      <c r="K313" s="422"/>
      <c r="L313" s="423"/>
      <c r="M313" s="421" t="str">
        <f>+Matriz!K42</f>
        <v>Capacitación al personal encargado de la Gestión Interna de los Residuos Peligrosos.</v>
      </c>
      <c r="N313" s="422"/>
      <c r="O313" s="422"/>
      <c r="P313" s="422"/>
      <c r="Q313" s="422"/>
      <c r="R313" s="422"/>
      <c r="S313" s="422"/>
      <c r="T313" s="423"/>
      <c r="U313" s="421" t="str">
        <f>+Matriz!K43</f>
        <v>Política de cero papel de la entidad.</v>
      </c>
      <c r="V313" s="422"/>
      <c r="W313" s="422"/>
      <c r="X313" s="422"/>
      <c r="Y313" s="422"/>
      <c r="Z313" s="422"/>
      <c r="AA313" s="422"/>
      <c r="AB313" s="423"/>
    </row>
    <row r="314" spans="1:28" ht="15" x14ac:dyDescent="0.25">
      <c r="B314" s="395" t="s">
        <v>115</v>
      </c>
      <c r="C314" s="397" t="s">
        <v>116</v>
      </c>
      <c r="D314" s="398"/>
      <c r="E314" s="401" t="s">
        <v>110</v>
      </c>
      <c r="F314" s="402"/>
      <c r="G314" s="403" t="s">
        <v>71</v>
      </c>
      <c r="H314" s="404"/>
      <c r="I314" s="404"/>
      <c r="J314" s="404"/>
      <c r="K314" s="404"/>
      <c r="L314" s="405"/>
      <c r="M314" s="406" t="s">
        <v>110</v>
      </c>
      <c r="N314" s="407"/>
      <c r="O314" s="383" t="s">
        <v>71</v>
      </c>
      <c r="P314" s="384"/>
      <c r="Q314" s="384"/>
      <c r="R314" s="384"/>
      <c r="S314" s="384"/>
      <c r="T314" s="385"/>
      <c r="U314" s="406" t="s">
        <v>110</v>
      </c>
      <c r="V314" s="407"/>
      <c r="W314" s="383" t="s">
        <v>71</v>
      </c>
      <c r="X314" s="384"/>
      <c r="Y314" s="384"/>
      <c r="Z314" s="384"/>
      <c r="AA314" s="384"/>
      <c r="AB314" s="385"/>
    </row>
    <row r="315" spans="1:28" ht="15" thickBot="1" x14ac:dyDescent="0.25">
      <c r="B315" s="396"/>
      <c r="C315" s="399"/>
      <c r="D315" s="400"/>
      <c r="E315" s="50" t="s">
        <v>111</v>
      </c>
      <c r="F315" s="51" t="s">
        <v>112</v>
      </c>
      <c r="G315" s="386"/>
      <c r="H315" s="387"/>
      <c r="I315" s="387"/>
      <c r="J315" s="387"/>
      <c r="K315" s="387"/>
      <c r="L315" s="388"/>
      <c r="M315" s="50" t="s">
        <v>111</v>
      </c>
      <c r="N315" s="51" t="s">
        <v>112</v>
      </c>
      <c r="O315" s="386"/>
      <c r="P315" s="387"/>
      <c r="Q315" s="387"/>
      <c r="R315" s="387"/>
      <c r="S315" s="387"/>
      <c r="T315" s="388"/>
      <c r="U315" s="50" t="s">
        <v>111</v>
      </c>
      <c r="V315" s="51" t="s">
        <v>112</v>
      </c>
      <c r="W315" s="386"/>
      <c r="X315" s="387"/>
      <c r="Y315" s="387"/>
      <c r="Z315" s="387"/>
      <c r="AA315" s="387"/>
      <c r="AB315" s="388"/>
    </row>
    <row r="316" spans="1:28" ht="36.75" customHeight="1" x14ac:dyDescent="0.2">
      <c r="B316" s="389" t="s">
        <v>117</v>
      </c>
      <c r="C316" s="60" t="s">
        <v>88</v>
      </c>
      <c r="D316" s="57" t="s">
        <v>80</v>
      </c>
      <c r="E316" s="44" t="s">
        <v>95</v>
      </c>
      <c r="F316" s="45">
        <f>IF(E316="Asignado",15,IF(E316="No asignado",0,""))</f>
        <v>15</v>
      </c>
      <c r="G316" s="460" t="s">
        <v>355</v>
      </c>
      <c r="H316" s="461"/>
      <c r="I316" s="461"/>
      <c r="J316" s="461"/>
      <c r="K316" s="461"/>
      <c r="L316" s="462"/>
      <c r="M316" s="44" t="s">
        <v>95</v>
      </c>
      <c r="N316" s="45">
        <f>IF(M316="Asignado",15,IF(M316="No asignado",0,""))</f>
        <v>15</v>
      </c>
      <c r="O316" s="460" t="s">
        <v>361</v>
      </c>
      <c r="P316" s="461"/>
      <c r="Q316" s="461"/>
      <c r="R316" s="461"/>
      <c r="S316" s="461"/>
      <c r="T316" s="462"/>
      <c r="U316" s="44" t="s">
        <v>95</v>
      </c>
      <c r="V316" s="45">
        <f>IF(U316="Asignado",15,IF(U316="No asignado",0,""))</f>
        <v>15</v>
      </c>
      <c r="W316" s="460" t="s">
        <v>416</v>
      </c>
      <c r="X316" s="461"/>
      <c r="Y316" s="461"/>
      <c r="Z316" s="461"/>
      <c r="AA316" s="461"/>
      <c r="AB316" s="462"/>
    </row>
    <row r="317" spans="1:28" ht="41.25" customHeight="1" x14ac:dyDescent="0.2">
      <c r="B317" s="390"/>
      <c r="C317" s="37" t="s">
        <v>89</v>
      </c>
      <c r="D317" s="48" t="s">
        <v>81</v>
      </c>
      <c r="E317" s="39" t="s">
        <v>97</v>
      </c>
      <c r="F317" s="40">
        <f>IF(E317="Adecuado",15,IF(E317="Inadecuado",0,""))</f>
        <v>15</v>
      </c>
      <c r="G317" s="453" t="s">
        <v>356</v>
      </c>
      <c r="H317" s="454"/>
      <c r="I317" s="454"/>
      <c r="J317" s="454"/>
      <c r="K317" s="454"/>
      <c r="L317" s="455"/>
      <c r="M317" s="39" t="s">
        <v>97</v>
      </c>
      <c r="N317" s="40">
        <f>IF(M317="Adecuado",15,IF(M317="Inadecuado",0,""))</f>
        <v>15</v>
      </c>
      <c r="O317" s="453" t="s">
        <v>362</v>
      </c>
      <c r="P317" s="454"/>
      <c r="Q317" s="454"/>
      <c r="R317" s="454"/>
      <c r="S317" s="454"/>
      <c r="T317" s="455"/>
      <c r="U317" s="39" t="s">
        <v>97</v>
      </c>
      <c r="V317" s="40">
        <f>IF(U317="Adecuado",15,IF(U317="Inadecuado",0,""))</f>
        <v>15</v>
      </c>
      <c r="W317" s="453" t="s">
        <v>417</v>
      </c>
      <c r="X317" s="454"/>
      <c r="Y317" s="454"/>
      <c r="Z317" s="454"/>
      <c r="AA317" s="454"/>
      <c r="AB317" s="455"/>
    </row>
    <row r="318" spans="1:28" ht="44.25" customHeight="1" x14ac:dyDescent="0.2">
      <c r="B318" s="59" t="s">
        <v>118</v>
      </c>
      <c r="C318" s="37" t="s">
        <v>90</v>
      </c>
      <c r="D318" s="48" t="s">
        <v>82</v>
      </c>
      <c r="E318" s="39" t="s">
        <v>99</v>
      </c>
      <c r="F318" s="40">
        <f>IF(E318="Oportuna",15,IF(E318="Inoportuna",0,""))</f>
        <v>15</v>
      </c>
      <c r="G318" s="453" t="s">
        <v>413</v>
      </c>
      <c r="H318" s="454"/>
      <c r="I318" s="454"/>
      <c r="J318" s="454"/>
      <c r="K318" s="454"/>
      <c r="L318" s="455"/>
      <c r="M318" s="39" t="s">
        <v>99</v>
      </c>
      <c r="N318" s="40">
        <f>IF(M318="Oportuna",15,IF(M318="Inoportuna",0,""))</f>
        <v>15</v>
      </c>
      <c r="O318" s="453" t="s">
        <v>415</v>
      </c>
      <c r="P318" s="454"/>
      <c r="Q318" s="454"/>
      <c r="R318" s="454"/>
      <c r="S318" s="454"/>
      <c r="T318" s="455"/>
      <c r="U318" s="39" t="s">
        <v>99</v>
      </c>
      <c r="V318" s="40">
        <f>IF(U318="Oportuna",15,IF(U318="Inoportuna",0,""))</f>
        <v>15</v>
      </c>
      <c r="W318" s="453" t="s">
        <v>418</v>
      </c>
      <c r="X318" s="454"/>
      <c r="Y318" s="454"/>
      <c r="Z318" s="454"/>
      <c r="AA318" s="454"/>
      <c r="AB318" s="455"/>
    </row>
    <row r="319" spans="1:28" ht="46.5" customHeight="1" x14ac:dyDescent="0.2">
      <c r="B319" s="59" t="s">
        <v>119</v>
      </c>
      <c r="C319" s="37" t="s">
        <v>91</v>
      </c>
      <c r="D319" s="48" t="s">
        <v>83</v>
      </c>
      <c r="E319" s="41" t="s">
        <v>101</v>
      </c>
      <c r="F319" s="40">
        <f>IF(E319="Prevenir o detectar",15,IF(E319="No es control",0,""))</f>
        <v>15</v>
      </c>
      <c r="G319" s="453" t="s">
        <v>358</v>
      </c>
      <c r="H319" s="454"/>
      <c r="I319" s="454"/>
      <c r="J319" s="454"/>
      <c r="K319" s="454"/>
      <c r="L319" s="455"/>
      <c r="M319" s="41" t="s">
        <v>101</v>
      </c>
      <c r="N319" s="40">
        <f>IF(M319="Prevenir o detectar",15,IF(M319="No es control",0,""))</f>
        <v>15</v>
      </c>
      <c r="O319" s="453" t="s">
        <v>364</v>
      </c>
      <c r="P319" s="454"/>
      <c r="Q319" s="454"/>
      <c r="R319" s="454"/>
      <c r="S319" s="454"/>
      <c r="T319" s="455"/>
      <c r="U319" s="41" t="s">
        <v>101</v>
      </c>
      <c r="V319" s="40">
        <f>IF(U319="Prevenir o detectar",15,IF(U319="No es control",0,""))</f>
        <v>15</v>
      </c>
      <c r="W319" s="453" t="s">
        <v>419</v>
      </c>
      <c r="X319" s="454"/>
      <c r="Y319" s="454"/>
      <c r="Z319" s="454"/>
      <c r="AA319" s="454"/>
      <c r="AB319" s="455"/>
    </row>
    <row r="320" spans="1:28" ht="48" customHeight="1" x14ac:dyDescent="0.2">
      <c r="B320" s="58" t="s">
        <v>121</v>
      </c>
      <c r="C320" s="37" t="s">
        <v>92</v>
      </c>
      <c r="D320" s="48" t="s">
        <v>84</v>
      </c>
      <c r="E320" s="39" t="s">
        <v>103</v>
      </c>
      <c r="F320" s="40">
        <f>IF(E320="Confiable",15,IF(E320="No confiable",0,""))</f>
        <v>15</v>
      </c>
      <c r="G320" s="479" t="s">
        <v>359</v>
      </c>
      <c r="H320" s="480"/>
      <c r="I320" s="480"/>
      <c r="J320" s="480"/>
      <c r="K320" s="480"/>
      <c r="L320" s="481"/>
      <c r="M320" s="39" t="s">
        <v>103</v>
      </c>
      <c r="N320" s="40">
        <f>IF(M320="Confiable",15,IF(M320="No confiable",0,""))</f>
        <v>15</v>
      </c>
      <c r="O320" s="479" t="s">
        <v>359</v>
      </c>
      <c r="P320" s="480"/>
      <c r="Q320" s="480"/>
      <c r="R320" s="480"/>
      <c r="S320" s="480"/>
      <c r="T320" s="481"/>
      <c r="U320" s="39" t="s">
        <v>103</v>
      </c>
      <c r="V320" s="40">
        <f>IF(U320="Confiable",15,IF(U320="No confiable",0,""))</f>
        <v>15</v>
      </c>
      <c r="W320" s="479" t="s">
        <v>420</v>
      </c>
      <c r="X320" s="480"/>
      <c r="Y320" s="480"/>
      <c r="Z320" s="480"/>
      <c r="AA320" s="480"/>
      <c r="AB320" s="481"/>
    </row>
    <row r="321" spans="1:36" ht="51.75" customHeight="1" x14ac:dyDescent="0.2">
      <c r="B321" s="58" t="s">
        <v>122</v>
      </c>
      <c r="C321" s="37" t="s">
        <v>93</v>
      </c>
      <c r="D321" s="48" t="s">
        <v>85</v>
      </c>
      <c r="E321" s="41" t="s">
        <v>105</v>
      </c>
      <c r="F321" s="40">
        <f>IF(E321="Se investigan y resuelven oportunamente",15,IF(E321="No se investigan y resuelven oportunamente",0,""))</f>
        <v>15</v>
      </c>
      <c r="G321" s="479" t="s">
        <v>414</v>
      </c>
      <c r="H321" s="480"/>
      <c r="I321" s="480"/>
      <c r="J321" s="480"/>
      <c r="K321" s="480"/>
      <c r="L321" s="481"/>
      <c r="M321" s="41" t="s">
        <v>105</v>
      </c>
      <c r="N321" s="40">
        <f>IF(M321="Se investigan y resuelven oportunamente",15,IF(M321="No se investigan y resuelven oportunamente",0,""))</f>
        <v>15</v>
      </c>
      <c r="O321" s="479" t="s">
        <v>364</v>
      </c>
      <c r="P321" s="480"/>
      <c r="Q321" s="480"/>
      <c r="R321" s="480"/>
      <c r="S321" s="480"/>
      <c r="T321" s="481"/>
      <c r="U321" s="41" t="s">
        <v>106</v>
      </c>
      <c r="V321" s="40">
        <f>IF(U321="Se investigan y resuelven oportunamente",15,IF(U321="No se investigan y resuelven oportunamente",0,""))</f>
        <v>0</v>
      </c>
      <c r="W321" s="479" t="s">
        <v>421</v>
      </c>
      <c r="X321" s="480"/>
      <c r="Y321" s="480"/>
      <c r="Z321" s="480"/>
      <c r="AA321" s="480"/>
      <c r="AB321" s="481"/>
    </row>
    <row r="322" spans="1:36" ht="41.25" customHeight="1" thickBot="1" x14ac:dyDescent="0.25">
      <c r="B322" s="53" t="s">
        <v>120</v>
      </c>
      <c r="C322" s="61" t="s">
        <v>94</v>
      </c>
      <c r="D322" s="49" t="s">
        <v>86</v>
      </c>
      <c r="E322" s="42" t="s">
        <v>107</v>
      </c>
      <c r="F322" s="43">
        <f>IF(E322="Completa",10,IF(E322="Incompleta",5,IF(E322="No existe",0,"")))</f>
        <v>10</v>
      </c>
      <c r="G322" s="456" t="s">
        <v>359</v>
      </c>
      <c r="H322" s="457"/>
      <c r="I322" s="457"/>
      <c r="J322" s="457"/>
      <c r="K322" s="457"/>
      <c r="L322" s="458"/>
      <c r="M322" s="42" t="s">
        <v>107</v>
      </c>
      <c r="N322" s="43">
        <f>IF(M322="Completa",10,IF(M322="Incompleta",5,IF(M322="No existe",0,"")))</f>
        <v>10</v>
      </c>
      <c r="O322" s="500" t="s">
        <v>359</v>
      </c>
      <c r="P322" s="501"/>
      <c r="Q322" s="501"/>
      <c r="R322" s="501"/>
      <c r="S322" s="501"/>
      <c r="T322" s="502"/>
      <c r="U322" s="42" t="s">
        <v>107</v>
      </c>
      <c r="V322" s="43">
        <f>IF(U322="Completa",10,IF(U322="Incompleta",5,IF(U322="No existe",0,"")))</f>
        <v>10</v>
      </c>
      <c r="W322" s="456" t="s">
        <v>422</v>
      </c>
      <c r="X322" s="457"/>
      <c r="Y322" s="457"/>
      <c r="Z322" s="457"/>
      <c r="AA322" s="457"/>
      <c r="AB322" s="458"/>
    </row>
    <row r="323" spans="1:36" ht="15" thickBot="1" x14ac:dyDescent="0.25">
      <c r="D323" s="38"/>
      <c r="G323" s="54"/>
      <c r="H323" s="54"/>
      <c r="I323" s="54"/>
      <c r="J323" s="54"/>
      <c r="K323" s="54"/>
      <c r="L323" s="54"/>
    </row>
    <row r="324" spans="1:36" x14ac:dyDescent="0.2">
      <c r="D324" s="46" t="s">
        <v>87</v>
      </c>
      <c r="E324" s="375">
        <f>IF(SUM(F316:F322)=0,"-",SUM(F316:F322))</f>
        <v>100</v>
      </c>
      <c r="F324" s="376"/>
      <c r="G324" s="55"/>
      <c r="H324" s="55"/>
      <c r="I324" s="55"/>
      <c r="J324" s="55"/>
      <c r="K324" s="55"/>
      <c r="L324" s="55"/>
      <c r="M324" s="377">
        <f>IF(SUM(N316:N322)=0,"-",SUM(N316:N322))</f>
        <v>100</v>
      </c>
      <c r="N324" s="378"/>
      <c r="U324" s="377">
        <f>IF(SUM(V316:V322)=0,"-",SUM(V316:V322))</f>
        <v>85</v>
      </c>
      <c r="V324" s="378"/>
    </row>
    <row r="325" spans="1:36" ht="15" thickBot="1" x14ac:dyDescent="0.25">
      <c r="D325" s="47" t="s">
        <v>113</v>
      </c>
      <c r="E325" s="362" t="str">
        <f>IF(E324&lt;=74,"Débil",IF(E324&lt;=89,"Moderado",IF(E324&lt;=100,"Fuerte","")))</f>
        <v>Fuerte</v>
      </c>
      <c r="F325" s="363"/>
      <c r="G325" s="55"/>
      <c r="H325" s="55"/>
      <c r="I325" s="55"/>
      <c r="J325" s="55"/>
      <c r="K325" s="55"/>
      <c r="L325" s="55"/>
      <c r="M325" s="364" t="str">
        <f>IF(M324&lt;=74,"Débil",IF(M324&lt;=89,"Moderado",IF(M324&lt;=100,"Fuerte","")))</f>
        <v>Fuerte</v>
      </c>
      <c r="N325" s="365"/>
      <c r="U325" s="364" t="str">
        <f>IF(U324&lt;=74,"Débil",IF(U324&lt;=89,"Moderado",IF(U324&lt;=100,"Fuerte","")))</f>
        <v>Moderado</v>
      </c>
      <c r="V325" s="365"/>
    </row>
    <row r="327" spans="1:36" ht="15" thickBot="1" x14ac:dyDescent="0.25"/>
    <row r="328" spans="1:36" ht="33.75" customHeight="1" thickBot="1" x14ac:dyDescent="0.25">
      <c r="A328" s="52" t="str">
        <f>+Matriz!E44</f>
        <v>AGRI-GD-RG-001</v>
      </c>
      <c r="B328" s="408" t="str">
        <f>+Matriz!F44</f>
        <v>Pérdida de información documental física y digital.</v>
      </c>
      <c r="C328" s="409"/>
      <c r="D328" s="410"/>
      <c r="E328" s="56"/>
      <c r="F328" s="56"/>
      <c r="G328" s="56"/>
      <c r="H328" s="56"/>
      <c r="I328" s="56"/>
      <c r="J328" s="56"/>
      <c r="K328" s="56"/>
      <c r="L328" s="56"/>
    </row>
    <row r="329" spans="1:36" ht="15" thickBot="1" x14ac:dyDescent="0.25"/>
    <row r="330" spans="1:36" ht="15.75" customHeight="1" thickBot="1" x14ac:dyDescent="0.25">
      <c r="B330" s="411" t="s">
        <v>127</v>
      </c>
      <c r="C330" s="412"/>
      <c r="D330" s="412"/>
      <c r="E330" s="415" t="s">
        <v>114</v>
      </c>
      <c r="F330" s="416"/>
      <c r="G330" s="416"/>
      <c r="H330" s="416"/>
      <c r="I330" s="416"/>
      <c r="J330" s="416"/>
      <c r="K330" s="416"/>
      <c r="L330" s="417"/>
      <c r="M330" s="418" t="s">
        <v>157</v>
      </c>
      <c r="N330" s="419"/>
      <c r="O330" s="419"/>
      <c r="P330" s="419"/>
      <c r="Q330" s="419"/>
      <c r="R330" s="419"/>
      <c r="S330" s="419"/>
      <c r="T330" s="420"/>
      <c r="U330" s="418" t="s">
        <v>159</v>
      </c>
      <c r="V330" s="419"/>
      <c r="W330" s="419"/>
      <c r="X330" s="419"/>
      <c r="Y330" s="419"/>
      <c r="Z330" s="419"/>
      <c r="AA330" s="419"/>
      <c r="AB330" s="420"/>
      <c r="AC330" s="418" t="s">
        <v>160</v>
      </c>
      <c r="AD330" s="419"/>
      <c r="AE330" s="419"/>
      <c r="AF330" s="419"/>
      <c r="AG330" s="419"/>
      <c r="AH330" s="419"/>
      <c r="AI330" s="419"/>
      <c r="AJ330" s="420"/>
    </row>
    <row r="331" spans="1:36" ht="57.75" customHeight="1" thickBot="1" x14ac:dyDescent="0.25">
      <c r="B331" s="413"/>
      <c r="C331" s="414"/>
      <c r="D331" s="414"/>
      <c r="E331" s="421" t="str">
        <f>+Matriz!K44</f>
        <v>AGRI-GD-MN-001 MANUAL DE GESTIÓN DOCUMENTAL Numeral 8 Medidas preventivas para la conservación de documentos -  diagnóstico integral de archivo.</v>
      </c>
      <c r="F331" s="422"/>
      <c r="G331" s="422"/>
      <c r="H331" s="422"/>
      <c r="I331" s="422"/>
      <c r="J331" s="422"/>
      <c r="K331" s="422"/>
      <c r="L331" s="423"/>
      <c r="M331" s="421" t="str">
        <f>+Matriz!K45</f>
        <v>AGRI-GD-MN-002 MANUAL DEL SISTEMA INTEGRADO DE CONSERVACIÓN - SIC</v>
      </c>
      <c r="N331" s="422"/>
      <c r="O331" s="422"/>
      <c r="P331" s="422"/>
      <c r="Q331" s="422"/>
      <c r="R331" s="422"/>
      <c r="S331" s="422"/>
      <c r="T331" s="423"/>
      <c r="U331" s="421" t="str">
        <f>+Matriz!K46</f>
        <v>AGRI-GD-MN-004 MANUAL DE LINEAMIENTOS PARA LA PÉRDIDA O RECONSTRUCCIÓN DE EXPEDIENTES</v>
      </c>
      <c r="V331" s="422"/>
      <c r="W331" s="422"/>
      <c r="X331" s="422"/>
      <c r="Y331" s="422"/>
      <c r="Z331" s="422"/>
      <c r="AA331" s="422"/>
      <c r="AB331" s="423"/>
      <c r="AC331" s="421" t="str">
        <f>+Matriz!K47</f>
        <v>AGRI-SI-PD-014 COPIAS DE SEGURIDAD puntos de control 2, 3 y 5 de la fase de copias de seguridad.</v>
      </c>
      <c r="AD331" s="422"/>
      <c r="AE331" s="422"/>
      <c r="AF331" s="422"/>
      <c r="AG331" s="422"/>
      <c r="AH331" s="422"/>
      <c r="AI331" s="422"/>
      <c r="AJ331" s="423"/>
    </row>
    <row r="332" spans="1:36" ht="15" x14ac:dyDescent="0.25">
      <c r="B332" s="395" t="s">
        <v>115</v>
      </c>
      <c r="C332" s="397" t="s">
        <v>116</v>
      </c>
      <c r="D332" s="398"/>
      <c r="E332" s="401" t="s">
        <v>110</v>
      </c>
      <c r="F332" s="402"/>
      <c r="G332" s="403" t="s">
        <v>71</v>
      </c>
      <c r="H332" s="404"/>
      <c r="I332" s="404"/>
      <c r="J332" s="404"/>
      <c r="K332" s="404"/>
      <c r="L332" s="405"/>
      <c r="M332" s="406" t="s">
        <v>110</v>
      </c>
      <c r="N332" s="407"/>
      <c r="O332" s="383" t="s">
        <v>71</v>
      </c>
      <c r="P332" s="384"/>
      <c r="Q332" s="384"/>
      <c r="R332" s="384"/>
      <c r="S332" s="384"/>
      <c r="T332" s="385"/>
      <c r="U332" s="406" t="s">
        <v>110</v>
      </c>
      <c r="V332" s="407"/>
      <c r="W332" s="383" t="s">
        <v>71</v>
      </c>
      <c r="X332" s="384"/>
      <c r="Y332" s="384"/>
      <c r="Z332" s="384"/>
      <c r="AA332" s="384"/>
      <c r="AB332" s="385"/>
      <c r="AC332" s="406" t="s">
        <v>110</v>
      </c>
      <c r="AD332" s="407"/>
      <c r="AE332" s="383" t="s">
        <v>71</v>
      </c>
      <c r="AF332" s="384"/>
      <c r="AG332" s="384"/>
      <c r="AH332" s="384"/>
      <c r="AI332" s="384"/>
      <c r="AJ332" s="385"/>
    </row>
    <row r="333" spans="1:36" ht="15" thickBot="1" x14ac:dyDescent="0.25">
      <c r="B333" s="396"/>
      <c r="C333" s="399"/>
      <c r="D333" s="400"/>
      <c r="E333" s="50" t="s">
        <v>111</v>
      </c>
      <c r="F333" s="51" t="s">
        <v>112</v>
      </c>
      <c r="G333" s="386"/>
      <c r="H333" s="387"/>
      <c r="I333" s="387"/>
      <c r="J333" s="387"/>
      <c r="K333" s="387"/>
      <c r="L333" s="388"/>
      <c r="M333" s="50" t="s">
        <v>111</v>
      </c>
      <c r="N333" s="51" t="s">
        <v>112</v>
      </c>
      <c r="O333" s="386"/>
      <c r="P333" s="387"/>
      <c r="Q333" s="387"/>
      <c r="R333" s="387"/>
      <c r="S333" s="387"/>
      <c r="T333" s="388"/>
      <c r="U333" s="50" t="s">
        <v>111</v>
      </c>
      <c r="V333" s="51" t="s">
        <v>112</v>
      </c>
      <c r="W333" s="386"/>
      <c r="X333" s="387"/>
      <c r="Y333" s="387"/>
      <c r="Z333" s="387"/>
      <c r="AA333" s="387"/>
      <c r="AB333" s="388"/>
      <c r="AC333" s="50" t="s">
        <v>111</v>
      </c>
      <c r="AD333" s="51" t="s">
        <v>112</v>
      </c>
      <c r="AE333" s="386"/>
      <c r="AF333" s="387"/>
      <c r="AG333" s="387"/>
      <c r="AH333" s="387"/>
      <c r="AI333" s="387"/>
      <c r="AJ333" s="388"/>
    </row>
    <row r="334" spans="1:36" ht="63" customHeight="1" x14ac:dyDescent="0.2">
      <c r="B334" s="389" t="s">
        <v>117</v>
      </c>
      <c r="C334" s="63" t="s">
        <v>88</v>
      </c>
      <c r="D334" s="57" t="s">
        <v>80</v>
      </c>
      <c r="E334" s="44" t="s">
        <v>95</v>
      </c>
      <c r="F334" s="45">
        <f>IF(E334="Asignado",15,IF(E334="No asignado",0,""))</f>
        <v>15</v>
      </c>
      <c r="G334" s="394" t="s">
        <v>445</v>
      </c>
      <c r="H334" s="392"/>
      <c r="I334" s="392"/>
      <c r="J334" s="392"/>
      <c r="K334" s="392"/>
      <c r="L334" s="393"/>
      <c r="M334" s="44" t="s">
        <v>95</v>
      </c>
      <c r="N334" s="45">
        <f>IF(M334="Asignado",15,IF(M334="No asignado",0,""))</f>
        <v>15</v>
      </c>
      <c r="O334" s="394" t="s">
        <v>458</v>
      </c>
      <c r="P334" s="392"/>
      <c r="Q334" s="392"/>
      <c r="R334" s="392"/>
      <c r="S334" s="392"/>
      <c r="T334" s="393"/>
      <c r="U334" s="44" t="s">
        <v>95</v>
      </c>
      <c r="V334" s="45">
        <f>IF(U334="Asignado",15,IF(U334="No asignado",0,""))</f>
        <v>15</v>
      </c>
      <c r="W334" s="394" t="s">
        <v>459</v>
      </c>
      <c r="X334" s="392"/>
      <c r="Y334" s="392"/>
      <c r="Z334" s="392"/>
      <c r="AA334" s="392"/>
      <c r="AB334" s="393"/>
      <c r="AC334" s="44" t="s">
        <v>95</v>
      </c>
      <c r="AD334" s="45">
        <f>IF(AC334="Asignado",15,IF(AC334="No asignado",0,""))</f>
        <v>15</v>
      </c>
      <c r="AE334" s="394" t="s">
        <v>465</v>
      </c>
      <c r="AF334" s="392"/>
      <c r="AG334" s="392"/>
      <c r="AH334" s="392"/>
      <c r="AI334" s="392"/>
      <c r="AJ334" s="393"/>
    </row>
    <row r="335" spans="1:36" ht="63" customHeight="1" x14ac:dyDescent="0.2">
      <c r="B335" s="390"/>
      <c r="C335" s="37" t="s">
        <v>89</v>
      </c>
      <c r="D335" s="48" t="s">
        <v>81</v>
      </c>
      <c r="E335" s="39" t="s">
        <v>97</v>
      </c>
      <c r="F335" s="40">
        <f>IF(E335="Adecuado",15,IF(E335="Inadecuado",0,""))</f>
        <v>15</v>
      </c>
      <c r="G335" s="379" t="s">
        <v>446</v>
      </c>
      <c r="H335" s="380"/>
      <c r="I335" s="380"/>
      <c r="J335" s="380"/>
      <c r="K335" s="380"/>
      <c r="L335" s="381"/>
      <c r="M335" s="39" t="s">
        <v>97</v>
      </c>
      <c r="N335" s="40">
        <f>IF(M335="Adecuado",15,IF(M335="Inadecuado",0,""))</f>
        <v>15</v>
      </c>
      <c r="O335" s="379" t="s">
        <v>452</v>
      </c>
      <c r="P335" s="380"/>
      <c r="Q335" s="380"/>
      <c r="R335" s="380"/>
      <c r="S335" s="380"/>
      <c r="T335" s="381"/>
      <c r="U335" s="39" t="s">
        <v>97</v>
      </c>
      <c r="V335" s="40">
        <f>IF(U335="Adecuado",15,IF(U335="Inadecuado",0,""))</f>
        <v>15</v>
      </c>
      <c r="W335" s="379" t="s">
        <v>460</v>
      </c>
      <c r="X335" s="380"/>
      <c r="Y335" s="380"/>
      <c r="Z335" s="380"/>
      <c r="AA335" s="380"/>
      <c r="AB335" s="381"/>
      <c r="AC335" s="39" t="s">
        <v>97</v>
      </c>
      <c r="AD335" s="40">
        <f>IF(AC335="Adecuado",15,IF(AC335="Inadecuado",0,""))</f>
        <v>15</v>
      </c>
      <c r="AE335" s="379" t="s">
        <v>465</v>
      </c>
      <c r="AF335" s="380"/>
      <c r="AG335" s="380"/>
      <c r="AH335" s="380"/>
      <c r="AI335" s="380"/>
      <c r="AJ335" s="381"/>
    </row>
    <row r="336" spans="1:36" ht="78.75" customHeight="1" x14ac:dyDescent="0.2">
      <c r="B336" s="62" t="s">
        <v>118</v>
      </c>
      <c r="C336" s="37" t="s">
        <v>90</v>
      </c>
      <c r="D336" s="48" t="s">
        <v>82</v>
      </c>
      <c r="E336" s="39" t="s">
        <v>99</v>
      </c>
      <c r="F336" s="40">
        <f>IF(E336="Oportuna",15,IF(E336="Inoportuna",0,""))</f>
        <v>15</v>
      </c>
      <c r="G336" s="379" t="s">
        <v>447</v>
      </c>
      <c r="H336" s="380"/>
      <c r="I336" s="380"/>
      <c r="J336" s="380"/>
      <c r="K336" s="380"/>
      <c r="L336" s="381"/>
      <c r="M336" s="39" t="s">
        <v>99</v>
      </c>
      <c r="N336" s="40">
        <f>IF(M336="Oportuna",15,IF(M336="Inoportuna",0,""))</f>
        <v>15</v>
      </c>
      <c r="O336" s="379" t="s">
        <v>453</v>
      </c>
      <c r="P336" s="380"/>
      <c r="Q336" s="380"/>
      <c r="R336" s="380"/>
      <c r="S336" s="380"/>
      <c r="T336" s="381"/>
      <c r="U336" s="39" t="s">
        <v>100</v>
      </c>
      <c r="V336" s="40">
        <f>IF(U336="Oportuna",15,IF(U336="Inoportuna",0,""))</f>
        <v>0</v>
      </c>
      <c r="W336" s="379" t="s">
        <v>461</v>
      </c>
      <c r="X336" s="380"/>
      <c r="Y336" s="380"/>
      <c r="Z336" s="380"/>
      <c r="AA336" s="380"/>
      <c r="AB336" s="381"/>
      <c r="AC336" s="39" t="s">
        <v>99</v>
      </c>
      <c r="AD336" s="40">
        <f>IF(AC336="Oportuna",15,IF(AC336="Inoportuna",0,""))</f>
        <v>15</v>
      </c>
      <c r="AE336" s="382" t="s">
        <v>688</v>
      </c>
      <c r="AF336" s="380"/>
      <c r="AG336" s="380"/>
      <c r="AH336" s="380"/>
      <c r="AI336" s="380"/>
      <c r="AJ336" s="381"/>
    </row>
    <row r="337" spans="1:36" ht="64.5" customHeight="1" x14ac:dyDescent="0.2">
      <c r="B337" s="62" t="s">
        <v>119</v>
      </c>
      <c r="C337" s="37" t="s">
        <v>91</v>
      </c>
      <c r="D337" s="48" t="s">
        <v>83</v>
      </c>
      <c r="E337" s="41" t="s">
        <v>101</v>
      </c>
      <c r="F337" s="40">
        <f>IF(E337="Prevenir o detectar",15,IF(E337="No es control",0,""))</f>
        <v>15</v>
      </c>
      <c r="G337" s="379" t="s">
        <v>448</v>
      </c>
      <c r="H337" s="380"/>
      <c r="I337" s="380"/>
      <c r="J337" s="380"/>
      <c r="K337" s="380"/>
      <c r="L337" s="381"/>
      <c r="M337" s="41" t="s">
        <v>101</v>
      </c>
      <c r="N337" s="40">
        <f>IF(M337="Prevenir o detectar",15,IF(M337="No es control",0,""))</f>
        <v>15</v>
      </c>
      <c r="O337" s="379" t="s">
        <v>454</v>
      </c>
      <c r="P337" s="380"/>
      <c r="Q337" s="380"/>
      <c r="R337" s="380"/>
      <c r="S337" s="380"/>
      <c r="T337" s="381"/>
      <c r="U337" s="41" t="s">
        <v>102</v>
      </c>
      <c r="V337" s="40">
        <f>IF(U337="Prevenir o detectar",15,IF(U337="No es control",0,""))</f>
        <v>0</v>
      </c>
      <c r="W337" s="379" t="s">
        <v>461</v>
      </c>
      <c r="X337" s="380"/>
      <c r="Y337" s="380"/>
      <c r="Z337" s="380"/>
      <c r="AA337" s="380"/>
      <c r="AB337" s="381"/>
      <c r="AC337" s="41" t="s">
        <v>102</v>
      </c>
      <c r="AD337" s="40">
        <f>IF(AC337="Prevenir o detectar",15,IF(AC337="No es control",0,""))</f>
        <v>0</v>
      </c>
      <c r="AE337" s="382" t="s">
        <v>689</v>
      </c>
      <c r="AF337" s="380"/>
      <c r="AG337" s="380"/>
      <c r="AH337" s="380"/>
      <c r="AI337" s="380"/>
      <c r="AJ337" s="381"/>
    </row>
    <row r="338" spans="1:36" ht="69" customHeight="1" x14ac:dyDescent="0.2">
      <c r="B338" s="58" t="s">
        <v>121</v>
      </c>
      <c r="C338" s="37" t="s">
        <v>92</v>
      </c>
      <c r="D338" s="48" t="s">
        <v>84</v>
      </c>
      <c r="E338" s="39" t="s">
        <v>103</v>
      </c>
      <c r="F338" s="40">
        <f>IF(E338="Confiable",15,IF(E338="No confiable",0,""))</f>
        <v>15</v>
      </c>
      <c r="G338" s="366" t="s">
        <v>449</v>
      </c>
      <c r="H338" s="367"/>
      <c r="I338" s="367"/>
      <c r="J338" s="367"/>
      <c r="K338" s="367"/>
      <c r="L338" s="368"/>
      <c r="M338" s="39" t="s">
        <v>103</v>
      </c>
      <c r="N338" s="40">
        <f>IF(M338="Confiable",15,IF(M338="No confiable",0,""))</f>
        <v>15</v>
      </c>
      <c r="O338" s="366" t="s">
        <v>455</v>
      </c>
      <c r="P338" s="367"/>
      <c r="Q338" s="367"/>
      <c r="R338" s="367"/>
      <c r="S338" s="367"/>
      <c r="T338" s="368"/>
      <c r="U338" s="39" t="s">
        <v>103</v>
      </c>
      <c r="V338" s="40">
        <f>IF(U338="Confiable",15,IF(U338="No confiable",0,""))</f>
        <v>15</v>
      </c>
      <c r="W338" s="366" t="s">
        <v>462</v>
      </c>
      <c r="X338" s="367"/>
      <c r="Y338" s="367"/>
      <c r="Z338" s="367"/>
      <c r="AA338" s="367"/>
      <c r="AB338" s="368"/>
      <c r="AC338" s="39" t="s">
        <v>104</v>
      </c>
      <c r="AD338" s="40">
        <f>IF(AC338="Confiable",15,IF(AC338="No confiable",0,""))</f>
        <v>0</v>
      </c>
      <c r="AE338" s="366" t="s">
        <v>466</v>
      </c>
      <c r="AF338" s="367"/>
      <c r="AG338" s="367"/>
      <c r="AH338" s="367"/>
      <c r="AI338" s="367"/>
      <c r="AJ338" s="368"/>
    </row>
    <row r="339" spans="1:36" ht="63.75" customHeight="1" x14ac:dyDescent="0.2">
      <c r="B339" s="58" t="s">
        <v>122</v>
      </c>
      <c r="C339" s="37" t="s">
        <v>93</v>
      </c>
      <c r="D339" s="48" t="s">
        <v>85</v>
      </c>
      <c r="E339" s="41" t="s">
        <v>105</v>
      </c>
      <c r="F339" s="40">
        <f>IF(E339="Se investigan y resuelven oportunamente",15,IF(E339="No se investigan y resuelven oportunamente",0,""))</f>
        <v>15</v>
      </c>
      <c r="G339" s="366" t="s">
        <v>450</v>
      </c>
      <c r="H339" s="367"/>
      <c r="I339" s="367"/>
      <c r="J339" s="367"/>
      <c r="K339" s="367"/>
      <c r="L339" s="368"/>
      <c r="M339" s="41" t="s">
        <v>105</v>
      </c>
      <c r="N339" s="40">
        <f>IF(M339="Se investigan y resuelven oportunamente",15,IF(M339="No se investigan y resuelven oportunamente",0,""))</f>
        <v>15</v>
      </c>
      <c r="O339" s="366" t="s">
        <v>456</v>
      </c>
      <c r="P339" s="367"/>
      <c r="Q339" s="367"/>
      <c r="R339" s="367"/>
      <c r="S339" s="367"/>
      <c r="T339" s="368"/>
      <c r="U339" s="41" t="s">
        <v>105</v>
      </c>
      <c r="V339" s="40">
        <f>IF(U339="Se investigan y resuelven oportunamente",15,IF(U339="No se investigan y resuelven oportunamente",0,""))</f>
        <v>15</v>
      </c>
      <c r="W339" s="366" t="s">
        <v>463</v>
      </c>
      <c r="X339" s="367"/>
      <c r="Y339" s="367"/>
      <c r="Z339" s="367"/>
      <c r="AA339" s="367"/>
      <c r="AB339" s="368"/>
      <c r="AC339" s="41" t="s">
        <v>106</v>
      </c>
      <c r="AD339" s="40">
        <f>IF(AC339="Se investigan y resuelven oportunamente",15,IF(AC339="No se investigan y resuelven oportunamente",0,""))</f>
        <v>0</v>
      </c>
      <c r="AE339" s="366" t="s">
        <v>467</v>
      </c>
      <c r="AF339" s="367"/>
      <c r="AG339" s="367"/>
      <c r="AH339" s="367"/>
      <c r="AI339" s="367"/>
      <c r="AJ339" s="368"/>
    </row>
    <row r="340" spans="1:36" ht="51.75" customHeight="1" thickBot="1" x14ac:dyDescent="0.25">
      <c r="B340" s="53" t="s">
        <v>120</v>
      </c>
      <c r="C340" s="64" t="s">
        <v>94</v>
      </c>
      <c r="D340" s="49" t="s">
        <v>86</v>
      </c>
      <c r="E340" s="42" t="s">
        <v>107</v>
      </c>
      <c r="F340" s="43">
        <f>IF(E340="Completa",10,IF(E340="Incompleta",5,IF(E340="No existe",0,"")))</f>
        <v>10</v>
      </c>
      <c r="G340" s="369" t="s">
        <v>451</v>
      </c>
      <c r="H340" s="370"/>
      <c r="I340" s="370"/>
      <c r="J340" s="370"/>
      <c r="K340" s="370"/>
      <c r="L340" s="371"/>
      <c r="M340" s="42" t="s">
        <v>107</v>
      </c>
      <c r="N340" s="43">
        <f>IF(M340="Completa",10,IF(M340="Incompleta",5,IF(M340="No existe",0,"")))</f>
        <v>10</v>
      </c>
      <c r="O340" s="372" t="s">
        <v>457</v>
      </c>
      <c r="P340" s="373"/>
      <c r="Q340" s="373"/>
      <c r="R340" s="373"/>
      <c r="S340" s="373"/>
      <c r="T340" s="374"/>
      <c r="U340" s="42" t="s">
        <v>107</v>
      </c>
      <c r="V340" s="43">
        <f>IF(U340="Completa",10,IF(U340="Incompleta",5,IF(U340="No existe",0,"")))</f>
        <v>10</v>
      </c>
      <c r="W340" s="369" t="s">
        <v>464</v>
      </c>
      <c r="X340" s="370"/>
      <c r="Y340" s="370"/>
      <c r="Z340" s="370"/>
      <c r="AA340" s="370"/>
      <c r="AB340" s="371"/>
      <c r="AC340" s="42" t="s">
        <v>107</v>
      </c>
      <c r="AD340" s="43">
        <f>IF(AC340="Completa",10,IF(AC340="Incompleta",5,IF(AC340="No existe",0,"")))</f>
        <v>10</v>
      </c>
      <c r="AE340" s="463" t="s">
        <v>690</v>
      </c>
      <c r="AF340" s="370"/>
      <c r="AG340" s="370"/>
      <c r="AH340" s="370"/>
      <c r="AI340" s="370"/>
      <c r="AJ340" s="371"/>
    </row>
    <row r="341" spans="1:36" ht="15" thickBot="1" x14ac:dyDescent="0.25">
      <c r="D341" s="38"/>
      <c r="G341" s="54"/>
      <c r="H341" s="54"/>
      <c r="I341" s="54"/>
      <c r="J341" s="54"/>
      <c r="K341" s="54"/>
      <c r="L341" s="54"/>
    </row>
    <row r="342" spans="1:36" x14ac:dyDescent="0.2">
      <c r="D342" s="46" t="s">
        <v>87</v>
      </c>
      <c r="E342" s="375">
        <f>IF(SUM(F334:F340)=0,"-",SUM(F334:F340))</f>
        <v>100</v>
      </c>
      <c r="F342" s="376"/>
      <c r="G342" s="55"/>
      <c r="H342" s="55"/>
      <c r="I342" s="55"/>
      <c r="J342" s="55"/>
      <c r="K342" s="55"/>
      <c r="L342" s="55"/>
      <c r="M342" s="377">
        <f>IF(SUM(N334:N340)=0,"-",SUM(N334:N340))</f>
        <v>100</v>
      </c>
      <c r="N342" s="378"/>
      <c r="U342" s="377">
        <f>IF(SUM(V334:V340)=0,"-",SUM(V334:V340))</f>
        <v>70</v>
      </c>
      <c r="V342" s="378"/>
      <c r="AC342" s="377">
        <f>IF(SUM(AD334:AD340)=0,"-",SUM(AD334:AD340))</f>
        <v>55</v>
      </c>
      <c r="AD342" s="378"/>
    </row>
    <row r="343" spans="1:36" ht="15" thickBot="1" x14ac:dyDescent="0.25">
      <c r="D343" s="47" t="s">
        <v>113</v>
      </c>
      <c r="E343" s="362" t="str">
        <f>IF(E342&lt;=74,"Débil",IF(E342&lt;=89,"Moderado",IF(E342&lt;=100,"Fuerte","")))</f>
        <v>Fuerte</v>
      </c>
      <c r="F343" s="363"/>
      <c r="G343" s="55"/>
      <c r="H343" s="55"/>
      <c r="I343" s="55"/>
      <c r="J343" s="55"/>
      <c r="K343" s="55"/>
      <c r="L343" s="55"/>
      <c r="M343" s="364" t="str">
        <f>IF(M342&lt;=74,"Débil",IF(M342&lt;=89,"Moderado",IF(M342&lt;=100,"Fuerte","")))</f>
        <v>Fuerte</v>
      </c>
      <c r="N343" s="365"/>
      <c r="U343" s="364" t="str">
        <f>IF(U342&lt;=74,"Débil",IF(U342&lt;=89,"Moderado",IF(U342&lt;=100,"Fuerte","")))</f>
        <v>Débil</v>
      </c>
      <c r="V343" s="365"/>
      <c r="AC343" s="364" t="str">
        <f>IF(AC342&lt;=74,"Débil",IF(AC342&lt;=89,"Moderado",IF(AC342&lt;=100,"Fuerte","")))</f>
        <v>Débil</v>
      </c>
      <c r="AD343" s="365"/>
    </row>
    <row r="345" spans="1:36" ht="15" thickBot="1" x14ac:dyDescent="0.25"/>
    <row r="346" spans="1:36" ht="33.75" customHeight="1" thickBot="1" x14ac:dyDescent="0.25">
      <c r="A346" s="52" t="str">
        <f>+Matriz!E48</f>
        <v>AGRI-GD-RG-002</v>
      </c>
      <c r="B346" s="408" t="str">
        <f>+Matriz!F48</f>
        <v xml:space="preserve">Deterioro de los documentos </v>
      </c>
      <c r="C346" s="409"/>
      <c r="D346" s="410"/>
      <c r="E346" s="56"/>
      <c r="F346" s="56"/>
      <c r="G346" s="56"/>
      <c r="H346" s="56"/>
      <c r="I346" s="56"/>
      <c r="J346" s="56"/>
      <c r="K346" s="56"/>
      <c r="L346" s="56"/>
    </row>
    <row r="347" spans="1:36" ht="15" thickBot="1" x14ac:dyDescent="0.25"/>
    <row r="348" spans="1:36" ht="15.75" customHeight="1" thickBot="1" x14ac:dyDescent="0.25">
      <c r="B348" s="411" t="s">
        <v>127</v>
      </c>
      <c r="C348" s="412"/>
      <c r="D348" s="412"/>
      <c r="E348" s="415" t="s">
        <v>114</v>
      </c>
      <c r="F348" s="416"/>
      <c r="G348" s="416"/>
      <c r="H348" s="416"/>
      <c r="I348" s="416"/>
      <c r="J348" s="416"/>
      <c r="K348" s="416"/>
      <c r="L348" s="417"/>
      <c r="M348" s="418" t="s">
        <v>157</v>
      </c>
      <c r="N348" s="419"/>
      <c r="O348" s="419"/>
      <c r="P348" s="419"/>
      <c r="Q348" s="419"/>
      <c r="R348" s="419"/>
      <c r="S348" s="419"/>
      <c r="T348" s="420"/>
      <c r="U348" s="418" t="s">
        <v>159</v>
      </c>
      <c r="V348" s="419"/>
      <c r="W348" s="419"/>
      <c r="X348" s="419"/>
      <c r="Y348" s="419"/>
      <c r="Z348" s="419"/>
      <c r="AA348" s="419"/>
      <c r="AB348" s="420"/>
    </row>
    <row r="349" spans="1:36" ht="65.25" customHeight="1" thickBot="1" x14ac:dyDescent="0.25">
      <c r="B349" s="413"/>
      <c r="C349" s="414"/>
      <c r="D349" s="414"/>
      <c r="E349" s="421" t="str">
        <f>+Matriz!K48</f>
        <v>AGRI-GDPR-003 PROGRAMA PARA DOCUMENTACIÓN CON BIODETERIORO</v>
      </c>
      <c r="F349" s="422"/>
      <c r="G349" s="422"/>
      <c r="H349" s="422"/>
      <c r="I349" s="422"/>
      <c r="J349" s="422"/>
      <c r="K349" s="422"/>
      <c r="L349" s="423"/>
      <c r="M349" s="421" t="str">
        <f>+Matriz!K49</f>
        <v>AGRI-GD-PL-002 PLAN DE EMERGENCIA ARCHIVOS.</v>
      </c>
      <c r="N349" s="422"/>
      <c r="O349" s="422"/>
      <c r="P349" s="422"/>
      <c r="Q349" s="422"/>
      <c r="R349" s="422"/>
      <c r="S349" s="422"/>
      <c r="T349" s="423"/>
      <c r="U349" s="421" t="str">
        <f>+Matriz!K50</f>
        <v xml:space="preserve">
AGRI-GD-MN-002 MANUAL DEL SISTEMA INTEGRADO DE CONSERVACIÓN - SIC
</v>
      </c>
      <c r="V349" s="422"/>
      <c r="W349" s="422"/>
      <c r="X349" s="422"/>
      <c r="Y349" s="422"/>
      <c r="Z349" s="422"/>
      <c r="AA349" s="422"/>
      <c r="AB349" s="423"/>
    </row>
    <row r="350" spans="1:36" ht="15" x14ac:dyDescent="0.25">
      <c r="B350" s="395" t="s">
        <v>115</v>
      </c>
      <c r="C350" s="397" t="s">
        <v>116</v>
      </c>
      <c r="D350" s="398"/>
      <c r="E350" s="401" t="s">
        <v>110</v>
      </c>
      <c r="F350" s="402"/>
      <c r="G350" s="403" t="s">
        <v>71</v>
      </c>
      <c r="H350" s="404"/>
      <c r="I350" s="404"/>
      <c r="J350" s="404"/>
      <c r="K350" s="404"/>
      <c r="L350" s="405"/>
      <c r="M350" s="406" t="s">
        <v>110</v>
      </c>
      <c r="N350" s="407"/>
      <c r="O350" s="383" t="s">
        <v>71</v>
      </c>
      <c r="P350" s="384"/>
      <c r="Q350" s="384"/>
      <c r="R350" s="384"/>
      <c r="S350" s="384"/>
      <c r="T350" s="385"/>
      <c r="U350" s="406" t="s">
        <v>110</v>
      </c>
      <c r="V350" s="407"/>
      <c r="W350" s="383" t="s">
        <v>71</v>
      </c>
      <c r="X350" s="384"/>
      <c r="Y350" s="384"/>
      <c r="Z350" s="384"/>
      <c r="AA350" s="384"/>
      <c r="AB350" s="385"/>
    </row>
    <row r="351" spans="1:36" ht="15" thickBot="1" x14ac:dyDescent="0.25">
      <c r="B351" s="396"/>
      <c r="C351" s="399"/>
      <c r="D351" s="400"/>
      <c r="E351" s="50" t="s">
        <v>111</v>
      </c>
      <c r="F351" s="51" t="s">
        <v>112</v>
      </c>
      <c r="G351" s="386"/>
      <c r="H351" s="387"/>
      <c r="I351" s="387"/>
      <c r="J351" s="387"/>
      <c r="K351" s="387"/>
      <c r="L351" s="388"/>
      <c r="M351" s="50" t="s">
        <v>111</v>
      </c>
      <c r="N351" s="51" t="s">
        <v>112</v>
      </c>
      <c r="O351" s="386"/>
      <c r="P351" s="387"/>
      <c r="Q351" s="387"/>
      <c r="R351" s="387"/>
      <c r="S351" s="387"/>
      <c r="T351" s="388"/>
      <c r="U351" s="50" t="s">
        <v>111</v>
      </c>
      <c r="V351" s="51" t="s">
        <v>112</v>
      </c>
      <c r="W351" s="386"/>
      <c r="X351" s="387"/>
      <c r="Y351" s="387"/>
      <c r="Z351" s="387"/>
      <c r="AA351" s="387"/>
      <c r="AB351" s="388"/>
    </row>
    <row r="352" spans="1:36" ht="51" customHeight="1" x14ac:dyDescent="0.2">
      <c r="B352" s="389" t="s">
        <v>117</v>
      </c>
      <c r="C352" s="63" t="s">
        <v>88</v>
      </c>
      <c r="D352" s="57" t="s">
        <v>80</v>
      </c>
      <c r="E352" s="44" t="s">
        <v>95</v>
      </c>
      <c r="F352" s="45">
        <f>IF(E352="Asignado",15,IF(E352="No asignado",0,""))</f>
        <v>15</v>
      </c>
      <c r="G352" s="460" t="s">
        <v>470</v>
      </c>
      <c r="H352" s="461"/>
      <c r="I352" s="461"/>
      <c r="J352" s="461"/>
      <c r="K352" s="461"/>
      <c r="L352" s="462"/>
      <c r="M352" s="44" t="s">
        <v>95</v>
      </c>
      <c r="N352" s="45">
        <f>IF(M352="Asignado",15,IF(M352="No asignado",0,""))</f>
        <v>15</v>
      </c>
      <c r="O352" s="394" t="s">
        <v>477</v>
      </c>
      <c r="P352" s="392"/>
      <c r="Q352" s="392"/>
      <c r="R352" s="392"/>
      <c r="S352" s="392"/>
      <c r="T352" s="393"/>
      <c r="U352" s="44" t="s">
        <v>95</v>
      </c>
      <c r="V352" s="45">
        <f>IF(U352="Asignado",15,IF(U352="No asignado",0,""))</f>
        <v>15</v>
      </c>
      <c r="W352" s="394" t="s">
        <v>458</v>
      </c>
      <c r="X352" s="392"/>
      <c r="Y352" s="392"/>
      <c r="Z352" s="392"/>
      <c r="AA352" s="392"/>
      <c r="AB352" s="393"/>
    </row>
    <row r="353" spans="1:28" ht="41.25" customHeight="1" x14ac:dyDescent="0.2">
      <c r="B353" s="390"/>
      <c r="C353" s="37" t="s">
        <v>89</v>
      </c>
      <c r="D353" s="48" t="s">
        <v>81</v>
      </c>
      <c r="E353" s="39" t="s">
        <v>97</v>
      </c>
      <c r="F353" s="40">
        <f>IF(E353="Adecuado",15,IF(E353="Inadecuado",0,""))</f>
        <v>15</v>
      </c>
      <c r="G353" s="453" t="s">
        <v>475</v>
      </c>
      <c r="H353" s="454"/>
      <c r="I353" s="454"/>
      <c r="J353" s="454"/>
      <c r="K353" s="454"/>
      <c r="L353" s="455"/>
      <c r="M353" s="39" t="s">
        <v>97</v>
      </c>
      <c r="N353" s="40">
        <f>IF(M353="Adecuado",15,IF(M353="Inadecuado",0,""))</f>
        <v>15</v>
      </c>
      <c r="O353" s="379" t="s">
        <v>478</v>
      </c>
      <c r="P353" s="380"/>
      <c r="Q353" s="380"/>
      <c r="R353" s="380"/>
      <c r="S353" s="380"/>
      <c r="T353" s="381"/>
      <c r="U353" s="39" t="s">
        <v>97</v>
      </c>
      <c r="V353" s="40">
        <f>IF(U353="Adecuado",15,IF(U353="Inadecuado",0,""))</f>
        <v>15</v>
      </c>
      <c r="W353" s="379" t="s">
        <v>483</v>
      </c>
      <c r="X353" s="380"/>
      <c r="Y353" s="380"/>
      <c r="Z353" s="380"/>
      <c r="AA353" s="380"/>
      <c r="AB353" s="381"/>
    </row>
    <row r="354" spans="1:28" ht="44.25" customHeight="1" x14ac:dyDescent="0.2">
      <c r="B354" s="62" t="s">
        <v>118</v>
      </c>
      <c r="C354" s="37" t="s">
        <v>90</v>
      </c>
      <c r="D354" s="48" t="s">
        <v>82</v>
      </c>
      <c r="E354" s="39" t="s">
        <v>99</v>
      </c>
      <c r="F354" s="40">
        <f>IF(E354="Oportuna",15,IF(E354="Inoportuna",0,""))</f>
        <v>15</v>
      </c>
      <c r="G354" s="453" t="s">
        <v>471</v>
      </c>
      <c r="H354" s="454"/>
      <c r="I354" s="454"/>
      <c r="J354" s="454"/>
      <c r="K354" s="454"/>
      <c r="L354" s="455"/>
      <c r="M354" s="39" t="s">
        <v>99</v>
      </c>
      <c r="N354" s="40">
        <f>IF(M354="Oportuna",15,IF(M354="Inoportuna",0,""))</f>
        <v>15</v>
      </c>
      <c r="O354" s="379" t="s">
        <v>479</v>
      </c>
      <c r="P354" s="380"/>
      <c r="Q354" s="380"/>
      <c r="R354" s="380"/>
      <c r="S354" s="380"/>
      <c r="T354" s="381"/>
      <c r="U354" s="39" t="s">
        <v>99</v>
      </c>
      <c r="V354" s="40">
        <f>IF(U354="Oportuna",15,IF(U354="Inoportuna",0,""))</f>
        <v>15</v>
      </c>
      <c r="W354" s="379" t="s">
        <v>484</v>
      </c>
      <c r="X354" s="380"/>
      <c r="Y354" s="380"/>
      <c r="Z354" s="380"/>
      <c r="AA354" s="380"/>
      <c r="AB354" s="381"/>
    </row>
    <row r="355" spans="1:28" ht="49.5" customHeight="1" x14ac:dyDescent="0.2">
      <c r="B355" s="62" t="s">
        <v>119</v>
      </c>
      <c r="C355" s="37" t="s">
        <v>91</v>
      </c>
      <c r="D355" s="48" t="s">
        <v>83</v>
      </c>
      <c r="E355" s="41" t="s">
        <v>101</v>
      </c>
      <c r="F355" s="40">
        <f>IF(E355="Prevenir o detectar",15,IF(E355="No es control",0,""))</f>
        <v>15</v>
      </c>
      <c r="G355" s="453" t="s">
        <v>472</v>
      </c>
      <c r="H355" s="454"/>
      <c r="I355" s="454"/>
      <c r="J355" s="454"/>
      <c r="K355" s="454"/>
      <c r="L355" s="455"/>
      <c r="M355" s="41" t="s">
        <v>101</v>
      </c>
      <c r="N355" s="40">
        <f>IF(M355="Prevenir o detectar",15,IF(M355="No es control",0,""))</f>
        <v>15</v>
      </c>
      <c r="O355" s="379" t="s">
        <v>480</v>
      </c>
      <c r="P355" s="380"/>
      <c r="Q355" s="380"/>
      <c r="R355" s="380"/>
      <c r="S355" s="380"/>
      <c r="T355" s="381"/>
      <c r="U355" s="41" t="s">
        <v>101</v>
      </c>
      <c r="V355" s="40">
        <f>IF(U355="Prevenir o detectar",15,IF(U355="No es control",0,""))</f>
        <v>15</v>
      </c>
      <c r="W355" s="379" t="s">
        <v>485</v>
      </c>
      <c r="X355" s="380"/>
      <c r="Y355" s="380"/>
      <c r="Z355" s="380"/>
      <c r="AA355" s="380"/>
      <c r="AB355" s="381"/>
    </row>
    <row r="356" spans="1:28" ht="63.75" customHeight="1" x14ac:dyDescent="0.2">
      <c r="B356" s="58" t="s">
        <v>121</v>
      </c>
      <c r="C356" s="37" t="s">
        <v>92</v>
      </c>
      <c r="D356" s="48" t="s">
        <v>84</v>
      </c>
      <c r="E356" s="39" t="s">
        <v>103</v>
      </c>
      <c r="F356" s="40">
        <f>IF(E356="Confiable",15,IF(E356="No confiable",0,""))</f>
        <v>15</v>
      </c>
      <c r="G356" s="453" t="s">
        <v>473</v>
      </c>
      <c r="H356" s="454"/>
      <c r="I356" s="454"/>
      <c r="J356" s="454"/>
      <c r="K356" s="454"/>
      <c r="L356" s="455"/>
      <c r="M356" s="39" t="s">
        <v>103</v>
      </c>
      <c r="N356" s="40">
        <f>IF(M356="Confiable",15,IF(M356="No confiable",0,""))</f>
        <v>15</v>
      </c>
      <c r="O356" s="366" t="s">
        <v>481</v>
      </c>
      <c r="P356" s="367"/>
      <c r="Q356" s="367"/>
      <c r="R356" s="367"/>
      <c r="S356" s="367"/>
      <c r="T356" s="368"/>
      <c r="U356" s="39" t="s">
        <v>103</v>
      </c>
      <c r="V356" s="40">
        <f>IF(U356="Confiable",15,IF(U356="No confiable",0,""))</f>
        <v>15</v>
      </c>
      <c r="W356" s="366" t="s">
        <v>486</v>
      </c>
      <c r="X356" s="367"/>
      <c r="Y356" s="367"/>
      <c r="Z356" s="367"/>
      <c r="AA356" s="367"/>
      <c r="AB356" s="368"/>
    </row>
    <row r="357" spans="1:28" ht="51.75" customHeight="1" x14ac:dyDescent="0.2">
      <c r="B357" s="58" t="s">
        <v>122</v>
      </c>
      <c r="C357" s="37" t="s">
        <v>93</v>
      </c>
      <c r="D357" s="48" t="s">
        <v>85</v>
      </c>
      <c r="E357" s="41" t="s">
        <v>105</v>
      </c>
      <c r="F357" s="40">
        <f>IF(E357="Se investigan y resuelven oportunamente",15,IF(E357="No se investigan y resuelven oportunamente",0,""))</f>
        <v>15</v>
      </c>
      <c r="G357" s="453" t="s">
        <v>474</v>
      </c>
      <c r="H357" s="454"/>
      <c r="I357" s="454"/>
      <c r="J357" s="454"/>
      <c r="K357" s="454"/>
      <c r="L357" s="455"/>
      <c r="M357" s="41" t="s">
        <v>105</v>
      </c>
      <c r="N357" s="40">
        <f>IF(M357="Se investigan y resuelven oportunamente",15,IF(M357="No se investigan y resuelven oportunamente",0,""))</f>
        <v>15</v>
      </c>
      <c r="O357" s="366" t="s">
        <v>482</v>
      </c>
      <c r="P357" s="367"/>
      <c r="Q357" s="367"/>
      <c r="R357" s="367"/>
      <c r="S357" s="367"/>
      <c r="T357" s="368"/>
      <c r="U357" s="41" t="s">
        <v>105</v>
      </c>
      <c r="V357" s="40">
        <f>IF(U357="Se investigan y resuelven oportunamente",15,IF(U357="No se investigan y resuelven oportunamente",0,""))</f>
        <v>15</v>
      </c>
      <c r="W357" s="366" t="s">
        <v>456</v>
      </c>
      <c r="X357" s="367"/>
      <c r="Y357" s="367"/>
      <c r="Z357" s="367"/>
      <c r="AA357" s="367"/>
      <c r="AB357" s="368"/>
    </row>
    <row r="358" spans="1:28" ht="47.25" customHeight="1" thickBot="1" x14ac:dyDescent="0.25">
      <c r="B358" s="53" t="s">
        <v>120</v>
      </c>
      <c r="C358" s="64" t="s">
        <v>94</v>
      </c>
      <c r="D358" s="49" t="s">
        <v>86</v>
      </c>
      <c r="E358" s="42" t="s">
        <v>107</v>
      </c>
      <c r="F358" s="43">
        <f>IF(E358="Completa",10,IF(E358="Incompleta",5,IF(E358="No existe",0,"")))</f>
        <v>10</v>
      </c>
      <c r="G358" s="456" t="s">
        <v>476</v>
      </c>
      <c r="H358" s="457"/>
      <c r="I358" s="457"/>
      <c r="J358" s="457"/>
      <c r="K358" s="457"/>
      <c r="L358" s="458"/>
      <c r="M358" s="42" t="s">
        <v>107</v>
      </c>
      <c r="N358" s="43">
        <f>IF(M358="Completa",10,IF(M358="Incompleta",5,IF(M358="No existe",0,"")))</f>
        <v>10</v>
      </c>
      <c r="O358" s="459" t="s">
        <v>691</v>
      </c>
      <c r="P358" s="373"/>
      <c r="Q358" s="373"/>
      <c r="R358" s="373"/>
      <c r="S358" s="373"/>
      <c r="T358" s="374"/>
      <c r="U358" s="42" t="s">
        <v>107</v>
      </c>
      <c r="V358" s="43">
        <f>IF(U358="Completa",10,IF(U358="Incompleta",5,IF(U358="No existe",0,"")))</f>
        <v>10</v>
      </c>
      <c r="W358" s="369" t="s">
        <v>487</v>
      </c>
      <c r="X358" s="370"/>
      <c r="Y358" s="370"/>
      <c r="Z358" s="370"/>
      <c r="AA358" s="370"/>
      <c r="AB358" s="371"/>
    </row>
    <row r="359" spans="1:28" ht="15" thickBot="1" x14ac:dyDescent="0.25">
      <c r="D359" s="38"/>
      <c r="G359" s="54"/>
      <c r="H359" s="54"/>
      <c r="I359" s="54"/>
      <c r="J359" s="54"/>
      <c r="K359" s="54"/>
      <c r="L359" s="54"/>
    </row>
    <row r="360" spans="1:28" x14ac:dyDescent="0.2">
      <c r="D360" s="46" t="s">
        <v>87</v>
      </c>
      <c r="E360" s="375">
        <f>IF(SUM(F352:F358)=0,"-",SUM(F352:F358))</f>
        <v>100</v>
      </c>
      <c r="F360" s="376"/>
      <c r="G360" s="55"/>
      <c r="H360" s="55"/>
      <c r="I360" s="55"/>
      <c r="J360" s="55"/>
      <c r="K360" s="55"/>
      <c r="L360" s="55"/>
      <c r="M360" s="377">
        <f>IF(SUM(N352:N358)=0,"-",SUM(N352:N358))</f>
        <v>100</v>
      </c>
      <c r="N360" s="378"/>
      <c r="U360" s="377">
        <f>IF(SUM(V352:V358)=0,"-",SUM(V352:V358))</f>
        <v>100</v>
      </c>
      <c r="V360" s="378"/>
    </row>
    <row r="361" spans="1:28" ht="15" thickBot="1" x14ac:dyDescent="0.25">
      <c r="D361" s="47" t="s">
        <v>113</v>
      </c>
      <c r="E361" s="362" t="str">
        <f>IF(E360&lt;=74,"Débil",IF(E360&lt;=89,"Moderado",IF(E360&lt;=100,"Fuerte","")))</f>
        <v>Fuerte</v>
      </c>
      <c r="F361" s="363"/>
      <c r="G361" s="55"/>
      <c r="H361" s="55"/>
      <c r="I361" s="55"/>
      <c r="J361" s="55"/>
      <c r="K361" s="55"/>
      <c r="L361" s="55"/>
      <c r="M361" s="364" t="str">
        <f>IF(M360&lt;=74,"Débil",IF(M360&lt;=89,"Moderado",IF(M360&lt;=100,"Fuerte","")))</f>
        <v>Fuerte</v>
      </c>
      <c r="N361" s="365"/>
      <c r="U361" s="364" t="str">
        <f>IF(U360&lt;=74,"Débil",IF(U360&lt;=89,"Moderado",IF(U360&lt;=100,"Fuerte","")))</f>
        <v>Fuerte</v>
      </c>
      <c r="V361" s="365"/>
    </row>
    <row r="363" spans="1:28" ht="15" thickBot="1" x14ac:dyDescent="0.25"/>
    <row r="364" spans="1:28" ht="33.75" customHeight="1" thickBot="1" x14ac:dyDescent="0.25">
      <c r="A364" s="52" t="str">
        <f>+Matriz!E51</f>
        <v>AGRI-GD-RG-003</v>
      </c>
      <c r="B364" s="408" t="str">
        <f>+Matriz!F51</f>
        <v>Incumplimiento en las transferencias documentales primarias</v>
      </c>
      <c r="C364" s="409"/>
      <c r="D364" s="410"/>
      <c r="E364" s="56"/>
      <c r="F364" s="56"/>
      <c r="G364" s="56"/>
      <c r="H364" s="56"/>
      <c r="I364" s="56"/>
      <c r="J364" s="56"/>
      <c r="K364" s="56"/>
      <c r="L364" s="56"/>
    </row>
    <row r="365" spans="1:28" ht="15" thickBot="1" x14ac:dyDescent="0.25"/>
    <row r="366" spans="1:28" ht="15.75" customHeight="1" thickBot="1" x14ac:dyDescent="0.25">
      <c r="B366" s="411" t="s">
        <v>127</v>
      </c>
      <c r="C366" s="412"/>
      <c r="D366" s="412"/>
      <c r="E366" s="415" t="s">
        <v>114</v>
      </c>
      <c r="F366" s="416"/>
      <c r="G366" s="416"/>
      <c r="H366" s="416"/>
      <c r="I366" s="416"/>
      <c r="J366" s="416"/>
      <c r="K366" s="416"/>
      <c r="L366" s="417"/>
      <c r="M366" s="418" t="s">
        <v>157</v>
      </c>
      <c r="N366" s="419"/>
      <c r="O366" s="419"/>
      <c r="P366" s="419"/>
      <c r="Q366" s="419"/>
      <c r="R366" s="419"/>
      <c r="S366" s="419"/>
      <c r="T366" s="420"/>
      <c r="U366" s="72"/>
      <c r="V366" s="72"/>
      <c r="W366" s="72"/>
      <c r="X366" s="72"/>
      <c r="Y366" s="72"/>
      <c r="Z366" s="72"/>
      <c r="AA366" s="72"/>
      <c r="AB366" s="72"/>
    </row>
    <row r="367" spans="1:28" ht="35.25" customHeight="1" thickBot="1" x14ac:dyDescent="0.25">
      <c r="B367" s="413"/>
      <c r="C367" s="414"/>
      <c r="D367" s="414"/>
      <c r="E367" s="421" t="str">
        <f>+Matriz!K51</f>
        <v>Comunicación interna informando acerca del cronograma de las transferencias primarias</v>
      </c>
      <c r="F367" s="422"/>
      <c r="G367" s="422"/>
      <c r="H367" s="422"/>
      <c r="I367" s="422"/>
      <c r="J367" s="422"/>
      <c r="K367" s="422"/>
      <c r="L367" s="423"/>
      <c r="M367" s="421" t="str">
        <f>+Matriz!K52</f>
        <v xml:space="preserve">AGRI-GD-PD-001 TRANSFERENCIA PRIMARIA puntos de control 1,5,10 y 12. </v>
      </c>
      <c r="N367" s="422"/>
      <c r="O367" s="422"/>
      <c r="P367" s="422"/>
      <c r="Q367" s="422"/>
      <c r="R367" s="422"/>
      <c r="S367" s="422"/>
      <c r="T367" s="423"/>
      <c r="U367" s="73"/>
      <c r="V367" s="73"/>
      <c r="W367" s="73"/>
      <c r="X367" s="73"/>
      <c r="Y367" s="73"/>
      <c r="Z367" s="73"/>
      <c r="AA367" s="73"/>
      <c r="AB367" s="73"/>
    </row>
    <row r="368" spans="1:28" ht="15" x14ac:dyDescent="0.25">
      <c r="B368" s="395" t="s">
        <v>115</v>
      </c>
      <c r="C368" s="397" t="s">
        <v>116</v>
      </c>
      <c r="D368" s="398"/>
      <c r="E368" s="401" t="s">
        <v>110</v>
      </c>
      <c r="F368" s="402"/>
      <c r="G368" s="403" t="s">
        <v>71</v>
      </c>
      <c r="H368" s="404"/>
      <c r="I368" s="404"/>
      <c r="J368" s="404"/>
      <c r="K368" s="404"/>
      <c r="L368" s="405"/>
      <c r="M368" s="406" t="s">
        <v>110</v>
      </c>
      <c r="N368" s="407"/>
      <c r="O368" s="383" t="s">
        <v>71</v>
      </c>
      <c r="P368" s="384"/>
      <c r="Q368" s="384"/>
      <c r="R368" s="384"/>
      <c r="S368" s="384"/>
      <c r="T368" s="385"/>
      <c r="U368" s="70"/>
      <c r="V368" s="70"/>
      <c r="W368" s="71"/>
      <c r="X368" s="71"/>
      <c r="Y368" s="71"/>
      <c r="Z368" s="71"/>
      <c r="AA368" s="71"/>
      <c r="AB368" s="71"/>
    </row>
    <row r="369" spans="1:28" ht="15" customHeight="1" thickBot="1" x14ac:dyDescent="0.25">
      <c r="B369" s="396"/>
      <c r="C369" s="399"/>
      <c r="D369" s="400"/>
      <c r="E369" s="50" t="s">
        <v>111</v>
      </c>
      <c r="F369" s="51" t="s">
        <v>112</v>
      </c>
      <c r="G369" s="386"/>
      <c r="H369" s="387"/>
      <c r="I369" s="387"/>
      <c r="J369" s="387"/>
      <c r="K369" s="387"/>
      <c r="L369" s="388"/>
      <c r="M369" s="50" t="s">
        <v>111</v>
      </c>
      <c r="N369" s="51" t="s">
        <v>112</v>
      </c>
      <c r="O369" s="386"/>
      <c r="P369" s="387"/>
      <c r="Q369" s="387"/>
      <c r="R369" s="387"/>
      <c r="S369" s="387"/>
      <c r="T369" s="388"/>
      <c r="U369" s="65"/>
      <c r="V369" s="65"/>
      <c r="W369" s="71"/>
      <c r="X369" s="71"/>
      <c r="Y369" s="71"/>
      <c r="Z369" s="71"/>
      <c r="AA369" s="71"/>
      <c r="AB369" s="71"/>
    </row>
    <row r="370" spans="1:28" ht="36.75" customHeight="1" x14ac:dyDescent="0.2">
      <c r="B370" s="389" t="s">
        <v>117</v>
      </c>
      <c r="C370" s="63" t="s">
        <v>88</v>
      </c>
      <c r="D370" s="57" t="s">
        <v>80</v>
      </c>
      <c r="E370" s="44" t="s">
        <v>95</v>
      </c>
      <c r="F370" s="45">
        <f>IF(E370="Asignado",15,IF(E370="No asignado",0,""))</f>
        <v>15</v>
      </c>
      <c r="G370" s="394" t="s">
        <v>494</v>
      </c>
      <c r="H370" s="392"/>
      <c r="I370" s="392"/>
      <c r="J370" s="392"/>
      <c r="K370" s="392"/>
      <c r="L370" s="393"/>
      <c r="M370" s="44" t="s">
        <v>95</v>
      </c>
      <c r="N370" s="45">
        <f>IF(M370="Asignado",15,IF(M370="No asignado",0,""))</f>
        <v>15</v>
      </c>
      <c r="O370" s="394" t="s">
        <v>495</v>
      </c>
      <c r="P370" s="392"/>
      <c r="Q370" s="392"/>
      <c r="R370" s="392"/>
      <c r="S370" s="392"/>
      <c r="T370" s="393"/>
      <c r="U370" s="66"/>
      <c r="V370" s="67"/>
      <c r="W370" s="74"/>
      <c r="X370" s="74"/>
      <c r="Y370" s="74"/>
      <c r="Z370" s="74"/>
      <c r="AA370" s="74"/>
      <c r="AB370" s="74"/>
    </row>
    <row r="371" spans="1:28" ht="41.25" customHeight="1" x14ac:dyDescent="0.2">
      <c r="B371" s="390"/>
      <c r="C371" s="37" t="s">
        <v>89</v>
      </c>
      <c r="D371" s="48" t="s">
        <v>81</v>
      </c>
      <c r="E371" s="39" t="s">
        <v>97</v>
      </c>
      <c r="F371" s="40">
        <f>IF(E371="Adecuado",15,IF(E371="Inadecuado",0,""))</f>
        <v>15</v>
      </c>
      <c r="G371" s="379" t="s">
        <v>488</v>
      </c>
      <c r="H371" s="380"/>
      <c r="I371" s="380"/>
      <c r="J371" s="380"/>
      <c r="K371" s="380"/>
      <c r="L371" s="381"/>
      <c r="M371" s="39" t="s">
        <v>97</v>
      </c>
      <c r="N371" s="40">
        <f>IF(M371="Adecuado",15,IF(M371="Inadecuado",0,""))</f>
        <v>15</v>
      </c>
      <c r="O371" s="379" t="s">
        <v>496</v>
      </c>
      <c r="P371" s="380"/>
      <c r="Q371" s="380"/>
      <c r="R371" s="380"/>
      <c r="S371" s="380"/>
      <c r="T371" s="381"/>
      <c r="U371" s="66"/>
      <c r="V371" s="67"/>
      <c r="W371" s="74"/>
      <c r="X371" s="74"/>
      <c r="Y371" s="74"/>
      <c r="Z371" s="74"/>
      <c r="AA371" s="74"/>
      <c r="AB371" s="74"/>
    </row>
    <row r="372" spans="1:28" ht="55.5" customHeight="1" x14ac:dyDescent="0.2">
      <c r="B372" s="62" t="s">
        <v>118</v>
      </c>
      <c r="C372" s="37" t="s">
        <v>90</v>
      </c>
      <c r="D372" s="48" t="s">
        <v>82</v>
      </c>
      <c r="E372" s="39" t="s">
        <v>99</v>
      </c>
      <c r="F372" s="40">
        <f>IF(E372="Oportuna",15,IF(E372="Inoportuna",0,""))</f>
        <v>15</v>
      </c>
      <c r="G372" s="379" t="s">
        <v>489</v>
      </c>
      <c r="H372" s="380"/>
      <c r="I372" s="380"/>
      <c r="J372" s="380"/>
      <c r="K372" s="380"/>
      <c r="L372" s="381"/>
      <c r="M372" s="39" t="s">
        <v>99</v>
      </c>
      <c r="N372" s="40">
        <f>IF(M372="Oportuna",15,IF(M372="Inoportuna",0,""))</f>
        <v>15</v>
      </c>
      <c r="O372" s="379" t="s">
        <v>497</v>
      </c>
      <c r="P372" s="380"/>
      <c r="Q372" s="380"/>
      <c r="R372" s="380"/>
      <c r="S372" s="380"/>
      <c r="T372" s="381"/>
      <c r="U372" s="66"/>
      <c r="V372" s="67"/>
      <c r="W372" s="74"/>
      <c r="X372" s="74"/>
      <c r="Y372" s="74"/>
      <c r="Z372" s="74"/>
      <c r="AA372" s="74"/>
      <c r="AB372" s="74"/>
    </row>
    <row r="373" spans="1:28" ht="46.5" customHeight="1" x14ac:dyDescent="0.2">
      <c r="B373" s="62" t="s">
        <v>119</v>
      </c>
      <c r="C373" s="37" t="s">
        <v>91</v>
      </c>
      <c r="D373" s="48" t="s">
        <v>83</v>
      </c>
      <c r="E373" s="41" t="s">
        <v>101</v>
      </c>
      <c r="F373" s="40">
        <f>IF(E373="Prevenir o detectar",15,IF(E373="No es control",0,""))</f>
        <v>15</v>
      </c>
      <c r="G373" s="379" t="s">
        <v>490</v>
      </c>
      <c r="H373" s="380"/>
      <c r="I373" s="380"/>
      <c r="J373" s="380"/>
      <c r="K373" s="380"/>
      <c r="L373" s="381"/>
      <c r="M373" s="41" t="s">
        <v>101</v>
      </c>
      <c r="N373" s="40">
        <f>IF(M373="Prevenir o detectar",15,IF(M373="No es control",0,""))</f>
        <v>15</v>
      </c>
      <c r="O373" s="379" t="s">
        <v>498</v>
      </c>
      <c r="P373" s="380"/>
      <c r="Q373" s="380"/>
      <c r="R373" s="380"/>
      <c r="S373" s="380"/>
      <c r="T373" s="381"/>
      <c r="U373" s="68"/>
      <c r="V373" s="67"/>
      <c r="W373" s="74"/>
      <c r="X373" s="74"/>
      <c r="Y373" s="74"/>
      <c r="Z373" s="74"/>
      <c r="AA373" s="74"/>
      <c r="AB373" s="74"/>
    </row>
    <row r="374" spans="1:28" ht="48" customHeight="1" x14ac:dyDescent="0.2">
      <c r="B374" s="58" t="s">
        <v>121</v>
      </c>
      <c r="C374" s="37" t="s">
        <v>92</v>
      </c>
      <c r="D374" s="48" t="s">
        <v>84</v>
      </c>
      <c r="E374" s="39" t="s">
        <v>103</v>
      </c>
      <c r="F374" s="40">
        <f>IF(E374="Confiable",15,IF(E374="No confiable",0,""))</f>
        <v>15</v>
      </c>
      <c r="G374" s="366" t="s">
        <v>491</v>
      </c>
      <c r="H374" s="367"/>
      <c r="I374" s="367"/>
      <c r="J374" s="367"/>
      <c r="K374" s="367"/>
      <c r="L374" s="368"/>
      <c r="M374" s="39" t="s">
        <v>103</v>
      </c>
      <c r="N374" s="40">
        <f>IF(M374="Confiable",15,IF(M374="No confiable",0,""))</f>
        <v>15</v>
      </c>
      <c r="O374" s="366" t="s">
        <v>499</v>
      </c>
      <c r="P374" s="367"/>
      <c r="Q374" s="367"/>
      <c r="R374" s="367"/>
      <c r="S374" s="367"/>
      <c r="T374" s="368"/>
      <c r="U374" s="66"/>
      <c r="V374" s="67"/>
      <c r="W374" s="74"/>
      <c r="X374" s="74"/>
      <c r="Y374" s="74"/>
      <c r="Z374" s="74"/>
      <c r="AA374" s="74"/>
      <c r="AB374" s="74"/>
    </row>
    <row r="375" spans="1:28" ht="51.75" customHeight="1" x14ac:dyDescent="0.2">
      <c r="B375" s="58" t="s">
        <v>122</v>
      </c>
      <c r="C375" s="37" t="s">
        <v>93</v>
      </c>
      <c r="D375" s="48" t="s">
        <v>85</v>
      </c>
      <c r="E375" s="41" t="s">
        <v>105</v>
      </c>
      <c r="F375" s="40">
        <f>IF(E375="Se investigan y resuelven oportunamente",15,IF(E375="No se investigan y resuelven oportunamente",0,""))</f>
        <v>15</v>
      </c>
      <c r="G375" s="366" t="s">
        <v>493</v>
      </c>
      <c r="H375" s="367"/>
      <c r="I375" s="367"/>
      <c r="J375" s="367"/>
      <c r="K375" s="367"/>
      <c r="L375" s="368"/>
      <c r="M375" s="41" t="s">
        <v>105</v>
      </c>
      <c r="N375" s="40">
        <f>IF(M375="Se investigan y resuelven oportunamente",15,IF(M375="No se investigan y resuelven oportunamente",0,""))</f>
        <v>15</v>
      </c>
      <c r="O375" s="366" t="s">
        <v>500</v>
      </c>
      <c r="P375" s="367"/>
      <c r="Q375" s="367"/>
      <c r="R375" s="367"/>
      <c r="S375" s="367"/>
      <c r="T375" s="368"/>
      <c r="U375" s="68"/>
      <c r="V375" s="67"/>
      <c r="W375" s="74"/>
      <c r="X375" s="74"/>
      <c r="Y375" s="74"/>
      <c r="Z375" s="74"/>
      <c r="AA375" s="74"/>
      <c r="AB375" s="74"/>
    </row>
    <row r="376" spans="1:28" ht="41.25" customHeight="1" thickBot="1" x14ac:dyDescent="0.25">
      <c r="B376" s="53" t="s">
        <v>120</v>
      </c>
      <c r="C376" s="64" t="s">
        <v>94</v>
      </c>
      <c r="D376" s="49" t="s">
        <v>86</v>
      </c>
      <c r="E376" s="42" t="s">
        <v>107</v>
      </c>
      <c r="F376" s="43">
        <f>IF(E376="Completa",10,IF(E376="Incompleta",5,IF(E376="No existe",0,"")))</f>
        <v>10</v>
      </c>
      <c r="G376" s="369" t="s">
        <v>492</v>
      </c>
      <c r="H376" s="370"/>
      <c r="I376" s="370"/>
      <c r="J376" s="370"/>
      <c r="K376" s="370"/>
      <c r="L376" s="371"/>
      <c r="M376" s="42" t="s">
        <v>107</v>
      </c>
      <c r="N376" s="43">
        <f>IF(M376="Completa",10,IF(M376="Incompleta",5,IF(M376="No existe",0,"")))</f>
        <v>10</v>
      </c>
      <c r="O376" s="369" t="s">
        <v>501</v>
      </c>
      <c r="P376" s="370"/>
      <c r="Q376" s="370"/>
      <c r="R376" s="370"/>
      <c r="S376" s="370"/>
      <c r="T376" s="371"/>
      <c r="U376" s="66"/>
      <c r="V376" s="67"/>
      <c r="W376" s="74"/>
      <c r="X376" s="74"/>
      <c r="Y376" s="74"/>
      <c r="Z376" s="74"/>
      <c r="AA376" s="74"/>
      <c r="AB376" s="74"/>
    </row>
    <row r="377" spans="1:28" ht="15" thickBot="1" x14ac:dyDescent="0.25">
      <c r="D377" s="38"/>
      <c r="G377" s="54"/>
      <c r="H377" s="54"/>
      <c r="I377" s="54"/>
      <c r="J377" s="54"/>
      <c r="K377" s="54"/>
      <c r="L377" s="54"/>
      <c r="U377" s="54"/>
      <c r="V377" s="54"/>
      <c r="W377" s="54"/>
      <c r="X377" s="54"/>
      <c r="Y377" s="54"/>
      <c r="Z377" s="54"/>
      <c r="AA377" s="54"/>
      <c r="AB377" s="54"/>
    </row>
    <row r="378" spans="1:28" x14ac:dyDescent="0.2">
      <c r="D378" s="46" t="s">
        <v>87</v>
      </c>
      <c r="E378" s="375">
        <f>IF(SUM(F370:F376)=0,"-",SUM(F370:F376))</f>
        <v>100</v>
      </c>
      <c r="F378" s="376"/>
      <c r="G378" s="55"/>
      <c r="H378" s="55"/>
      <c r="I378" s="55"/>
      <c r="J378" s="55"/>
      <c r="K378" s="55"/>
      <c r="L378" s="55"/>
      <c r="M378" s="377">
        <f>IF(SUM(N370:N376)=0,"-",SUM(N370:N376))</f>
        <v>100</v>
      </c>
      <c r="N378" s="378"/>
      <c r="U378" s="55"/>
      <c r="V378" s="55"/>
      <c r="W378" s="54"/>
      <c r="X378" s="54"/>
      <c r="Y378" s="54"/>
      <c r="Z378" s="54"/>
      <c r="AA378" s="54"/>
      <c r="AB378" s="54"/>
    </row>
    <row r="379" spans="1:28" ht="15" thickBot="1" x14ac:dyDescent="0.25">
      <c r="D379" s="47" t="s">
        <v>113</v>
      </c>
      <c r="E379" s="362" t="str">
        <f>IF(E378&lt;=74,"Débil",IF(E378&lt;=89,"Moderado",IF(E378&lt;=100,"Fuerte","")))</f>
        <v>Fuerte</v>
      </c>
      <c r="F379" s="363"/>
      <c r="G379" s="55"/>
      <c r="H379" s="55"/>
      <c r="I379" s="55"/>
      <c r="J379" s="55"/>
      <c r="K379" s="55"/>
      <c r="L379" s="55"/>
      <c r="M379" s="364" t="str">
        <f>IF(M378&lt;=74,"Débil",IF(M378&lt;=89,"Moderado",IF(M378&lt;=100,"Fuerte","")))</f>
        <v>Fuerte</v>
      </c>
      <c r="N379" s="365"/>
      <c r="U379" s="55"/>
      <c r="V379" s="55"/>
      <c r="W379" s="54"/>
      <c r="X379" s="54"/>
      <c r="Y379" s="54"/>
      <c r="Z379" s="54"/>
      <c r="AA379" s="54"/>
      <c r="AB379" s="54"/>
    </row>
    <row r="381" spans="1:28" ht="15" thickBot="1" x14ac:dyDescent="0.25"/>
    <row r="382" spans="1:28" ht="33.75" customHeight="1" thickBot="1" x14ac:dyDescent="0.25">
      <c r="A382" s="52" t="str">
        <f>+Matriz!E53</f>
        <v>AGFF-RG-001</v>
      </c>
      <c r="B382" s="408" t="str">
        <f>+Matriz!F53</f>
        <v>Afectación del presupuesto de gastos cuando no se reúnen los requisitos legales</v>
      </c>
      <c r="C382" s="409"/>
      <c r="D382" s="410"/>
      <c r="E382" s="56"/>
      <c r="F382" s="56"/>
      <c r="G382" s="56"/>
      <c r="H382" s="56"/>
      <c r="I382" s="56"/>
      <c r="J382" s="56"/>
      <c r="K382" s="56"/>
      <c r="L382" s="56"/>
    </row>
    <row r="383" spans="1:28" ht="15" thickBot="1" x14ac:dyDescent="0.25"/>
    <row r="384" spans="1:28" ht="15.75" customHeight="1" thickBot="1" x14ac:dyDescent="0.25">
      <c r="B384" s="411" t="s">
        <v>127</v>
      </c>
      <c r="C384" s="412"/>
      <c r="D384" s="412"/>
      <c r="E384" s="415" t="s">
        <v>114</v>
      </c>
      <c r="F384" s="416"/>
      <c r="G384" s="416"/>
      <c r="H384" s="416"/>
      <c r="I384" s="416"/>
      <c r="J384" s="416"/>
      <c r="K384" s="416"/>
      <c r="L384" s="417"/>
      <c r="M384" s="418" t="s">
        <v>157</v>
      </c>
      <c r="N384" s="419"/>
      <c r="O384" s="419"/>
      <c r="P384" s="419"/>
      <c r="Q384" s="419"/>
      <c r="R384" s="419"/>
      <c r="S384" s="419"/>
      <c r="T384" s="420"/>
      <c r="U384" s="72"/>
      <c r="V384" s="72"/>
      <c r="W384" s="72"/>
      <c r="X384" s="72"/>
      <c r="Y384" s="72"/>
      <c r="Z384" s="72"/>
      <c r="AA384" s="72"/>
      <c r="AB384" s="72"/>
    </row>
    <row r="385" spans="1:28" ht="35.25" customHeight="1" thickBot="1" x14ac:dyDescent="0.25">
      <c r="B385" s="413"/>
      <c r="C385" s="414"/>
      <c r="D385" s="414"/>
      <c r="E385" s="421" t="str">
        <f>+Matriz!K53</f>
        <v>Ejecutar AGFF-PO-001 POLÍTICA FINANCIERA. Apartes:  "9. Políticas de presupuesto".</v>
      </c>
      <c r="F385" s="422"/>
      <c r="G385" s="422"/>
      <c r="H385" s="422"/>
      <c r="I385" s="422"/>
      <c r="J385" s="422"/>
      <c r="K385" s="422"/>
      <c r="L385" s="423"/>
      <c r="M385" s="421" t="str">
        <f>+Matriz!K54</f>
        <v>Ejecutar  Procedimiento AGFF-PP-PD-26 Ejecución Presupuestal. Actividades:2, 4, 6  y Puntos de Control:4, 6 y 21</v>
      </c>
      <c r="N385" s="422"/>
      <c r="O385" s="422"/>
      <c r="P385" s="422"/>
      <c r="Q385" s="422"/>
      <c r="R385" s="422"/>
      <c r="S385" s="422"/>
      <c r="T385" s="423"/>
      <c r="U385" s="73"/>
      <c r="V385" s="73"/>
      <c r="W385" s="73"/>
      <c r="X385" s="73"/>
      <c r="Y385" s="73"/>
      <c r="Z385" s="73"/>
      <c r="AA385" s="73"/>
      <c r="AB385" s="73"/>
    </row>
    <row r="386" spans="1:28" ht="15" x14ac:dyDescent="0.25">
      <c r="B386" s="395" t="s">
        <v>115</v>
      </c>
      <c r="C386" s="397" t="s">
        <v>116</v>
      </c>
      <c r="D386" s="398"/>
      <c r="E386" s="401" t="s">
        <v>110</v>
      </c>
      <c r="F386" s="402"/>
      <c r="G386" s="403" t="s">
        <v>71</v>
      </c>
      <c r="H386" s="404"/>
      <c r="I386" s="404"/>
      <c r="J386" s="404"/>
      <c r="K386" s="404"/>
      <c r="L386" s="405"/>
      <c r="M386" s="406" t="s">
        <v>110</v>
      </c>
      <c r="N386" s="407"/>
      <c r="O386" s="383" t="s">
        <v>71</v>
      </c>
      <c r="P386" s="384"/>
      <c r="Q386" s="384"/>
      <c r="R386" s="384"/>
      <c r="S386" s="384"/>
      <c r="T386" s="385"/>
      <c r="U386" s="70"/>
      <c r="V386" s="70"/>
      <c r="W386" s="71"/>
      <c r="X386" s="71"/>
      <c r="Y386" s="71"/>
      <c r="Z386" s="71"/>
      <c r="AA386" s="71"/>
      <c r="AB386" s="71"/>
    </row>
    <row r="387" spans="1:28" ht="15" customHeight="1" thickBot="1" x14ac:dyDescent="0.25">
      <c r="B387" s="396"/>
      <c r="C387" s="399"/>
      <c r="D387" s="400"/>
      <c r="E387" s="50" t="s">
        <v>111</v>
      </c>
      <c r="F387" s="51" t="s">
        <v>112</v>
      </c>
      <c r="G387" s="386"/>
      <c r="H387" s="387"/>
      <c r="I387" s="387"/>
      <c r="J387" s="387"/>
      <c r="K387" s="387"/>
      <c r="L387" s="388"/>
      <c r="M387" s="50" t="s">
        <v>111</v>
      </c>
      <c r="N387" s="51" t="s">
        <v>112</v>
      </c>
      <c r="O387" s="386"/>
      <c r="P387" s="387"/>
      <c r="Q387" s="387"/>
      <c r="R387" s="387"/>
      <c r="S387" s="387"/>
      <c r="T387" s="388"/>
      <c r="U387" s="65"/>
      <c r="V387" s="65"/>
      <c r="W387" s="71"/>
      <c r="X387" s="71"/>
      <c r="Y387" s="71"/>
      <c r="Z387" s="71"/>
      <c r="AA387" s="71"/>
      <c r="AB387" s="71"/>
    </row>
    <row r="388" spans="1:28" ht="36.75" customHeight="1" x14ac:dyDescent="0.2">
      <c r="B388" s="389" t="s">
        <v>117</v>
      </c>
      <c r="C388" s="63" t="s">
        <v>88</v>
      </c>
      <c r="D388" s="57" t="s">
        <v>80</v>
      </c>
      <c r="E388" s="44" t="s">
        <v>95</v>
      </c>
      <c r="F388" s="45">
        <f>IF(E388="Asignado",15,IF(E388="No asignado",0,""))</f>
        <v>15</v>
      </c>
      <c r="G388" s="431" t="s">
        <v>525</v>
      </c>
      <c r="H388" s="432"/>
      <c r="I388" s="432"/>
      <c r="J388" s="432"/>
      <c r="K388" s="432"/>
      <c r="L388" s="433"/>
      <c r="M388" s="44" t="s">
        <v>95</v>
      </c>
      <c r="N388" s="45">
        <f>IF(M388="Asignado",15,IF(M388="No asignado",0,""))</f>
        <v>15</v>
      </c>
      <c r="O388" s="431" t="s">
        <v>525</v>
      </c>
      <c r="P388" s="432"/>
      <c r="Q388" s="432"/>
      <c r="R388" s="432"/>
      <c r="S388" s="432"/>
      <c r="T388" s="433"/>
      <c r="U388" s="66"/>
      <c r="V388" s="67"/>
      <c r="W388" s="74"/>
      <c r="X388" s="74"/>
      <c r="Y388" s="74"/>
      <c r="Z388" s="74"/>
      <c r="AA388" s="74"/>
      <c r="AB388" s="74"/>
    </row>
    <row r="389" spans="1:28" ht="41.25" customHeight="1" x14ac:dyDescent="0.2">
      <c r="B389" s="390"/>
      <c r="C389" s="37" t="s">
        <v>89</v>
      </c>
      <c r="D389" s="48" t="s">
        <v>81</v>
      </c>
      <c r="E389" s="39" t="s">
        <v>97</v>
      </c>
      <c r="F389" s="40">
        <f>IF(E389="Adecuado",15,IF(E389="Inadecuado",0,""))</f>
        <v>15</v>
      </c>
      <c r="G389" s="434"/>
      <c r="H389" s="435"/>
      <c r="I389" s="435"/>
      <c r="J389" s="435"/>
      <c r="K389" s="435"/>
      <c r="L389" s="436"/>
      <c r="M389" s="39" t="s">
        <v>97</v>
      </c>
      <c r="N389" s="40">
        <f>IF(M389="Adecuado",15,IF(M389="Inadecuado",0,""))</f>
        <v>15</v>
      </c>
      <c r="O389" s="434"/>
      <c r="P389" s="435"/>
      <c r="Q389" s="435"/>
      <c r="R389" s="435"/>
      <c r="S389" s="435"/>
      <c r="T389" s="436"/>
      <c r="U389" s="66"/>
      <c r="V389" s="67"/>
      <c r="W389" s="74"/>
      <c r="X389" s="74"/>
      <c r="Y389" s="74"/>
      <c r="Z389" s="74"/>
      <c r="AA389" s="74"/>
      <c r="AB389" s="74"/>
    </row>
    <row r="390" spans="1:28" ht="55.5" customHeight="1" x14ac:dyDescent="0.2">
      <c r="B390" s="62" t="s">
        <v>118</v>
      </c>
      <c r="C390" s="37" t="s">
        <v>90</v>
      </c>
      <c r="D390" s="48" t="s">
        <v>82</v>
      </c>
      <c r="E390" s="39" t="s">
        <v>99</v>
      </c>
      <c r="F390" s="40">
        <f>IF(E390="Oportuna",15,IF(E390="Inoportuna",0,""))</f>
        <v>15</v>
      </c>
      <c r="G390" s="424" t="s">
        <v>692</v>
      </c>
      <c r="H390" s="425"/>
      <c r="I390" s="425"/>
      <c r="J390" s="425"/>
      <c r="K390" s="425"/>
      <c r="L390" s="426"/>
      <c r="M390" s="39" t="s">
        <v>99</v>
      </c>
      <c r="N390" s="40">
        <f>IF(M390="Oportuna",15,IF(M390="Inoportuna",0,""))</f>
        <v>15</v>
      </c>
      <c r="O390" s="450" t="s">
        <v>693</v>
      </c>
      <c r="P390" s="451"/>
      <c r="Q390" s="451"/>
      <c r="R390" s="451"/>
      <c r="S390" s="451"/>
      <c r="T390" s="452"/>
      <c r="U390" s="66"/>
      <c r="V390" s="67"/>
      <c r="W390" s="74"/>
      <c r="X390" s="74"/>
      <c r="Y390" s="74"/>
      <c r="Z390" s="74"/>
      <c r="AA390" s="74"/>
      <c r="AB390" s="74"/>
    </row>
    <row r="391" spans="1:28" ht="46.5" customHeight="1" x14ac:dyDescent="0.2">
      <c r="B391" s="62" t="s">
        <v>119</v>
      </c>
      <c r="C391" s="37" t="s">
        <v>91</v>
      </c>
      <c r="D391" s="48" t="s">
        <v>83</v>
      </c>
      <c r="E391" s="41" t="s">
        <v>102</v>
      </c>
      <c r="F391" s="40">
        <f>IF(E391="Prevenir o detectar",15,IF(E391="No es control",0,""))</f>
        <v>0</v>
      </c>
      <c r="G391" s="424"/>
      <c r="H391" s="425"/>
      <c r="I391" s="425"/>
      <c r="J391" s="425"/>
      <c r="K391" s="425"/>
      <c r="L391" s="426"/>
      <c r="M391" s="41" t="s">
        <v>101</v>
      </c>
      <c r="N391" s="40">
        <f>IF(M391="Prevenir o detectar",15,IF(M391="No es control",0,""))</f>
        <v>15</v>
      </c>
      <c r="O391" s="434"/>
      <c r="P391" s="435"/>
      <c r="Q391" s="435"/>
      <c r="R391" s="435"/>
      <c r="S391" s="435"/>
      <c r="T391" s="436"/>
      <c r="U391" s="68"/>
      <c r="V391" s="67"/>
      <c r="W391" s="74"/>
      <c r="X391" s="74"/>
      <c r="Y391" s="74"/>
      <c r="Z391" s="74"/>
      <c r="AA391" s="74"/>
      <c r="AB391" s="74"/>
    </row>
    <row r="392" spans="1:28" ht="48" customHeight="1" x14ac:dyDescent="0.2">
      <c r="B392" s="58" t="s">
        <v>121</v>
      </c>
      <c r="C392" s="37" t="s">
        <v>92</v>
      </c>
      <c r="D392" s="48" t="s">
        <v>84</v>
      </c>
      <c r="E392" s="39" t="s">
        <v>103</v>
      </c>
      <c r="F392" s="40">
        <f>IF(E392="Confiable",15,IF(E392="No confiable",0,""))</f>
        <v>15</v>
      </c>
      <c r="G392" s="424" t="s">
        <v>694</v>
      </c>
      <c r="H392" s="425"/>
      <c r="I392" s="425"/>
      <c r="J392" s="425"/>
      <c r="K392" s="425"/>
      <c r="L392" s="426"/>
      <c r="M392" s="39" t="s">
        <v>103</v>
      </c>
      <c r="N392" s="40">
        <f>IF(M392="Confiable",15,IF(M392="No confiable",0,""))</f>
        <v>15</v>
      </c>
      <c r="O392" s="424" t="s">
        <v>695</v>
      </c>
      <c r="P392" s="425"/>
      <c r="Q392" s="425"/>
      <c r="R392" s="425"/>
      <c r="S392" s="425"/>
      <c r="T392" s="426"/>
      <c r="U392" s="66"/>
      <c r="V392" s="67"/>
      <c r="W392" s="74"/>
      <c r="X392" s="74"/>
      <c r="Y392" s="74"/>
      <c r="Z392" s="74"/>
      <c r="AA392" s="74"/>
      <c r="AB392" s="74"/>
    </row>
    <row r="393" spans="1:28" ht="51.75" customHeight="1" x14ac:dyDescent="0.2">
      <c r="B393" s="58" t="s">
        <v>122</v>
      </c>
      <c r="C393" s="37" t="s">
        <v>93</v>
      </c>
      <c r="D393" s="48" t="s">
        <v>85</v>
      </c>
      <c r="E393" s="41" t="s">
        <v>105</v>
      </c>
      <c r="F393" s="40">
        <f>IF(E393="Se investigan y resuelven oportunamente",15,IF(E393="No se investigan y resuelven oportunamente",0,""))</f>
        <v>15</v>
      </c>
      <c r="G393" s="424" t="s">
        <v>696</v>
      </c>
      <c r="H393" s="425"/>
      <c r="I393" s="425"/>
      <c r="J393" s="425"/>
      <c r="K393" s="425"/>
      <c r="L393" s="426"/>
      <c r="M393" s="41" t="s">
        <v>105</v>
      </c>
      <c r="N393" s="40">
        <f>IF(M393="Se investigan y resuelven oportunamente",15,IF(M393="No se investigan y resuelven oportunamente",0,""))</f>
        <v>15</v>
      </c>
      <c r="O393" s="424" t="s">
        <v>697</v>
      </c>
      <c r="P393" s="425"/>
      <c r="Q393" s="425"/>
      <c r="R393" s="425"/>
      <c r="S393" s="425"/>
      <c r="T393" s="426"/>
      <c r="U393" s="68"/>
      <c r="V393" s="67"/>
      <c r="W393" s="74"/>
      <c r="X393" s="74"/>
      <c r="Y393" s="74"/>
      <c r="Z393" s="74"/>
      <c r="AA393" s="74"/>
      <c r="AB393" s="74"/>
    </row>
    <row r="394" spans="1:28" ht="41.25" customHeight="1" thickBot="1" x14ac:dyDescent="0.25">
      <c r="B394" s="53" t="s">
        <v>120</v>
      </c>
      <c r="C394" s="64" t="s">
        <v>94</v>
      </c>
      <c r="D394" s="49" t="s">
        <v>86</v>
      </c>
      <c r="E394" s="42" t="s">
        <v>109</v>
      </c>
      <c r="F394" s="43">
        <f>IF(E394="Completa",10,IF(E394="Incompleta",5,IF(E394="No existe",0,"")))</f>
        <v>0</v>
      </c>
      <c r="G394" s="427"/>
      <c r="H394" s="428"/>
      <c r="I394" s="428"/>
      <c r="J394" s="428"/>
      <c r="K394" s="428"/>
      <c r="L394" s="429"/>
      <c r="M394" s="42" t="s">
        <v>107</v>
      </c>
      <c r="N394" s="43">
        <f>IF(M394="Completa",10,IF(M394="Incompleta",5,IF(M394="No existe",0,"")))</f>
        <v>10</v>
      </c>
      <c r="O394" s="427" t="s">
        <v>698</v>
      </c>
      <c r="P394" s="428"/>
      <c r="Q394" s="428"/>
      <c r="R394" s="428"/>
      <c r="S394" s="428"/>
      <c r="T394" s="429"/>
      <c r="U394" s="66"/>
      <c r="V394" s="67"/>
      <c r="W394" s="74"/>
      <c r="X394" s="74"/>
      <c r="Y394" s="74"/>
      <c r="Z394" s="74"/>
      <c r="AA394" s="74"/>
      <c r="AB394" s="74"/>
    </row>
    <row r="395" spans="1:28" ht="15" thickBot="1" x14ac:dyDescent="0.25">
      <c r="D395" s="38"/>
      <c r="G395" s="54"/>
      <c r="H395" s="54"/>
      <c r="I395" s="54"/>
      <c r="J395" s="54"/>
      <c r="K395" s="54"/>
      <c r="L395" s="54"/>
      <c r="U395" s="54"/>
      <c r="V395" s="54"/>
      <c r="W395" s="54"/>
      <c r="X395" s="54"/>
      <c r="Y395" s="54"/>
      <c r="Z395" s="54"/>
      <c r="AA395" s="54"/>
      <c r="AB395" s="54"/>
    </row>
    <row r="396" spans="1:28" x14ac:dyDescent="0.2">
      <c r="D396" s="46" t="s">
        <v>87</v>
      </c>
      <c r="E396" s="375">
        <f>IF(SUM(F388:F394)=0,"-",SUM(F388:F394))</f>
        <v>75</v>
      </c>
      <c r="F396" s="376"/>
      <c r="G396" s="55"/>
      <c r="H396" s="55"/>
      <c r="I396" s="55"/>
      <c r="J396" s="55"/>
      <c r="K396" s="55"/>
      <c r="L396" s="55"/>
      <c r="M396" s="377">
        <f>IF(SUM(N388:N394)=0,"-",SUM(N388:N394))</f>
        <v>100</v>
      </c>
      <c r="N396" s="378"/>
      <c r="U396" s="55"/>
      <c r="V396" s="55"/>
      <c r="W396" s="54"/>
      <c r="X396" s="54"/>
      <c r="Y396" s="54"/>
      <c r="Z396" s="54"/>
      <c r="AA396" s="54"/>
      <c r="AB396" s="54"/>
    </row>
    <row r="397" spans="1:28" ht="15" thickBot="1" x14ac:dyDescent="0.25">
      <c r="D397" s="47" t="s">
        <v>113</v>
      </c>
      <c r="E397" s="362" t="str">
        <f>IF(E396&lt;=74,"Débil",IF(E396&lt;=89,"Moderado",IF(E396&lt;=100,"Fuerte","")))</f>
        <v>Moderado</v>
      </c>
      <c r="F397" s="363"/>
      <c r="G397" s="55"/>
      <c r="H397" s="55"/>
      <c r="I397" s="55"/>
      <c r="J397" s="55"/>
      <c r="K397" s="55"/>
      <c r="L397" s="55"/>
      <c r="M397" s="364" t="str">
        <f>IF(M396&lt;=74,"Débil",IF(M396&lt;=89,"Moderado",IF(M396&lt;=100,"Fuerte","")))</f>
        <v>Fuerte</v>
      </c>
      <c r="N397" s="365"/>
      <c r="U397" s="55"/>
      <c r="V397" s="55"/>
      <c r="W397" s="54"/>
      <c r="X397" s="54"/>
      <c r="Y397" s="54"/>
      <c r="Z397" s="54"/>
      <c r="AA397" s="54"/>
      <c r="AB397" s="54"/>
    </row>
    <row r="399" spans="1:28" ht="15" thickBot="1" x14ac:dyDescent="0.25"/>
    <row r="400" spans="1:28" ht="33.75" customHeight="1" thickBot="1" x14ac:dyDescent="0.25">
      <c r="A400" s="52" t="str">
        <f>+Matriz!E55</f>
        <v>AGFF-RG-002</v>
      </c>
      <c r="B400" s="408" t="str">
        <f>+Matriz!F55</f>
        <v>Presentación de informes contables con datos errados o en forma extemporánea a entes de control o partes interesadas.</v>
      </c>
      <c r="C400" s="409"/>
      <c r="D400" s="410"/>
      <c r="E400" s="56"/>
      <c r="F400" s="56"/>
      <c r="G400" s="56"/>
      <c r="H400" s="56"/>
      <c r="I400" s="56"/>
      <c r="J400" s="56"/>
      <c r="K400" s="56"/>
      <c r="L400" s="56"/>
      <c r="M400" s="54"/>
      <c r="N400" s="54"/>
      <c r="O400" s="54"/>
      <c r="P400" s="54"/>
      <c r="Q400" s="54"/>
      <c r="R400" s="54"/>
      <c r="S400" s="54"/>
      <c r="T400" s="54"/>
    </row>
    <row r="401" spans="2:20" ht="15" thickBot="1" x14ac:dyDescent="0.25">
      <c r="M401" s="54"/>
      <c r="N401" s="54"/>
      <c r="O401" s="54"/>
      <c r="P401" s="54"/>
      <c r="Q401" s="54"/>
      <c r="R401" s="54"/>
      <c r="S401" s="54"/>
      <c r="T401" s="54"/>
    </row>
    <row r="402" spans="2:20" ht="15.75" customHeight="1" x14ac:dyDescent="0.2">
      <c r="B402" s="411" t="s">
        <v>127</v>
      </c>
      <c r="C402" s="412"/>
      <c r="D402" s="412"/>
      <c r="E402" s="415" t="s">
        <v>114</v>
      </c>
      <c r="F402" s="416"/>
      <c r="G402" s="416"/>
      <c r="H402" s="416"/>
      <c r="I402" s="416"/>
      <c r="J402" s="416"/>
      <c r="K402" s="416"/>
      <c r="L402" s="417"/>
      <c r="M402" s="72"/>
      <c r="N402" s="72"/>
      <c r="O402" s="72"/>
      <c r="P402" s="72"/>
      <c r="Q402" s="72"/>
      <c r="R402" s="72"/>
      <c r="S402" s="72"/>
      <c r="T402" s="72"/>
    </row>
    <row r="403" spans="2:20" ht="31.5" customHeight="1" thickBot="1" x14ac:dyDescent="0.25">
      <c r="B403" s="413"/>
      <c r="C403" s="414"/>
      <c r="D403" s="414"/>
      <c r="E403" s="421" t="str">
        <f>+Matriz!K55</f>
        <v xml:space="preserve">Ejecutar  Procedimiento AGFF-CO-PD-001  ESTADOS FINANCIEROS ; Actividades:11, 22, 25 y 34             Punto de Control: 2-3, 11, 22 ,25 y 34 y Anexo 1                                </v>
      </c>
      <c r="F403" s="422"/>
      <c r="G403" s="422"/>
      <c r="H403" s="422"/>
      <c r="I403" s="422"/>
      <c r="J403" s="422"/>
      <c r="K403" s="422"/>
      <c r="L403" s="423"/>
      <c r="M403" s="73"/>
      <c r="N403" s="73"/>
      <c r="O403" s="73"/>
      <c r="P403" s="73"/>
      <c r="Q403" s="73"/>
      <c r="R403" s="73"/>
      <c r="S403" s="73"/>
      <c r="T403" s="73"/>
    </row>
    <row r="404" spans="2:20" ht="15" x14ac:dyDescent="0.25">
      <c r="B404" s="395" t="s">
        <v>115</v>
      </c>
      <c r="C404" s="397" t="s">
        <v>116</v>
      </c>
      <c r="D404" s="398"/>
      <c r="E404" s="401" t="s">
        <v>110</v>
      </c>
      <c r="F404" s="402"/>
      <c r="G404" s="403" t="s">
        <v>71</v>
      </c>
      <c r="H404" s="404"/>
      <c r="I404" s="404"/>
      <c r="J404" s="404"/>
      <c r="K404" s="404"/>
      <c r="L404" s="405"/>
      <c r="M404" s="70"/>
      <c r="N404" s="70"/>
      <c r="O404" s="71"/>
      <c r="P404" s="71"/>
      <c r="Q404" s="71"/>
      <c r="R404" s="71"/>
      <c r="S404" s="71"/>
      <c r="T404" s="71"/>
    </row>
    <row r="405" spans="2:20" ht="15" customHeight="1" thickBot="1" x14ac:dyDescent="0.25">
      <c r="B405" s="396"/>
      <c r="C405" s="399"/>
      <c r="D405" s="400"/>
      <c r="E405" s="50" t="s">
        <v>111</v>
      </c>
      <c r="F405" s="51" t="s">
        <v>112</v>
      </c>
      <c r="G405" s="386"/>
      <c r="H405" s="387"/>
      <c r="I405" s="387"/>
      <c r="J405" s="387"/>
      <c r="K405" s="387"/>
      <c r="L405" s="388"/>
      <c r="M405" s="65"/>
      <c r="N405" s="65"/>
      <c r="O405" s="71"/>
      <c r="P405" s="71"/>
      <c r="Q405" s="71"/>
      <c r="R405" s="71"/>
      <c r="S405" s="71"/>
      <c r="T405" s="71"/>
    </row>
    <row r="406" spans="2:20" ht="36.75" customHeight="1" x14ac:dyDescent="0.2">
      <c r="B406" s="389" t="s">
        <v>117</v>
      </c>
      <c r="C406" s="63" t="s">
        <v>88</v>
      </c>
      <c r="D406" s="57" t="s">
        <v>80</v>
      </c>
      <c r="E406" s="44" t="s">
        <v>95</v>
      </c>
      <c r="F406" s="45">
        <f>IF(E406="Asignado",15,IF(E406="No asignado",0,""))</f>
        <v>15</v>
      </c>
      <c r="G406" s="431" t="s">
        <v>526</v>
      </c>
      <c r="H406" s="432"/>
      <c r="I406" s="432"/>
      <c r="J406" s="432"/>
      <c r="K406" s="432"/>
      <c r="L406" s="433"/>
      <c r="M406" s="66"/>
      <c r="N406" s="67"/>
      <c r="O406" s="69"/>
      <c r="P406" s="69"/>
      <c r="Q406" s="69"/>
      <c r="R406" s="69"/>
      <c r="S406" s="69"/>
      <c r="T406" s="69"/>
    </row>
    <row r="407" spans="2:20" ht="41.25" customHeight="1" x14ac:dyDescent="0.2">
      <c r="B407" s="390"/>
      <c r="C407" s="37" t="s">
        <v>89</v>
      </c>
      <c r="D407" s="48" t="s">
        <v>81</v>
      </c>
      <c r="E407" s="39" t="s">
        <v>97</v>
      </c>
      <c r="F407" s="40">
        <f>IF(E407="Adecuado",15,IF(E407="Inadecuado",0,""))</f>
        <v>15</v>
      </c>
      <c r="G407" s="434"/>
      <c r="H407" s="435"/>
      <c r="I407" s="435"/>
      <c r="J407" s="435"/>
      <c r="K407" s="435"/>
      <c r="L407" s="436"/>
      <c r="M407" s="66"/>
      <c r="N407" s="67"/>
      <c r="O407" s="69"/>
      <c r="P407" s="69"/>
      <c r="Q407" s="69"/>
      <c r="R407" s="69"/>
      <c r="S407" s="69"/>
      <c r="T407" s="69"/>
    </row>
    <row r="408" spans="2:20" ht="45" customHeight="1" x14ac:dyDescent="0.2">
      <c r="B408" s="62" t="s">
        <v>118</v>
      </c>
      <c r="C408" s="37" t="s">
        <v>90</v>
      </c>
      <c r="D408" s="48" t="s">
        <v>82</v>
      </c>
      <c r="E408" s="39" t="s">
        <v>99</v>
      </c>
      <c r="F408" s="40">
        <f>IF(E408="Oportuna",15,IF(E408="Inoportuna",0,""))</f>
        <v>15</v>
      </c>
      <c r="G408" s="424" t="s">
        <v>699</v>
      </c>
      <c r="H408" s="425"/>
      <c r="I408" s="425"/>
      <c r="J408" s="425"/>
      <c r="K408" s="425"/>
      <c r="L408" s="426"/>
      <c r="M408" s="66"/>
      <c r="N408" s="67"/>
      <c r="O408" s="69"/>
      <c r="P408" s="69"/>
      <c r="Q408" s="69"/>
      <c r="R408" s="69"/>
      <c r="S408" s="69"/>
      <c r="T408" s="69"/>
    </row>
    <row r="409" spans="2:20" ht="46.5" customHeight="1" x14ac:dyDescent="0.2">
      <c r="B409" s="62" t="s">
        <v>119</v>
      </c>
      <c r="C409" s="37" t="s">
        <v>91</v>
      </c>
      <c r="D409" s="48" t="s">
        <v>83</v>
      </c>
      <c r="E409" s="41" t="s">
        <v>101</v>
      </c>
      <c r="F409" s="40">
        <f>IF(E409="Prevenir o detectar",15,IF(E409="No es control",0,""))</f>
        <v>15</v>
      </c>
      <c r="G409" s="424" t="s">
        <v>700</v>
      </c>
      <c r="H409" s="425"/>
      <c r="I409" s="425"/>
      <c r="J409" s="425"/>
      <c r="K409" s="425"/>
      <c r="L409" s="426"/>
      <c r="M409" s="68"/>
      <c r="N409" s="67"/>
      <c r="O409" s="69"/>
      <c r="P409" s="69"/>
      <c r="Q409" s="69"/>
      <c r="R409" s="69"/>
      <c r="S409" s="69"/>
      <c r="T409" s="69"/>
    </row>
    <row r="410" spans="2:20" ht="49.5" customHeight="1" x14ac:dyDescent="0.2">
      <c r="B410" s="58" t="s">
        <v>121</v>
      </c>
      <c r="C410" s="37" t="s">
        <v>92</v>
      </c>
      <c r="D410" s="48" t="s">
        <v>84</v>
      </c>
      <c r="E410" s="39" t="s">
        <v>103</v>
      </c>
      <c r="F410" s="40">
        <f>IF(E410="Confiable",15,IF(E410="No confiable",0,""))</f>
        <v>15</v>
      </c>
      <c r="G410" s="424" t="s">
        <v>527</v>
      </c>
      <c r="H410" s="425"/>
      <c r="I410" s="425"/>
      <c r="J410" s="425"/>
      <c r="K410" s="425"/>
      <c r="L410" s="426"/>
      <c r="M410" s="66"/>
      <c r="N410" s="67"/>
      <c r="O410" s="69"/>
      <c r="P410" s="69"/>
      <c r="Q410" s="69"/>
      <c r="R410" s="69"/>
      <c r="S410" s="69"/>
      <c r="T410" s="69"/>
    </row>
    <row r="411" spans="2:20" ht="41.25" customHeight="1" x14ac:dyDescent="0.2">
      <c r="B411" s="58" t="s">
        <v>122</v>
      </c>
      <c r="C411" s="37" t="s">
        <v>93</v>
      </c>
      <c r="D411" s="48" t="s">
        <v>85</v>
      </c>
      <c r="E411" s="41" t="s">
        <v>105</v>
      </c>
      <c r="F411" s="40">
        <f>IF(E411="Se investigan y resuelven oportunamente",15,IF(E411="No se investigan y resuelven oportunamente",0,""))</f>
        <v>15</v>
      </c>
      <c r="G411" s="424" t="s">
        <v>528</v>
      </c>
      <c r="H411" s="425"/>
      <c r="I411" s="425"/>
      <c r="J411" s="425"/>
      <c r="K411" s="425"/>
      <c r="L411" s="426"/>
      <c r="M411" s="68"/>
      <c r="N411" s="67"/>
      <c r="O411" s="69"/>
      <c r="P411" s="69"/>
      <c r="Q411" s="69"/>
      <c r="R411" s="69"/>
      <c r="S411" s="69"/>
      <c r="T411" s="69"/>
    </row>
    <row r="412" spans="2:20" ht="41.25" customHeight="1" thickBot="1" x14ac:dyDescent="0.25">
      <c r="B412" s="53" t="s">
        <v>120</v>
      </c>
      <c r="C412" s="64" t="s">
        <v>94</v>
      </c>
      <c r="D412" s="49" t="s">
        <v>86</v>
      </c>
      <c r="E412" s="42" t="s">
        <v>107</v>
      </c>
      <c r="F412" s="43">
        <f>IF(E412="Completa",10,IF(E412="Incompleta",5,IF(E412="No existe",0,"")))</f>
        <v>10</v>
      </c>
      <c r="G412" s="427" t="s">
        <v>701</v>
      </c>
      <c r="H412" s="428"/>
      <c r="I412" s="428"/>
      <c r="J412" s="428"/>
      <c r="K412" s="428"/>
      <c r="L412" s="429"/>
      <c r="M412" s="66"/>
      <c r="N412" s="67"/>
      <c r="O412" s="69"/>
      <c r="P412" s="69"/>
      <c r="Q412" s="69"/>
      <c r="R412" s="69"/>
      <c r="S412" s="69"/>
      <c r="T412" s="69"/>
    </row>
    <row r="413" spans="2:20" ht="15" thickBot="1" x14ac:dyDescent="0.25">
      <c r="D413" s="38"/>
      <c r="G413" s="54"/>
      <c r="H413" s="54"/>
      <c r="I413" s="54"/>
      <c r="J413" s="54"/>
      <c r="K413" s="54"/>
      <c r="L413" s="54"/>
      <c r="M413" s="54"/>
      <c r="N413" s="54"/>
      <c r="O413" s="54"/>
      <c r="P413" s="54"/>
      <c r="Q413" s="54"/>
      <c r="R413" s="54"/>
      <c r="S413" s="54"/>
      <c r="T413" s="54"/>
    </row>
    <row r="414" spans="2:20" x14ac:dyDescent="0.2">
      <c r="D414" s="46" t="s">
        <v>87</v>
      </c>
      <c r="E414" s="375">
        <f>IF(SUM(F406:F412)=0,"-",SUM(F406:F412))</f>
        <v>100</v>
      </c>
      <c r="F414" s="376"/>
      <c r="G414" s="55"/>
      <c r="H414" s="55"/>
      <c r="I414" s="55"/>
      <c r="J414" s="55"/>
      <c r="K414" s="55"/>
      <c r="L414" s="55"/>
      <c r="M414" s="430"/>
      <c r="N414" s="430"/>
      <c r="O414" s="54"/>
      <c r="P414" s="54"/>
      <c r="Q414" s="54"/>
      <c r="R414" s="54"/>
      <c r="S414" s="54"/>
      <c r="T414" s="54"/>
    </row>
    <row r="415" spans="2:20" ht="15" thickBot="1" x14ac:dyDescent="0.25">
      <c r="D415" s="47" t="s">
        <v>113</v>
      </c>
      <c r="E415" s="362" t="str">
        <f>IF(E414&lt;=74,"Débil",IF(E414&lt;=89,"Moderado",IF(E414&lt;=100,"Fuerte","")))</f>
        <v>Fuerte</v>
      </c>
      <c r="F415" s="363"/>
      <c r="G415" s="55"/>
      <c r="H415" s="55"/>
      <c r="I415" s="55"/>
      <c r="J415" s="55"/>
      <c r="K415" s="55"/>
      <c r="L415" s="55"/>
      <c r="M415" s="430"/>
      <c r="N415" s="430"/>
      <c r="O415" s="54"/>
      <c r="P415" s="54"/>
      <c r="Q415" s="54"/>
      <c r="R415" s="54"/>
      <c r="S415" s="54"/>
      <c r="T415" s="54"/>
    </row>
    <row r="416" spans="2:20" x14ac:dyDescent="0.2">
      <c r="D416" s="84"/>
      <c r="E416" s="75"/>
      <c r="F416" s="75"/>
      <c r="G416" s="55"/>
      <c r="H416" s="55"/>
      <c r="I416" s="55"/>
      <c r="J416" s="55"/>
      <c r="K416" s="55"/>
      <c r="L416" s="55"/>
      <c r="M416" s="75"/>
      <c r="N416" s="75"/>
      <c r="O416" s="54"/>
      <c r="P416" s="54"/>
      <c r="Q416" s="54"/>
      <c r="R416" s="54"/>
      <c r="S416" s="54"/>
      <c r="T416" s="54"/>
    </row>
    <row r="417" spans="1:28" ht="15" thickBot="1" x14ac:dyDescent="0.25"/>
    <row r="418" spans="1:28" ht="33.75" customHeight="1" thickBot="1" x14ac:dyDescent="0.25">
      <c r="A418" s="52" t="str">
        <f>+Matriz!E56</f>
        <v>AGFF-RG-003</v>
      </c>
      <c r="B418" s="408" t="str">
        <f>+Matriz!F56</f>
        <v>Déficit en caja</v>
      </c>
      <c r="C418" s="409"/>
      <c r="D418" s="410"/>
      <c r="E418" s="56"/>
      <c r="F418" s="56"/>
      <c r="G418" s="56"/>
      <c r="H418" s="56"/>
      <c r="I418" s="56"/>
      <c r="J418" s="56"/>
      <c r="K418" s="56"/>
      <c r="L418" s="56"/>
    </row>
    <row r="419" spans="1:28" ht="15" thickBot="1" x14ac:dyDescent="0.25"/>
    <row r="420" spans="1:28" ht="15.75" customHeight="1" thickBot="1" x14ac:dyDescent="0.25">
      <c r="B420" s="411" t="s">
        <v>127</v>
      </c>
      <c r="C420" s="412"/>
      <c r="D420" s="412"/>
      <c r="E420" s="415" t="s">
        <v>114</v>
      </c>
      <c r="F420" s="416"/>
      <c r="G420" s="416"/>
      <c r="H420" s="416"/>
      <c r="I420" s="416"/>
      <c r="J420" s="416"/>
      <c r="K420" s="416"/>
      <c r="L420" s="417"/>
      <c r="M420" s="418" t="s">
        <v>157</v>
      </c>
      <c r="N420" s="419"/>
      <c r="O420" s="419"/>
      <c r="P420" s="419"/>
      <c r="Q420" s="419"/>
      <c r="R420" s="419"/>
      <c r="S420" s="419"/>
      <c r="T420" s="420"/>
      <c r="U420" s="72"/>
      <c r="V420" s="72"/>
      <c r="W420" s="72"/>
      <c r="X420" s="72"/>
      <c r="Y420" s="72"/>
      <c r="Z420" s="72"/>
      <c r="AA420" s="72"/>
      <c r="AB420" s="72"/>
    </row>
    <row r="421" spans="1:28" ht="35.25" customHeight="1" thickBot="1" x14ac:dyDescent="0.25">
      <c r="B421" s="413"/>
      <c r="C421" s="414"/>
      <c r="D421" s="414"/>
      <c r="E421" s="421" t="str">
        <f>+Matriz!K56</f>
        <v xml:space="preserve">Ejecutar  Procedimiento AGFF-FA-PD-013 MANEJO DE CARTERA ;Actividad : 6 y Punto de Control: 11 . </v>
      </c>
      <c r="F421" s="422"/>
      <c r="G421" s="422"/>
      <c r="H421" s="422"/>
      <c r="I421" s="422"/>
      <c r="J421" s="422"/>
      <c r="K421" s="422"/>
      <c r="L421" s="423"/>
      <c r="M421" s="421" t="str">
        <f>+Matriz!K57</f>
        <v>Ejecutar Política Financiera AGFF-PO-001 POLÍTICA FINANCIERA , Apartes : “ 6.3 Políticas relativas a cuentas por cobrar”, 7."Políticas de facturación y cartera"</v>
      </c>
      <c r="N421" s="422"/>
      <c r="O421" s="422"/>
      <c r="P421" s="422"/>
      <c r="Q421" s="422"/>
      <c r="R421" s="422"/>
      <c r="S421" s="422"/>
      <c r="T421" s="423"/>
      <c r="U421" s="73"/>
      <c r="V421" s="73"/>
      <c r="W421" s="73"/>
      <c r="X421" s="73"/>
      <c r="Y421" s="73"/>
      <c r="Z421" s="73"/>
      <c r="AA421" s="73"/>
      <c r="AB421" s="73"/>
    </row>
    <row r="422" spans="1:28" ht="15" x14ac:dyDescent="0.25">
      <c r="B422" s="395" t="s">
        <v>115</v>
      </c>
      <c r="C422" s="397" t="s">
        <v>116</v>
      </c>
      <c r="D422" s="398"/>
      <c r="E422" s="401" t="s">
        <v>110</v>
      </c>
      <c r="F422" s="402"/>
      <c r="G422" s="403" t="s">
        <v>71</v>
      </c>
      <c r="H422" s="404"/>
      <c r="I422" s="404"/>
      <c r="J422" s="404"/>
      <c r="K422" s="404"/>
      <c r="L422" s="405"/>
      <c r="M422" s="406" t="s">
        <v>110</v>
      </c>
      <c r="N422" s="407"/>
      <c r="O422" s="383" t="s">
        <v>71</v>
      </c>
      <c r="P422" s="384"/>
      <c r="Q422" s="384"/>
      <c r="R422" s="384"/>
      <c r="S422" s="384"/>
      <c r="T422" s="385"/>
      <c r="U422" s="70"/>
      <c r="V422" s="70"/>
      <c r="W422" s="71"/>
      <c r="X422" s="71"/>
      <c r="Y422" s="71"/>
      <c r="Z422" s="71"/>
      <c r="AA422" s="71"/>
      <c r="AB422" s="71"/>
    </row>
    <row r="423" spans="1:28" ht="15" customHeight="1" thickBot="1" x14ac:dyDescent="0.25">
      <c r="B423" s="396"/>
      <c r="C423" s="399"/>
      <c r="D423" s="400"/>
      <c r="E423" s="50" t="s">
        <v>111</v>
      </c>
      <c r="F423" s="51" t="s">
        <v>112</v>
      </c>
      <c r="G423" s="386"/>
      <c r="H423" s="387"/>
      <c r="I423" s="387"/>
      <c r="J423" s="387"/>
      <c r="K423" s="387"/>
      <c r="L423" s="388"/>
      <c r="M423" s="50" t="s">
        <v>111</v>
      </c>
      <c r="N423" s="51" t="s">
        <v>112</v>
      </c>
      <c r="O423" s="386"/>
      <c r="P423" s="387"/>
      <c r="Q423" s="387"/>
      <c r="R423" s="387"/>
      <c r="S423" s="387"/>
      <c r="T423" s="388"/>
      <c r="U423" s="65"/>
      <c r="V423" s="65"/>
      <c r="W423" s="71"/>
      <c r="X423" s="71"/>
      <c r="Y423" s="71"/>
      <c r="Z423" s="71"/>
      <c r="AA423" s="71"/>
      <c r="AB423" s="71"/>
    </row>
    <row r="424" spans="1:28" ht="36.75" customHeight="1" x14ac:dyDescent="0.2">
      <c r="B424" s="389" t="s">
        <v>117</v>
      </c>
      <c r="C424" s="63" t="s">
        <v>88</v>
      </c>
      <c r="D424" s="57" t="s">
        <v>80</v>
      </c>
      <c r="E424" s="44" t="s">
        <v>95</v>
      </c>
      <c r="F424" s="45">
        <f>IF(E424="Asignado",15,IF(E424="No asignado",0,""))</f>
        <v>15</v>
      </c>
      <c r="G424" s="431" t="s">
        <v>702</v>
      </c>
      <c r="H424" s="432"/>
      <c r="I424" s="432"/>
      <c r="J424" s="432"/>
      <c r="K424" s="432"/>
      <c r="L424" s="433"/>
      <c r="M424" s="44" t="s">
        <v>95</v>
      </c>
      <c r="N424" s="45">
        <f>IF(M424="Asignado",15,IF(M424="No asignado",0,""))</f>
        <v>15</v>
      </c>
      <c r="O424" s="431" t="s">
        <v>529</v>
      </c>
      <c r="P424" s="432"/>
      <c r="Q424" s="432"/>
      <c r="R424" s="432"/>
      <c r="S424" s="432"/>
      <c r="T424" s="433"/>
      <c r="U424" s="66"/>
      <c r="V424" s="67"/>
      <c r="W424" s="74"/>
      <c r="X424" s="74"/>
      <c r="Y424" s="74"/>
      <c r="Z424" s="74"/>
      <c r="AA424" s="74"/>
      <c r="AB424" s="74"/>
    </row>
    <row r="425" spans="1:28" ht="41.25" customHeight="1" x14ac:dyDescent="0.2">
      <c r="B425" s="390"/>
      <c r="C425" s="37" t="s">
        <v>89</v>
      </c>
      <c r="D425" s="48" t="s">
        <v>81</v>
      </c>
      <c r="E425" s="39" t="s">
        <v>97</v>
      </c>
      <c r="F425" s="40">
        <f>IF(E425="Adecuado",15,IF(E425="Inadecuado",0,""))</f>
        <v>15</v>
      </c>
      <c r="G425" s="434"/>
      <c r="H425" s="435"/>
      <c r="I425" s="435"/>
      <c r="J425" s="435"/>
      <c r="K425" s="435"/>
      <c r="L425" s="436"/>
      <c r="M425" s="39" t="s">
        <v>97</v>
      </c>
      <c r="N425" s="40">
        <f>IF(M425="Adecuado",15,IF(M425="Inadecuado",0,""))</f>
        <v>15</v>
      </c>
      <c r="O425" s="434"/>
      <c r="P425" s="435"/>
      <c r="Q425" s="435"/>
      <c r="R425" s="435"/>
      <c r="S425" s="435"/>
      <c r="T425" s="436"/>
      <c r="U425" s="66"/>
      <c r="V425" s="67"/>
      <c r="W425" s="74"/>
      <c r="X425" s="74"/>
      <c r="Y425" s="74"/>
      <c r="Z425" s="74"/>
      <c r="AA425" s="74"/>
      <c r="AB425" s="74"/>
    </row>
    <row r="426" spans="1:28" ht="55.5" customHeight="1" x14ac:dyDescent="0.2">
      <c r="B426" s="62" t="s">
        <v>118</v>
      </c>
      <c r="C426" s="37" t="s">
        <v>90</v>
      </c>
      <c r="D426" s="48" t="s">
        <v>82</v>
      </c>
      <c r="E426" s="39" t="s">
        <v>99</v>
      </c>
      <c r="F426" s="40">
        <f>IF(E426="Oportuna",15,IF(E426="Inoportuna",0,""))</f>
        <v>15</v>
      </c>
      <c r="G426" s="424" t="s">
        <v>703</v>
      </c>
      <c r="H426" s="425"/>
      <c r="I426" s="425"/>
      <c r="J426" s="425"/>
      <c r="K426" s="425"/>
      <c r="L426" s="426"/>
      <c r="M426" s="39" t="s">
        <v>99</v>
      </c>
      <c r="N426" s="40">
        <f>IF(M426="Oportuna",15,IF(M426="Inoportuna",0,""))</f>
        <v>15</v>
      </c>
      <c r="O426" s="424" t="s">
        <v>704</v>
      </c>
      <c r="P426" s="425"/>
      <c r="Q426" s="425"/>
      <c r="R426" s="425"/>
      <c r="S426" s="425"/>
      <c r="T426" s="426"/>
      <c r="U426" s="66"/>
      <c r="V426" s="67"/>
      <c r="W426" s="74"/>
      <c r="X426" s="74"/>
      <c r="Y426" s="74"/>
      <c r="Z426" s="74"/>
      <c r="AA426" s="74"/>
      <c r="AB426" s="74"/>
    </row>
    <row r="427" spans="1:28" ht="46.5" customHeight="1" x14ac:dyDescent="0.2">
      <c r="B427" s="62" t="s">
        <v>119</v>
      </c>
      <c r="C427" s="37" t="s">
        <v>91</v>
      </c>
      <c r="D427" s="48" t="s">
        <v>83</v>
      </c>
      <c r="E427" s="41" t="s">
        <v>101</v>
      </c>
      <c r="F427" s="40">
        <f>IF(E427="Prevenir o detectar",15,IF(E427="No es control",0,""))</f>
        <v>15</v>
      </c>
      <c r="G427" s="424" t="s">
        <v>705</v>
      </c>
      <c r="H427" s="425"/>
      <c r="I427" s="425"/>
      <c r="J427" s="425"/>
      <c r="K427" s="425"/>
      <c r="L427" s="426"/>
      <c r="M427" s="41" t="s">
        <v>102</v>
      </c>
      <c r="N427" s="40">
        <f>IF(M427="Prevenir o detectar",15,IF(M427="No es control",0,""))</f>
        <v>0</v>
      </c>
      <c r="O427" s="424"/>
      <c r="P427" s="425"/>
      <c r="Q427" s="425"/>
      <c r="R427" s="425"/>
      <c r="S427" s="425"/>
      <c r="T427" s="426"/>
      <c r="U427" s="68"/>
      <c r="V427" s="67"/>
      <c r="W427" s="74"/>
      <c r="X427" s="74"/>
      <c r="Y427" s="74"/>
      <c r="Z427" s="74"/>
      <c r="AA427" s="74"/>
      <c r="AB427" s="74"/>
    </row>
    <row r="428" spans="1:28" ht="48" customHeight="1" x14ac:dyDescent="0.2">
      <c r="B428" s="58" t="s">
        <v>121</v>
      </c>
      <c r="C428" s="37" t="s">
        <v>92</v>
      </c>
      <c r="D428" s="48" t="s">
        <v>84</v>
      </c>
      <c r="E428" s="39" t="s">
        <v>103</v>
      </c>
      <c r="F428" s="40">
        <f>IF(E428="Confiable",15,IF(E428="No confiable",0,""))</f>
        <v>15</v>
      </c>
      <c r="G428" s="424" t="s">
        <v>706</v>
      </c>
      <c r="H428" s="425"/>
      <c r="I428" s="425"/>
      <c r="J428" s="425"/>
      <c r="K428" s="425"/>
      <c r="L428" s="426"/>
      <c r="M428" s="39" t="s">
        <v>103</v>
      </c>
      <c r="N428" s="40">
        <f>IF(M428="Confiable",15,IF(M428="No confiable",0,""))</f>
        <v>15</v>
      </c>
      <c r="O428" s="424" t="s">
        <v>707</v>
      </c>
      <c r="P428" s="425"/>
      <c r="Q428" s="425"/>
      <c r="R428" s="425"/>
      <c r="S428" s="425"/>
      <c r="T428" s="426"/>
      <c r="U428" s="66"/>
      <c r="V428" s="67"/>
      <c r="W428" s="74"/>
      <c r="X428" s="74"/>
      <c r="Y428" s="74"/>
      <c r="Z428" s="74"/>
      <c r="AA428" s="74"/>
      <c r="AB428" s="74"/>
    </row>
    <row r="429" spans="1:28" ht="51.75" customHeight="1" x14ac:dyDescent="0.2">
      <c r="B429" s="58" t="s">
        <v>122</v>
      </c>
      <c r="C429" s="37" t="s">
        <v>93</v>
      </c>
      <c r="D429" s="48" t="s">
        <v>85</v>
      </c>
      <c r="E429" s="41" t="s">
        <v>105</v>
      </c>
      <c r="F429" s="40">
        <f>IF(E429="Se investigan y resuelven oportunamente",15,IF(E429="No se investigan y resuelven oportunamente",0,""))</f>
        <v>15</v>
      </c>
      <c r="G429" s="424" t="s">
        <v>696</v>
      </c>
      <c r="H429" s="425"/>
      <c r="I429" s="425"/>
      <c r="J429" s="425"/>
      <c r="K429" s="425"/>
      <c r="L429" s="426"/>
      <c r="M429" s="41" t="s">
        <v>105</v>
      </c>
      <c r="N429" s="40">
        <f>IF(M429="Se investigan y resuelven oportunamente",15,IF(M429="No se investigan y resuelven oportunamente",0,""))</f>
        <v>15</v>
      </c>
      <c r="O429" s="424" t="s">
        <v>696</v>
      </c>
      <c r="P429" s="425"/>
      <c r="Q429" s="425"/>
      <c r="R429" s="425"/>
      <c r="S429" s="425"/>
      <c r="T429" s="426"/>
      <c r="U429" s="68"/>
      <c r="V429" s="67"/>
      <c r="W429" s="74"/>
      <c r="X429" s="74"/>
      <c r="Y429" s="74"/>
      <c r="Z429" s="74"/>
      <c r="AA429" s="74"/>
      <c r="AB429" s="74"/>
    </row>
    <row r="430" spans="1:28" ht="41.25" customHeight="1" thickBot="1" x14ac:dyDescent="0.25">
      <c r="B430" s="53" t="s">
        <v>120</v>
      </c>
      <c r="C430" s="64" t="s">
        <v>94</v>
      </c>
      <c r="D430" s="49" t="s">
        <v>86</v>
      </c>
      <c r="E430" s="42" t="s">
        <v>107</v>
      </c>
      <c r="F430" s="43">
        <f>IF(E430="Completa",10,IF(E430="Incompleta",5,IF(E430="No existe",0,"")))</f>
        <v>10</v>
      </c>
      <c r="G430" s="427" t="s">
        <v>708</v>
      </c>
      <c r="H430" s="428"/>
      <c r="I430" s="428"/>
      <c r="J430" s="428"/>
      <c r="K430" s="428"/>
      <c r="L430" s="429"/>
      <c r="M430" s="42" t="s">
        <v>107</v>
      </c>
      <c r="N430" s="43">
        <f>IF(M430="Completa",10,IF(M430="Incompleta",5,IF(M430="No existe",0,"")))</f>
        <v>10</v>
      </c>
      <c r="O430" s="427" t="s">
        <v>709</v>
      </c>
      <c r="P430" s="428"/>
      <c r="Q430" s="428"/>
      <c r="R430" s="428"/>
      <c r="S430" s="428"/>
      <c r="T430" s="429"/>
      <c r="U430" s="66"/>
      <c r="V430" s="67"/>
      <c r="W430" s="74"/>
      <c r="X430" s="74"/>
      <c r="Y430" s="74"/>
      <c r="Z430" s="74"/>
      <c r="AA430" s="74"/>
      <c r="AB430" s="74"/>
    </row>
    <row r="431" spans="1:28" ht="15" thickBot="1" x14ac:dyDescent="0.25">
      <c r="D431" s="38"/>
      <c r="G431" s="54"/>
      <c r="H431" s="54"/>
      <c r="I431" s="54"/>
      <c r="J431" s="54"/>
      <c r="K431" s="54"/>
      <c r="L431" s="54"/>
      <c r="U431" s="54"/>
      <c r="V431" s="54"/>
      <c r="W431" s="54"/>
      <c r="X431" s="54"/>
      <c r="Y431" s="54"/>
      <c r="Z431" s="54"/>
      <c r="AA431" s="54"/>
      <c r="AB431" s="54"/>
    </row>
    <row r="432" spans="1:28" x14ac:dyDescent="0.2">
      <c r="D432" s="46" t="s">
        <v>87</v>
      </c>
      <c r="E432" s="375">
        <f>IF(SUM(F424:F430)=0,"-",SUM(F424:F430))</f>
        <v>100</v>
      </c>
      <c r="F432" s="376"/>
      <c r="G432" s="55"/>
      <c r="H432" s="55"/>
      <c r="I432" s="55"/>
      <c r="J432" s="55"/>
      <c r="K432" s="55"/>
      <c r="L432" s="55"/>
      <c r="M432" s="377">
        <f>IF(SUM(N424:N430)=0,"-",SUM(N424:N430))</f>
        <v>85</v>
      </c>
      <c r="N432" s="378"/>
      <c r="U432" s="55"/>
      <c r="V432" s="55"/>
      <c r="W432" s="54"/>
      <c r="X432" s="54"/>
      <c r="Y432" s="54"/>
      <c r="Z432" s="54"/>
      <c r="AA432" s="54"/>
      <c r="AB432" s="54"/>
    </row>
    <row r="433" spans="1:28" ht="15" thickBot="1" x14ac:dyDescent="0.25">
      <c r="D433" s="47" t="s">
        <v>113</v>
      </c>
      <c r="E433" s="362" t="str">
        <f>IF(E432&lt;=74,"Débil",IF(E432&lt;=89,"Moderado",IF(E432&lt;=100,"Fuerte","")))</f>
        <v>Fuerte</v>
      </c>
      <c r="F433" s="363"/>
      <c r="G433" s="55"/>
      <c r="H433" s="55"/>
      <c r="I433" s="55"/>
      <c r="J433" s="55"/>
      <c r="K433" s="55"/>
      <c r="L433" s="55"/>
      <c r="M433" s="364" t="str">
        <f>IF(M432&lt;=74,"Débil",IF(M432&lt;=89,"Moderado",IF(M432&lt;=100,"Fuerte","")))</f>
        <v>Moderado</v>
      </c>
      <c r="N433" s="365"/>
      <c r="U433" s="55"/>
      <c r="V433" s="55"/>
      <c r="W433" s="54"/>
      <c r="X433" s="54"/>
      <c r="Y433" s="54"/>
      <c r="Z433" s="54"/>
      <c r="AA433" s="54"/>
      <c r="AB433" s="54"/>
    </row>
    <row r="435" spans="1:28" ht="15" thickBot="1" x14ac:dyDescent="0.25"/>
    <row r="436" spans="1:28" ht="33.75" customHeight="1" thickBot="1" x14ac:dyDescent="0.25">
      <c r="A436" s="52" t="str">
        <f>+Matriz!E58</f>
        <v>AGFF-RG-004</v>
      </c>
      <c r="B436" s="408" t="str">
        <f>+Matriz!F58</f>
        <v>Traslados presupuestales recurrentes.</v>
      </c>
      <c r="C436" s="409"/>
      <c r="D436" s="410"/>
      <c r="E436" s="56"/>
      <c r="F436" s="56"/>
      <c r="G436" s="56"/>
      <c r="H436" s="56"/>
      <c r="I436" s="56"/>
      <c r="J436" s="56"/>
      <c r="K436" s="56"/>
      <c r="L436" s="56"/>
    </row>
    <row r="437" spans="1:28" ht="15" thickBot="1" x14ac:dyDescent="0.25"/>
    <row r="438" spans="1:28" ht="15.75" customHeight="1" thickBot="1" x14ac:dyDescent="0.25">
      <c r="B438" s="411" t="s">
        <v>127</v>
      </c>
      <c r="C438" s="412"/>
      <c r="D438" s="412"/>
      <c r="E438" s="415" t="s">
        <v>114</v>
      </c>
      <c r="F438" s="416"/>
      <c r="G438" s="416"/>
      <c r="H438" s="416"/>
      <c r="I438" s="416"/>
      <c r="J438" s="416"/>
      <c r="K438" s="416"/>
      <c r="L438" s="417"/>
      <c r="M438" s="418" t="s">
        <v>157</v>
      </c>
      <c r="N438" s="419"/>
      <c r="O438" s="419"/>
      <c r="P438" s="419"/>
      <c r="Q438" s="419"/>
      <c r="R438" s="419"/>
      <c r="S438" s="419"/>
      <c r="T438" s="420"/>
      <c r="U438" s="72"/>
      <c r="V438" s="72"/>
      <c r="W438" s="72"/>
      <c r="X438" s="72"/>
      <c r="Y438" s="72"/>
      <c r="Z438" s="72"/>
      <c r="AA438" s="72"/>
      <c r="AB438" s="72"/>
    </row>
    <row r="439" spans="1:28" ht="35.25" customHeight="1" thickBot="1" x14ac:dyDescent="0.25">
      <c r="B439" s="413"/>
      <c r="C439" s="414"/>
      <c r="D439" s="414"/>
      <c r="E439" s="421" t="str">
        <f>+Matriz!K58</f>
        <v>Ejecutar  Procedimiento AGFF-PP-PD-025 ELABORACIÓN, MODIFICACIÓN Y CIERRE PRESUPUESTAL  Actividades:2, 38 y Puntos de Control: 1,3,19 y 57</v>
      </c>
      <c r="F439" s="422"/>
      <c r="G439" s="422"/>
      <c r="H439" s="422"/>
      <c r="I439" s="422"/>
      <c r="J439" s="422"/>
      <c r="K439" s="422"/>
      <c r="L439" s="423"/>
      <c r="M439" s="421" t="str">
        <f>+Matriz!K59</f>
        <v>Ejecutar AGFF-PO-001 POLÍTICA FINANCIERA. Apartes:  "9. Políticas de presupuesto".</v>
      </c>
      <c r="N439" s="422"/>
      <c r="O439" s="422"/>
      <c r="P439" s="422"/>
      <c r="Q439" s="422"/>
      <c r="R439" s="422"/>
      <c r="S439" s="422"/>
      <c r="T439" s="423"/>
      <c r="U439" s="73"/>
      <c r="V439" s="73"/>
      <c r="W439" s="73"/>
      <c r="X439" s="73"/>
      <c r="Y439" s="73"/>
      <c r="Z439" s="73"/>
      <c r="AA439" s="73"/>
      <c r="AB439" s="73"/>
    </row>
    <row r="440" spans="1:28" ht="15" x14ac:dyDescent="0.25">
      <c r="B440" s="395" t="s">
        <v>115</v>
      </c>
      <c r="C440" s="397" t="s">
        <v>116</v>
      </c>
      <c r="D440" s="398"/>
      <c r="E440" s="401" t="s">
        <v>110</v>
      </c>
      <c r="F440" s="402"/>
      <c r="G440" s="403" t="s">
        <v>71</v>
      </c>
      <c r="H440" s="404"/>
      <c r="I440" s="404"/>
      <c r="J440" s="404"/>
      <c r="K440" s="404"/>
      <c r="L440" s="405"/>
      <c r="M440" s="406" t="s">
        <v>110</v>
      </c>
      <c r="N440" s="407"/>
      <c r="O440" s="383" t="s">
        <v>71</v>
      </c>
      <c r="P440" s="384"/>
      <c r="Q440" s="384"/>
      <c r="R440" s="384"/>
      <c r="S440" s="384"/>
      <c r="T440" s="385"/>
      <c r="U440" s="70"/>
      <c r="V440" s="70"/>
      <c r="W440" s="71"/>
      <c r="X440" s="71"/>
      <c r="Y440" s="71"/>
      <c r="Z440" s="71"/>
      <c r="AA440" s="71"/>
      <c r="AB440" s="71"/>
    </row>
    <row r="441" spans="1:28" ht="15" customHeight="1" thickBot="1" x14ac:dyDescent="0.25">
      <c r="B441" s="396"/>
      <c r="C441" s="399"/>
      <c r="D441" s="400"/>
      <c r="E441" s="50" t="s">
        <v>111</v>
      </c>
      <c r="F441" s="51" t="s">
        <v>112</v>
      </c>
      <c r="G441" s="386"/>
      <c r="H441" s="387"/>
      <c r="I441" s="387"/>
      <c r="J441" s="387"/>
      <c r="K441" s="387"/>
      <c r="L441" s="388"/>
      <c r="M441" s="50" t="s">
        <v>111</v>
      </c>
      <c r="N441" s="51" t="s">
        <v>112</v>
      </c>
      <c r="O441" s="386"/>
      <c r="P441" s="387"/>
      <c r="Q441" s="387"/>
      <c r="R441" s="387"/>
      <c r="S441" s="387"/>
      <c r="T441" s="388"/>
      <c r="U441" s="65"/>
      <c r="V441" s="65"/>
      <c r="W441" s="71"/>
      <c r="X441" s="71"/>
      <c r="Y441" s="71"/>
      <c r="Z441" s="71"/>
      <c r="AA441" s="71"/>
      <c r="AB441" s="71"/>
    </row>
    <row r="442" spans="1:28" ht="36.75" customHeight="1" x14ac:dyDescent="0.2">
      <c r="B442" s="389" t="s">
        <v>117</v>
      </c>
      <c r="C442" s="63" t="s">
        <v>88</v>
      </c>
      <c r="D442" s="57" t="s">
        <v>80</v>
      </c>
      <c r="E442" s="44" t="s">
        <v>95</v>
      </c>
      <c r="F442" s="45">
        <f>IF(E442="Asignado",15,IF(E442="No asignado",0,""))</f>
        <v>15</v>
      </c>
      <c r="G442" s="444" t="s">
        <v>530</v>
      </c>
      <c r="H442" s="445"/>
      <c r="I442" s="445"/>
      <c r="J442" s="445"/>
      <c r="K442" s="445"/>
      <c r="L442" s="446"/>
      <c r="M442" s="44" t="s">
        <v>95</v>
      </c>
      <c r="N442" s="45">
        <f>IF(M442="Asignado",15,IF(M442="No asignado",0,""))</f>
        <v>15</v>
      </c>
      <c r="O442" s="431" t="s">
        <v>530</v>
      </c>
      <c r="P442" s="432"/>
      <c r="Q442" s="432"/>
      <c r="R442" s="432"/>
      <c r="S442" s="432"/>
      <c r="T442" s="433"/>
      <c r="U442" s="66"/>
      <c r="V442" s="67"/>
      <c r="W442" s="74"/>
      <c r="X442" s="74"/>
      <c r="Y442" s="74"/>
      <c r="Z442" s="74"/>
      <c r="AA442" s="74"/>
      <c r="AB442" s="74"/>
    </row>
    <row r="443" spans="1:28" ht="41.25" customHeight="1" x14ac:dyDescent="0.2">
      <c r="B443" s="390"/>
      <c r="C443" s="37" t="s">
        <v>89</v>
      </c>
      <c r="D443" s="48" t="s">
        <v>81</v>
      </c>
      <c r="E443" s="39" t="s">
        <v>97</v>
      </c>
      <c r="F443" s="40">
        <f>IF(E443="Adecuado",15,IF(E443="Inadecuado",0,""))</f>
        <v>15</v>
      </c>
      <c r="G443" s="447"/>
      <c r="H443" s="448"/>
      <c r="I443" s="448"/>
      <c r="J443" s="448"/>
      <c r="K443" s="448"/>
      <c r="L443" s="449"/>
      <c r="M443" s="39" t="s">
        <v>97</v>
      </c>
      <c r="N443" s="40">
        <f>IF(M443="Adecuado",15,IF(M443="Inadecuado",0,""))</f>
        <v>15</v>
      </c>
      <c r="O443" s="434"/>
      <c r="P443" s="435"/>
      <c r="Q443" s="435"/>
      <c r="R443" s="435"/>
      <c r="S443" s="435"/>
      <c r="T443" s="436"/>
      <c r="U443" s="66"/>
      <c r="V443" s="67"/>
      <c r="W443" s="74"/>
      <c r="X443" s="74"/>
      <c r="Y443" s="74"/>
      <c r="Z443" s="74"/>
      <c r="AA443" s="74"/>
      <c r="AB443" s="74"/>
    </row>
    <row r="444" spans="1:28" ht="55.5" customHeight="1" x14ac:dyDescent="0.2">
      <c r="B444" s="62" t="s">
        <v>118</v>
      </c>
      <c r="C444" s="37" t="s">
        <v>90</v>
      </c>
      <c r="D444" s="48" t="s">
        <v>82</v>
      </c>
      <c r="E444" s="39" t="s">
        <v>99</v>
      </c>
      <c r="F444" s="40">
        <f>IF(E444="Oportuna",15,IF(E444="Inoportuna",0,""))</f>
        <v>15</v>
      </c>
      <c r="G444" s="424" t="s">
        <v>531</v>
      </c>
      <c r="H444" s="425"/>
      <c r="I444" s="425"/>
      <c r="J444" s="425"/>
      <c r="K444" s="425"/>
      <c r="L444" s="426"/>
      <c r="M444" s="39" t="s">
        <v>99</v>
      </c>
      <c r="N444" s="40">
        <f>IF(M444="Oportuna",15,IF(M444="Inoportuna",0,""))</f>
        <v>15</v>
      </c>
      <c r="O444" s="424" t="s">
        <v>710</v>
      </c>
      <c r="P444" s="425"/>
      <c r="Q444" s="425"/>
      <c r="R444" s="425"/>
      <c r="S444" s="425"/>
      <c r="T444" s="426"/>
      <c r="U444" s="66"/>
      <c r="V444" s="67"/>
      <c r="W444" s="74"/>
      <c r="X444" s="74"/>
      <c r="Y444" s="74"/>
      <c r="Z444" s="74"/>
      <c r="AA444" s="74"/>
      <c r="AB444" s="74"/>
    </row>
    <row r="445" spans="1:28" ht="46.5" customHeight="1" x14ac:dyDescent="0.2">
      <c r="B445" s="62" t="s">
        <v>119</v>
      </c>
      <c r="C445" s="37" t="s">
        <v>91</v>
      </c>
      <c r="D445" s="48" t="s">
        <v>83</v>
      </c>
      <c r="E445" s="41" t="s">
        <v>101</v>
      </c>
      <c r="F445" s="40">
        <f>IF(E445="Prevenir o detectar",15,IF(E445="No es control",0,""))</f>
        <v>15</v>
      </c>
      <c r="G445" s="424" t="s">
        <v>532</v>
      </c>
      <c r="H445" s="425"/>
      <c r="I445" s="425"/>
      <c r="J445" s="425"/>
      <c r="K445" s="425"/>
      <c r="L445" s="426"/>
      <c r="M445" s="41" t="s">
        <v>102</v>
      </c>
      <c r="N445" s="40">
        <f>IF(M445="Prevenir o detectar",15,IF(M445="No es control",0,""))</f>
        <v>0</v>
      </c>
      <c r="O445" s="424"/>
      <c r="P445" s="425"/>
      <c r="Q445" s="425"/>
      <c r="R445" s="425"/>
      <c r="S445" s="425"/>
      <c r="T445" s="426"/>
      <c r="U445" s="68"/>
      <c r="V445" s="67"/>
      <c r="W445" s="74"/>
      <c r="X445" s="74"/>
      <c r="Y445" s="74"/>
      <c r="Z445" s="74"/>
      <c r="AA445" s="74"/>
      <c r="AB445" s="74"/>
    </row>
    <row r="446" spans="1:28" ht="48" customHeight="1" x14ac:dyDescent="0.2">
      <c r="B446" s="58" t="s">
        <v>121</v>
      </c>
      <c r="C446" s="37" t="s">
        <v>92</v>
      </c>
      <c r="D446" s="48" t="s">
        <v>84</v>
      </c>
      <c r="E446" s="39" t="s">
        <v>103</v>
      </c>
      <c r="F446" s="40">
        <f>IF(E446="Confiable",15,IF(E446="No confiable",0,""))</f>
        <v>15</v>
      </c>
      <c r="G446" s="424" t="s">
        <v>533</v>
      </c>
      <c r="H446" s="425"/>
      <c r="I446" s="425"/>
      <c r="J446" s="425"/>
      <c r="K446" s="425"/>
      <c r="L446" s="426"/>
      <c r="M446" s="39" t="s">
        <v>103</v>
      </c>
      <c r="N446" s="40">
        <f>IF(M446="Confiable",15,IF(M446="No confiable",0,""))</f>
        <v>15</v>
      </c>
      <c r="O446" s="424" t="s">
        <v>711</v>
      </c>
      <c r="P446" s="425"/>
      <c r="Q446" s="425"/>
      <c r="R446" s="425"/>
      <c r="S446" s="425"/>
      <c r="T446" s="426"/>
      <c r="U446" s="66"/>
      <c r="V446" s="67"/>
      <c r="W446" s="74"/>
      <c r="X446" s="74"/>
      <c r="Y446" s="74"/>
      <c r="Z446" s="74"/>
      <c r="AA446" s="74"/>
      <c r="AB446" s="74"/>
    </row>
    <row r="447" spans="1:28" ht="51.75" customHeight="1" x14ac:dyDescent="0.2">
      <c r="B447" s="58" t="s">
        <v>122</v>
      </c>
      <c r="C447" s="37" t="s">
        <v>93</v>
      </c>
      <c r="D447" s="48" t="s">
        <v>85</v>
      </c>
      <c r="E447" s="41" t="s">
        <v>105</v>
      </c>
      <c r="F447" s="40">
        <f>IF(E447="Se investigan y resuelven oportunamente",15,IF(E447="No se investigan y resuelven oportunamente",0,""))</f>
        <v>15</v>
      </c>
      <c r="G447" s="424" t="s">
        <v>534</v>
      </c>
      <c r="H447" s="425"/>
      <c r="I447" s="425"/>
      <c r="J447" s="425"/>
      <c r="K447" s="425"/>
      <c r="L447" s="426"/>
      <c r="M447" s="41" t="s">
        <v>105</v>
      </c>
      <c r="N447" s="40">
        <f>IF(M447="Se investigan y resuelven oportunamente",15,IF(M447="No se investigan y resuelven oportunamente",0,""))</f>
        <v>15</v>
      </c>
      <c r="O447" s="424" t="s">
        <v>696</v>
      </c>
      <c r="P447" s="425"/>
      <c r="Q447" s="425"/>
      <c r="R447" s="425"/>
      <c r="S447" s="425"/>
      <c r="T447" s="426"/>
      <c r="U447" s="68"/>
      <c r="V447" s="67"/>
      <c r="W447" s="74"/>
      <c r="X447" s="74"/>
      <c r="Y447" s="74"/>
      <c r="Z447" s="74"/>
      <c r="AA447" s="74"/>
      <c r="AB447" s="74"/>
    </row>
    <row r="448" spans="1:28" ht="41.25" customHeight="1" thickBot="1" x14ac:dyDescent="0.25">
      <c r="B448" s="53" t="s">
        <v>120</v>
      </c>
      <c r="C448" s="64" t="s">
        <v>94</v>
      </c>
      <c r="D448" s="49" t="s">
        <v>86</v>
      </c>
      <c r="E448" s="42" t="s">
        <v>107</v>
      </c>
      <c r="F448" s="43">
        <f>IF(E448="Completa",10,IF(E448="Incompleta",5,IF(E448="No existe",0,"")))</f>
        <v>10</v>
      </c>
      <c r="G448" s="427" t="s">
        <v>712</v>
      </c>
      <c r="H448" s="428"/>
      <c r="I448" s="428"/>
      <c r="J448" s="428"/>
      <c r="K448" s="428"/>
      <c r="L448" s="429"/>
      <c r="M448" s="42" t="s">
        <v>107</v>
      </c>
      <c r="N448" s="43">
        <f>IF(M448="Completa",10,IF(M448="Incompleta",5,IF(M448="No existe",0,"")))</f>
        <v>10</v>
      </c>
      <c r="O448" s="427" t="s">
        <v>713</v>
      </c>
      <c r="P448" s="428"/>
      <c r="Q448" s="428"/>
      <c r="R448" s="428"/>
      <c r="S448" s="428"/>
      <c r="T448" s="429"/>
      <c r="U448" s="66"/>
      <c r="V448" s="67"/>
      <c r="W448" s="74"/>
      <c r="X448" s="74"/>
      <c r="Y448" s="74"/>
      <c r="Z448" s="74"/>
      <c r="AA448" s="74"/>
      <c r="AB448" s="74"/>
    </row>
    <row r="449" spans="1:28" ht="15" thickBot="1" x14ac:dyDescent="0.25">
      <c r="D449" s="38"/>
      <c r="G449" s="54"/>
      <c r="H449" s="54"/>
      <c r="I449" s="54"/>
      <c r="J449" s="54"/>
      <c r="K449" s="54"/>
      <c r="L449" s="54"/>
      <c r="U449" s="54"/>
      <c r="V449" s="54"/>
      <c r="W449" s="54"/>
      <c r="X449" s="54"/>
      <c r="Y449" s="54"/>
      <c r="Z449" s="54"/>
      <c r="AA449" s="54"/>
      <c r="AB449" s="54"/>
    </row>
    <row r="450" spans="1:28" x14ac:dyDescent="0.2">
      <c r="D450" s="46" t="s">
        <v>87</v>
      </c>
      <c r="E450" s="375">
        <f>IF(SUM(F442:F448)=0,"-",SUM(F442:F448))</f>
        <v>100</v>
      </c>
      <c r="F450" s="376"/>
      <c r="G450" s="55"/>
      <c r="H450" s="55"/>
      <c r="I450" s="55"/>
      <c r="J450" s="55"/>
      <c r="K450" s="55"/>
      <c r="L450" s="55"/>
      <c r="M450" s="377">
        <f>IF(SUM(N442:N448)=0,"-",SUM(N442:N448))</f>
        <v>85</v>
      </c>
      <c r="N450" s="378"/>
      <c r="U450" s="55"/>
      <c r="V450" s="55"/>
      <c r="W450" s="54"/>
      <c r="X450" s="54"/>
      <c r="Y450" s="54"/>
      <c r="Z450" s="54"/>
      <c r="AA450" s="54"/>
      <c r="AB450" s="54"/>
    </row>
    <row r="451" spans="1:28" ht="15" thickBot="1" x14ac:dyDescent="0.25">
      <c r="D451" s="47" t="s">
        <v>113</v>
      </c>
      <c r="E451" s="362" t="str">
        <f>IF(E450&lt;=74,"Débil",IF(E450&lt;=89,"Moderado",IF(E450&lt;=100,"Fuerte","")))</f>
        <v>Fuerte</v>
      </c>
      <c r="F451" s="363"/>
      <c r="G451" s="55"/>
      <c r="H451" s="55"/>
      <c r="I451" s="55"/>
      <c r="J451" s="55"/>
      <c r="K451" s="55"/>
      <c r="L451" s="55"/>
      <c r="M451" s="364" t="str">
        <f>IF(M450&lt;=74,"Débil",IF(M450&lt;=89,"Moderado",IF(M450&lt;=100,"Fuerte","")))</f>
        <v>Moderado</v>
      </c>
      <c r="N451" s="365"/>
      <c r="U451" s="55"/>
      <c r="V451" s="55"/>
      <c r="W451" s="54"/>
      <c r="X451" s="54"/>
      <c r="Y451" s="54"/>
      <c r="Z451" s="54"/>
      <c r="AA451" s="54"/>
      <c r="AB451" s="54"/>
    </row>
    <row r="453" spans="1:28" ht="15" thickBot="1" x14ac:dyDescent="0.25"/>
    <row r="454" spans="1:28" ht="33.75" customHeight="1" thickBot="1" x14ac:dyDescent="0.25">
      <c r="A454" s="52" t="str">
        <f>+Matriz!E60</f>
        <v>AGFF-RG-005</v>
      </c>
      <c r="B454" s="408" t="str">
        <f>+Matriz!F60</f>
        <v>Pérdida de recursos (caja e inversiones)</v>
      </c>
      <c r="C454" s="409"/>
      <c r="D454" s="410"/>
      <c r="E454" s="56"/>
      <c r="F454" s="56"/>
      <c r="G454" s="56"/>
      <c r="H454" s="56"/>
      <c r="I454" s="56"/>
      <c r="J454" s="56"/>
      <c r="K454" s="56"/>
      <c r="L454" s="56"/>
    </row>
    <row r="455" spans="1:28" ht="15" thickBot="1" x14ac:dyDescent="0.25"/>
    <row r="456" spans="1:28" ht="15.75" customHeight="1" thickBot="1" x14ac:dyDescent="0.25">
      <c r="B456" s="411" t="s">
        <v>127</v>
      </c>
      <c r="C456" s="412"/>
      <c r="D456" s="412"/>
      <c r="E456" s="415" t="s">
        <v>114</v>
      </c>
      <c r="F456" s="416"/>
      <c r="G456" s="416"/>
      <c r="H456" s="416"/>
      <c r="I456" s="416"/>
      <c r="J456" s="416"/>
      <c r="K456" s="416"/>
      <c r="L456" s="417"/>
      <c r="M456" s="418" t="s">
        <v>157</v>
      </c>
      <c r="N456" s="419"/>
      <c r="O456" s="419"/>
      <c r="P456" s="419"/>
      <c r="Q456" s="419"/>
      <c r="R456" s="419"/>
      <c r="S456" s="419"/>
      <c r="T456" s="420"/>
      <c r="U456" s="72"/>
      <c r="V456" s="72"/>
      <c r="W456" s="72"/>
      <c r="X456" s="72"/>
      <c r="Y456" s="72"/>
      <c r="Z456" s="72"/>
      <c r="AA456" s="72"/>
      <c r="AB456" s="72"/>
    </row>
    <row r="457" spans="1:28" ht="35.25" customHeight="1" thickBot="1" x14ac:dyDescent="0.25">
      <c r="B457" s="413"/>
      <c r="C457" s="414"/>
      <c r="D457" s="414"/>
      <c r="E457" s="421" t="str">
        <f>+Matriz!K60</f>
        <v>Ejecutar AGFF-TE-PD-032 INVERSIONES DE TESORERÍA  Puntos  Control: 6,14 y 18.</v>
      </c>
      <c r="F457" s="422"/>
      <c r="G457" s="422"/>
      <c r="H457" s="422"/>
      <c r="I457" s="422"/>
      <c r="J457" s="422"/>
      <c r="K457" s="422"/>
      <c r="L457" s="423"/>
      <c r="M457" s="421" t="str">
        <f>+Matriz!K61</f>
        <v>Ejecutar AGFF-PO-001 POLÍTICA FINANCIERA.  Apartes :8. "Políticas de Tesorería".</v>
      </c>
      <c r="N457" s="422"/>
      <c r="O457" s="422"/>
      <c r="P457" s="422"/>
      <c r="Q457" s="422"/>
      <c r="R457" s="422"/>
      <c r="S457" s="422"/>
      <c r="T457" s="423"/>
      <c r="U457" s="73"/>
      <c r="V457" s="73"/>
      <c r="W457" s="73"/>
      <c r="X457" s="73"/>
      <c r="Y457" s="73"/>
      <c r="Z457" s="73"/>
      <c r="AA457" s="73"/>
      <c r="AB457" s="73"/>
    </row>
    <row r="458" spans="1:28" ht="15" x14ac:dyDescent="0.25">
      <c r="B458" s="395" t="s">
        <v>115</v>
      </c>
      <c r="C458" s="397" t="s">
        <v>116</v>
      </c>
      <c r="D458" s="398"/>
      <c r="E458" s="401" t="s">
        <v>110</v>
      </c>
      <c r="F458" s="402"/>
      <c r="G458" s="403" t="s">
        <v>71</v>
      </c>
      <c r="H458" s="404"/>
      <c r="I458" s="404"/>
      <c r="J458" s="404"/>
      <c r="K458" s="404"/>
      <c r="L458" s="405"/>
      <c r="M458" s="406" t="s">
        <v>110</v>
      </c>
      <c r="N458" s="407"/>
      <c r="O458" s="383" t="s">
        <v>71</v>
      </c>
      <c r="P458" s="384"/>
      <c r="Q458" s="384"/>
      <c r="R458" s="384"/>
      <c r="S458" s="384"/>
      <c r="T458" s="385"/>
      <c r="U458" s="70"/>
      <c r="V458" s="70"/>
      <c r="W458" s="71"/>
      <c r="X458" s="71"/>
      <c r="Y458" s="71"/>
      <c r="Z458" s="71"/>
      <c r="AA458" s="71"/>
      <c r="AB458" s="71"/>
    </row>
    <row r="459" spans="1:28" ht="15" customHeight="1" thickBot="1" x14ac:dyDescent="0.25">
      <c r="B459" s="396"/>
      <c r="C459" s="399"/>
      <c r="D459" s="400"/>
      <c r="E459" s="50" t="s">
        <v>111</v>
      </c>
      <c r="F459" s="51" t="s">
        <v>112</v>
      </c>
      <c r="G459" s="386"/>
      <c r="H459" s="387"/>
      <c r="I459" s="387"/>
      <c r="J459" s="387"/>
      <c r="K459" s="387"/>
      <c r="L459" s="388"/>
      <c r="M459" s="50" t="s">
        <v>111</v>
      </c>
      <c r="N459" s="51" t="s">
        <v>112</v>
      </c>
      <c r="O459" s="386"/>
      <c r="P459" s="387"/>
      <c r="Q459" s="387"/>
      <c r="R459" s="387"/>
      <c r="S459" s="387"/>
      <c r="T459" s="388"/>
      <c r="U459" s="65"/>
      <c r="V459" s="65"/>
      <c r="W459" s="71"/>
      <c r="X459" s="71"/>
      <c r="Y459" s="71"/>
      <c r="Z459" s="71"/>
      <c r="AA459" s="71"/>
      <c r="AB459" s="71"/>
    </row>
    <row r="460" spans="1:28" ht="36.75" customHeight="1" x14ac:dyDescent="0.2">
      <c r="B460" s="389" t="s">
        <v>117</v>
      </c>
      <c r="C460" s="63" t="s">
        <v>88</v>
      </c>
      <c r="D460" s="57" t="s">
        <v>80</v>
      </c>
      <c r="E460" s="44" t="s">
        <v>95</v>
      </c>
      <c r="F460" s="45">
        <f>IF(E460="Asignado",15,IF(E460="No asignado",0,""))</f>
        <v>15</v>
      </c>
      <c r="G460" s="431" t="s">
        <v>714</v>
      </c>
      <c r="H460" s="432"/>
      <c r="I460" s="432"/>
      <c r="J460" s="432"/>
      <c r="K460" s="432"/>
      <c r="L460" s="433"/>
      <c r="M460" s="44" t="s">
        <v>95</v>
      </c>
      <c r="N460" s="45">
        <f>IF(M460="Asignado",15,IF(M460="No asignado",0,""))</f>
        <v>15</v>
      </c>
      <c r="O460" s="431" t="s">
        <v>714</v>
      </c>
      <c r="P460" s="432"/>
      <c r="Q460" s="432"/>
      <c r="R460" s="432"/>
      <c r="S460" s="432"/>
      <c r="T460" s="433"/>
      <c r="U460" s="66"/>
      <c r="V460" s="67"/>
      <c r="W460" s="74"/>
      <c r="X460" s="74"/>
      <c r="Y460" s="74"/>
      <c r="Z460" s="74"/>
      <c r="AA460" s="74"/>
      <c r="AB460" s="74"/>
    </row>
    <row r="461" spans="1:28" ht="41.25" customHeight="1" x14ac:dyDescent="0.2">
      <c r="B461" s="390"/>
      <c r="C461" s="37" t="s">
        <v>89</v>
      </c>
      <c r="D461" s="48" t="s">
        <v>81</v>
      </c>
      <c r="E461" s="39" t="s">
        <v>97</v>
      </c>
      <c r="F461" s="40">
        <f>IF(E461="Adecuado",15,IF(E461="Inadecuado",0,""))</f>
        <v>15</v>
      </c>
      <c r="G461" s="434"/>
      <c r="H461" s="435"/>
      <c r="I461" s="435"/>
      <c r="J461" s="435"/>
      <c r="K461" s="435"/>
      <c r="L461" s="436"/>
      <c r="M461" s="39" t="s">
        <v>97</v>
      </c>
      <c r="N461" s="40">
        <f>IF(M461="Adecuado",15,IF(M461="Inadecuado",0,""))</f>
        <v>15</v>
      </c>
      <c r="O461" s="434"/>
      <c r="P461" s="435"/>
      <c r="Q461" s="435"/>
      <c r="R461" s="435"/>
      <c r="S461" s="435"/>
      <c r="T461" s="436"/>
      <c r="U461" s="66"/>
      <c r="V461" s="67"/>
      <c r="W461" s="74"/>
      <c r="X461" s="74"/>
      <c r="Y461" s="74"/>
      <c r="Z461" s="74"/>
      <c r="AA461" s="74"/>
      <c r="AB461" s="74"/>
    </row>
    <row r="462" spans="1:28" ht="55.5" customHeight="1" x14ac:dyDescent="0.2">
      <c r="B462" s="62" t="s">
        <v>118</v>
      </c>
      <c r="C462" s="37" t="s">
        <v>90</v>
      </c>
      <c r="D462" s="48" t="s">
        <v>82</v>
      </c>
      <c r="E462" s="39" t="s">
        <v>99</v>
      </c>
      <c r="F462" s="40">
        <f>IF(E462="Oportuna",15,IF(E462="Inoportuna",0,""))</f>
        <v>15</v>
      </c>
      <c r="G462" s="424" t="s">
        <v>535</v>
      </c>
      <c r="H462" s="425"/>
      <c r="I462" s="425"/>
      <c r="J462" s="425"/>
      <c r="K462" s="425"/>
      <c r="L462" s="426"/>
      <c r="M462" s="39" t="s">
        <v>99</v>
      </c>
      <c r="N462" s="40">
        <f>IF(M462="Oportuna",15,IF(M462="Inoportuna",0,""))</f>
        <v>15</v>
      </c>
      <c r="O462" s="424" t="s">
        <v>715</v>
      </c>
      <c r="P462" s="425"/>
      <c r="Q462" s="425"/>
      <c r="R462" s="425"/>
      <c r="S462" s="425"/>
      <c r="T462" s="426"/>
      <c r="U462" s="66"/>
      <c r="V462" s="67"/>
      <c r="W462" s="74"/>
      <c r="X462" s="74"/>
      <c r="Y462" s="74"/>
      <c r="Z462" s="74"/>
      <c r="AA462" s="74"/>
      <c r="AB462" s="74"/>
    </row>
    <row r="463" spans="1:28" ht="46.5" customHeight="1" x14ac:dyDescent="0.2">
      <c r="B463" s="62" t="s">
        <v>119</v>
      </c>
      <c r="C463" s="37" t="s">
        <v>91</v>
      </c>
      <c r="D463" s="48" t="s">
        <v>83</v>
      </c>
      <c r="E463" s="41" t="s">
        <v>101</v>
      </c>
      <c r="F463" s="40">
        <f>IF(E463="Prevenir o detectar",15,IF(E463="No es control",0,""))</f>
        <v>15</v>
      </c>
      <c r="G463" s="424" t="s">
        <v>716</v>
      </c>
      <c r="H463" s="425"/>
      <c r="I463" s="425"/>
      <c r="J463" s="425"/>
      <c r="K463" s="425"/>
      <c r="L463" s="426"/>
      <c r="M463" s="41" t="s">
        <v>102</v>
      </c>
      <c r="N463" s="40">
        <f>IF(M463="Prevenir o detectar",15,IF(M463="No es control",0,""))</f>
        <v>0</v>
      </c>
      <c r="O463" s="424"/>
      <c r="P463" s="425"/>
      <c r="Q463" s="425"/>
      <c r="R463" s="425"/>
      <c r="S463" s="425"/>
      <c r="T463" s="426"/>
      <c r="U463" s="68"/>
      <c r="V463" s="67"/>
      <c r="W463" s="74"/>
      <c r="X463" s="74"/>
      <c r="Y463" s="74"/>
      <c r="Z463" s="74"/>
      <c r="AA463" s="74"/>
      <c r="AB463" s="74"/>
    </row>
    <row r="464" spans="1:28" ht="48" customHeight="1" x14ac:dyDescent="0.2">
      <c r="B464" s="58" t="s">
        <v>121</v>
      </c>
      <c r="C464" s="37" t="s">
        <v>92</v>
      </c>
      <c r="D464" s="48" t="s">
        <v>84</v>
      </c>
      <c r="E464" s="39" t="s">
        <v>103</v>
      </c>
      <c r="F464" s="40">
        <f>IF(E464="Confiable",15,IF(E464="No confiable",0,""))</f>
        <v>15</v>
      </c>
      <c r="G464" s="424" t="s">
        <v>717</v>
      </c>
      <c r="H464" s="425"/>
      <c r="I464" s="425"/>
      <c r="J464" s="425"/>
      <c r="K464" s="425"/>
      <c r="L464" s="426"/>
      <c r="M464" s="39" t="s">
        <v>103</v>
      </c>
      <c r="N464" s="40">
        <f>IF(M464="Confiable",15,IF(M464="No confiable",0,""))</f>
        <v>15</v>
      </c>
      <c r="O464" s="424" t="s">
        <v>718</v>
      </c>
      <c r="P464" s="425"/>
      <c r="Q464" s="425"/>
      <c r="R464" s="425"/>
      <c r="S464" s="425"/>
      <c r="T464" s="426"/>
      <c r="U464" s="66"/>
      <c r="V464" s="67"/>
      <c r="W464" s="74"/>
      <c r="X464" s="74"/>
      <c r="Y464" s="74"/>
      <c r="Z464" s="74"/>
      <c r="AA464" s="74"/>
      <c r="AB464" s="74"/>
    </row>
    <row r="465" spans="1:28" ht="51.75" customHeight="1" x14ac:dyDescent="0.2">
      <c r="B465" s="58" t="s">
        <v>122</v>
      </c>
      <c r="C465" s="37" t="s">
        <v>93</v>
      </c>
      <c r="D465" s="48" t="s">
        <v>85</v>
      </c>
      <c r="E465" s="41" t="s">
        <v>105</v>
      </c>
      <c r="F465" s="40">
        <f>IF(E465="Se investigan y resuelven oportunamente",15,IF(E465="No se investigan y resuelven oportunamente",0,""))</f>
        <v>15</v>
      </c>
      <c r="G465" s="424" t="s">
        <v>719</v>
      </c>
      <c r="H465" s="425"/>
      <c r="I465" s="425"/>
      <c r="J465" s="425"/>
      <c r="K465" s="425"/>
      <c r="L465" s="426"/>
      <c r="M465" s="41" t="s">
        <v>105</v>
      </c>
      <c r="N465" s="40">
        <f>IF(M465="Se investigan y resuelven oportunamente",15,IF(M465="No se investigan y resuelven oportunamente",0,""))</f>
        <v>15</v>
      </c>
      <c r="O465" s="424" t="s">
        <v>696</v>
      </c>
      <c r="P465" s="425"/>
      <c r="Q465" s="425"/>
      <c r="R465" s="425"/>
      <c r="S465" s="425"/>
      <c r="T465" s="426"/>
      <c r="U465" s="68"/>
      <c r="V465" s="67"/>
      <c r="W465" s="74"/>
      <c r="X465" s="74"/>
      <c r="Y465" s="74"/>
      <c r="Z465" s="74"/>
      <c r="AA465" s="74"/>
      <c r="AB465" s="74"/>
    </row>
    <row r="466" spans="1:28" ht="41.25" customHeight="1" thickBot="1" x14ac:dyDescent="0.25">
      <c r="B466" s="53" t="s">
        <v>120</v>
      </c>
      <c r="C466" s="64" t="s">
        <v>94</v>
      </c>
      <c r="D466" s="49" t="s">
        <v>86</v>
      </c>
      <c r="E466" s="42" t="s">
        <v>107</v>
      </c>
      <c r="F466" s="43">
        <f>IF(E466="Completa",10,IF(E466="Incompleta",5,IF(E466="No existe",0,"")))</f>
        <v>10</v>
      </c>
      <c r="G466" s="427" t="s">
        <v>717</v>
      </c>
      <c r="H466" s="428"/>
      <c r="I466" s="428"/>
      <c r="J466" s="428"/>
      <c r="K466" s="428"/>
      <c r="L466" s="429"/>
      <c r="M466" s="42" t="s">
        <v>107</v>
      </c>
      <c r="N466" s="43">
        <f>IF(M466="Completa",10,IF(M466="Incompleta",5,IF(M466="No existe",0,"")))</f>
        <v>10</v>
      </c>
      <c r="O466" s="427" t="s">
        <v>536</v>
      </c>
      <c r="P466" s="428"/>
      <c r="Q466" s="428"/>
      <c r="R466" s="428"/>
      <c r="S466" s="428"/>
      <c r="T466" s="429"/>
      <c r="U466" s="66"/>
      <c r="V466" s="67"/>
      <c r="W466" s="74"/>
      <c r="X466" s="74"/>
      <c r="Y466" s="74"/>
      <c r="Z466" s="74"/>
      <c r="AA466" s="74"/>
      <c r="AB466" s="74"/>
    </row>
    <row r="467" spans="1:28" ht="15" thickBot="1" x14ac:dyDescent="0.25">
      <c r="D467" s="38"/>
      <c r="G467" s="54"/>
      <c r="H467" s="54"/>
      <c r="I467" s="54"/>
      <c r="J467" s="54"/>
      <c r="K467" s="54"/>
      <c r="L467" s="54"/>
      <c r="U467" s="54"/>
      <c r="V467" s="54"/>
      <c r="W467" s="54"/>
      <c r="X467" s="54"/>
      <c r="Y467" s="54"/>
      <c r="Z467" s="54"/>
      <c r="AA467" s="54"/>
      <c r="AB467" s="54"/>
    </row>
    <row r="468" spans="1:28" x14ac:dyDescent="0.2">
      <c r="D468" s="46" t="s">
        <v>87</v>
      </c>
      <c r="E468" s="375">
        <f>IF(SUM(F460:F466)=0,"-",SUM(F460:F466))</f>
        <v>100</v>
      </c>
      <c r="F468" s="376"/>
      <c r="G468" s="55"/>
      <c r="H468" s="55"/>
      <c r="I468" s="55"/>
      <c r="J468" s="55"/>
      <c r="K468" s="55"/>
      <c r="L468" s="55"/>
      <c r="M468" s="377">
        <f>IF(SUM(N460:N466)=0,"-",SUM(N460:N466))</f>
        <v>85</v>
      </c>
      <c r="N468" s="378"/>
      <c r="U468" s="55"/>
      <c r="V468" s="55"/>
      <c r="W468" s="54"/>
      <c r="X468" s="54"/>
      <c r="Y468" s="54"/>
      <c r="Z468" s="54"/>
      <c r="AA468" s="54"/>
      <c r="AB468" s="54"/>
    </row>
    <row r="469" spans="1:28" ht="15" thickBot="1" x14ac:dyDescent="0.25">
      <c r="D469" s="47" t="s">
        <v>113</v>
      </c>
      <c r="E469" s="362" t="str">
        <f>IF(E468&lt;=74,"Débil",IF(E468&lt;=89,"Moderado",IF(E468&lt;=100,"Fuerte","")))</f>
        <v>Fuerte</v>
      </c>
      <c r="F469" s="363"/>
      <c r="G469" s="55"/>
      <c r="H469" s="55"/>
      <c r="I469" s="55"/>
      <c r="J469" s="55"/>
      <c r="K469" s="55"/>
      <c r="L469" s="55"/>
      <c r="M469" s="364" t="str">
        <f>IF(M468&lt;=74,"Débil",IF(M468&lt;=89,"Moderado",IF(M468&lt;=100,"Fuerte","")))</f>
        <v>Moderado</v>
      </c>
      <c r="N469" s="365"/>
      <c r="U469" s="55"/>
      <c r="V469" s="55"/>
      <c r="W469" s="54"/>
      <c r="X469" s="54"/>
      <c r="Y469" s="54"/>
      <c r="Z469" s="54"/>
      <c r="AA469" s="54"/>
      <c r="AB469" s="54"/>
    </row>
    <row r="471" spans="1:28" ht="15" thickBot="1" x14ac:dyDescent="0.25"/>
    <row r="472" spans="1:28" ht="33.75" customHeight="1" thickBot="1" x14ac:dyDescent="0.25">
      <c r="A472" s="52" t="str">
        <f>+Matriz!E62</f>
        <v>AAUT-RG-001</v>
      </c>
      <c r="B472" s="408" t="str">
        <f>+Matriz!F62</f>
        <v>Gestionar inadecuadamente una PQRSD ciudadana.</v>
      </c>
      <c r="C472" s="409"/>
      <c r="D472" s="410"/>
      <c r="E472" s="56"/>
      <c r="F472" s="56"/>
      <c r="G472" s="56"/>
      <c r="H472" s="56"/>
      <c r="I472" s="56"/>
      <c r="J472" s="56"/>
      <c r="K472" s="56"/>
      <c r="L472" s="56"/>
      <c r="M472" s="54"/>
      <c r="N472" s="54"/>
      <c r="O472" s="54"/>
      <c r="P472" s="54"/>
      <c r="Q472" s="54"/>
      <c r="R472" s="54"/>
      <c r="S472" s="54"/>
      <c r="T472" s="54"/>
    </row>
    <row r="473" spans="1:28" ht="15" thickBot="1" x14ac:dyDescent="0.25">
      <c r="M473" s="54"/>
      <c r="N473" s="54"/>
      <c r="O473" s="54"/>
      <c r="P473" s="54"/>
      <c r="Q473" s="54"/>
      <c r="R473" s="54"/>
      <c r="S473" s="54"/>
      <c r="T473" s="54"/>
    </row>
    <row r="474" spans="1:28" ht="15.75" customHeight="1" x14ac:dyDescent="0.2">
      <c r="B474" s="411" t="s">
        <v>127</v>
      </c>
      <c r="C474" s="412"/>
      <c r="D474" s="412"/>
      <c r="E474" s="415" t="s">
        <v>114</v>
      </c>
      <c r="F474" s="416"/>
      <c r="G474" s="416"/>
      <c r="H474" s="416"/>
      <c r="I474" s="416"/>
      <c r="J474" s="416"/>
      <c r="K474" s="416"/>
      <c r="L474" s="417"/>
      <c r="M474" s="72"/>
      <c r="N474" s="72"/>
      <c r="O474" s="72"/>
      <c r="P474" s="72"/>
      <c r="Q474" s="72"/>
      <c r="R474" s="72"/>
      <c r="S474" s="72"/>
      <c r="T474" s="72"/>
    </row>
    <row r="475" spans="1:28" ht="31.5" customHeight="1" thickBot="1" x14ac:dyDescent="0.25">
      <c r="B475" s="413"/>
      <c r="C475" s="414"/>
      <c r="D475" s="414"/>
      <c r="E475" s="421" t="str">
        <f>+Matriz!K62</f>
        <v>Ejecutar procedimiento AAUT-PD-001 ATENCIÓN Y RESPUESTA A REQUERIMIENTOS DE LA CIUDADANÍA</v>
      </c>
      <c r="F475" s="422"/>
      <c r="G475" s="422"/>
      <c r="H475" s="422"/>
      <c r="I475" s="422"/>
      <c r="J475" s="422"/>
      <c r="K475" s="422"/>
      <c r="L475" s="423"/>
      <c r="M475" s="73"/>
      <c r="N475" s="73"/>
      <c r="O475" s="73"/>
      <c r="P475" s="73"/>
      <c r="Q475" s="73"/>
      <c r="R475" s="73"/>
      <c r="S475" s="73"/>
      <c r="T475" s="73"/>
    </row>
    <row r="476" spans="1:28" ht="15" x14ac:dyDescent="0.25">
      <c r="B476" s="395" t="s">
        <v>115</v>
      </c>
      <c r="C476" s="397" t="s">
        <v>116</v>
      </c>
      <c r="D476" s="398"/>
      <c r="E476" s="401" t="s">
        <v>110</v>
      </c>
      <c r="F476" s="402"/>
      <c r="G476" s="403" t="s">
        <v>71</v>
      </c>
      <c r="H476" s="404"/>
      <c r="I476" s="404"/>
      <c r="J476" s="404"/>
      <c r="K476" s="404"/>
      <c r="L476" s="405"/>
      <c r="M476" s="70"/>
      <c r="N476" s="70"/>
      <c r="O476" s="71"/>
      <c r="P476" s="71"/>
      <c r="Q476" s="71"/>
      <c r="R476" s="71"/>
      <c r="S476" s="71"/>
      <c r="T476" s="71"/>
    </row>
    <row r="477" spans="1:28" ht="15" customHeight="1" thickBot="1" x14ac:dyDescent="0.25">
      <c r="B477" s="396"/>
      <c r="C477" s="399"/>
      <c r="D477" s="400"/>
      <c r="E477" s="50" t="s">
        <v>111</v>
      </c>
      <c r="F477" s="51" t="s">
        <v>112</v>
      </c>
      <c r="G477" s="386"/>
      <c r="H477" s="387"/>
      <c r="I477" s="387"/>
      <c r="J477" s="387"/>
      <c r="K477" s="387"/>
      <c r="L477" s="388"/>
      <c r="M477" s="65"/>
      <c r="N477" s="65"/>
      <c r="O477" s="71"/>
      <c r="P477" s="71"/>
      <c r="Q477" s="71"/>
      <c r="R477" s="71"/>
      <c r="S477" s="71"/>
      <c r="T477" s="71"/>
    </row>
    <row r="478" spans="1:28" ht="36.75" customHeight="1" x14ac:dyDescent="0.2">
      <c r="B478" s="389" t="s">
        <v>117</v>
      </c>
      <c r="C478" s="77" t="s">
        <v>88</v>
      </c>
      <c r="D478" s="57" t="s">
        <v>80</v>
      </c>
      <c r="E478" s="44" t="s">
        <v>95</v>
      </c>
      <c r="F478" s="45">
        <f>IF(E478="Asignado",15,IF(E478="No asignado",0,""))</f>
        <v>15</v>
      </c>
      <c r="G478" s="431" t="s">
        <v>580</v>
      </c>
      <c r="H478" s="432"/>
      <c r="I478" s="432"/>
      <c r="J478" s="432"/>
      <c r="K478" s="432"/>
      <c r="L478" s="433"/>
      <c r="M478" s="66"/>
      <c r="N478" s="67"/>
      <c r="O478" s="69"/>
      <c r="P478" s="69"/>
      <c r="Q478" s="69"/>
      <c r="R478" s="69"/>
      <c r="S478" s="69"/>
      <c r="T478" s="69"/>
    </row>
    <row r="479" spans="1:28" ht="41.25" customHeight="1" x14ac:dyDescent="0.2">
      <c r="B479" s="390"/>
      <c r="C479" s="37" t="s">
        <v>89</v>
      </c>
      <c r="D479" s="48" t="s">
        <v>81</v>
      </c>
      <c r="E479" s="39" t="s">
        <v>97</v>
      </c>
      <c r="F479" s="40">
        <f>IF(E479="Adecuado",15,IF(E479="Inadecuado",0,""))</f>
        <v>15</v>
      </c>
      <c r="G479" s="434"/>
      <c r="H479" s="435"/>
      <c r="I479" s="435"/>
      <c r="J479" s="435"/>
      <c r="K479" s="435"/>
      <c r="L479" s="436"/>
      <c r="M479" s="66"/>
      <c r="N479" s="67"/>
      <c r="O479" s="69"/>
      <c r="P479" s="69"/>
      <c r="Q479" s="69"/>
      <c r="R479" s="69"/>
      <c r="S479" s="69"/>
      <c r="T479" s="69"/>
    </row>
    <row r="480" spans="1:28" ht="45" customHeight="1" x14ac:dyDescent="0.2">
      <c r="B480" s="76" t="s">
        <v>118</v>
      </c>
      <c r="C480" s="37" t="s">
        <v>90</v>
      </c>
      <c r="D480" s="48" t="s">
        <v>82</v>
      </c>
      <c r="E480" s="39" t="s">
        <v>100</v>
      </c>
      <c r="F480" s="40">
        <f>IF(E480="Oportuna",15,IF(E480="Inoportuna",0,""))</f>
        <v>0</v>
      </c>
      <c r="G480" s="424" t="s">
        <v>581</v>
      </c>
      <c r="H480" s="425"/>
      <c r="I480" s="425"/>
      <c r="J480" s="425"/>
      <c r="K480" s="425"/>
      <c r="L480" s="426"/>
      <c r="M480" s="66"/>
      <c r="N480" s="67"/>
      <c r="O480" s="69"/>
      <c r="P480" s="69"/>
      <c r="Q480" s="69"/>
      <c r="R480" s="69"/>
      <c r="S480" s="69"/>
      <c r="T480" s="69"/>
    </row>
    <row r="481" spans="1:20" ht="46.5" customHeight="1" x14ac:dyDescent="0.2">
      <c r="B481" s="76" t="s">
        <v>119</v>
      </c>
      <c r="C481" s="37" t="s">
        <v>91</v>
      </c>
      <c r="D481" s="48" t="s">
        <v>83</v>
      </c>
      <c r="E481" s="41" t="s">
        <v>102</v>
      </c>
      <c r="F481" s="40">
        <f>IF(E481="Prevenir o detectar",15,IF(E481="No es control",0,""))</f>
        <v>0</v>
      </c>
      <c r="G481" s="424" t="s">
        <v>102</v>
      </c>
      <c r="H481" s="425"/>
      <c r="I481" s="425"/>
      <c r="J481" s="425"/>
      <c r="K481" s="425"/>
      <c r="L481" s="426"/>
      <c r="M481" s="68"/>
      <c r="N481" s="67"/>
      <c r="O481" s="69"/>
      <c r="P481" s="69"/>
      <c r="Q481" s="69"/>
      <c r="R481" s="69"/>
      <c r="S481" s="69"/>
      <c r="T481" s="69"/>
    </row>
    <row r="482" spans="1:20" ht="49.5" customHeight="1" x14ac:dyDescent="0.2">
      <c r="B482" s="58" t="s">
        <v>121</v>
      </c>
      <c r="C482" s="37" t="s">
        <v>92</v>
      </c>
      <c r="D482" s="48" t="s">
        <v>84</v>
      </c>
      <c r="E482" s="39" t="s">
        <v>103</v>
      </c>
      <c r="F482" s="40">
        <f>IF(E482="Confiable",15,IF(E482="No confiable",0,""))</f>
        <v>15</v>
      </c>
      <c r="G482" s="424" t="s">
        <v>155</v>
      </c>
      <c r="H482" s="425"/>
      <c r="I482" s="425"/>
      <c r="J482" s="425"/>
      <c r="K482" s="425"/>
      <c r="L482" s="426"/>
      <c r="M482" s="66"/>
      <c r="N482" s="67"/>
      <c r="O482" s="69"/>
      <c r="P482" s="69"/>
      <c r="Q482" s="69"/>
      <c r="R482" s="69"/>
      <c r="S482" s="69"/>
      <c r="T482" s="69"/>
    </row>
    <row r="483" spans="1:20" ht="41.25" customHeight="1" x14ac:dyDescent="0.2">
      <c r="B483" s="58" t="s">
        <v>122</v>
      </c>
      <c r="C483" s="37" t="s">
        <v>93</v>
      </c>
      <c r="D483" s="48" t="s">
        <v>85</v>
      </c>
      <c r="E483" s="41" t="s">
        <v>105</v>
      </c>
      <c r="F483" s="40">
        <f>IF(E483="Se investigan y resuelven oportunamente",15,IF(E483="No se investigan y resuelven oportunamente",0,""))</f>
        <v>15</v>
      </c>
      <c r="G483" s="424" t="s">
        <v>582</v>
      </c>
      <c r="H483" s="425"/>
      <c r="I483" s="425"/>
      <c r="J483" s="425"/>
      <c r="K483" s="425"/>
      <c r="L483" s="426"/>
      <c r="M483" s="68"/>
      <c r="N483" s="67"/>
      <c r="O483" s="69"/>
      <c r="P483" s="69"/>
      <c r="Q483" s="69"/>
      <c r="R483" s="69"/>
      <c r="S483" s="69"/>
      <c r="T483" s="69"/>
    </row>
    <row r="484" spans="1:20" ht="41.25" customHeight="1" thickBot="1" x14ac:dyDescent="0.25">
      <c r="B484" s="53" t="s">
        <v>120</v>
      </c>
      <c r="C484" s="78" t="s">
        <v>94</v>
      </c>
      <c r="D484" s="49" t="s">
        <v>86</v>
      </c>
      <c r="E484" s="42" t="s">
        <v>107</v>
      </c>
      <c r="F484" s="43">
        <f>IF(E484="Completa",10,IF(E484="Incompleta",5,IF(E484="No existe",0,"")))</f>
        <v>10</v>
      </c>
      <c r="G484" s="427" t="s">
        <v>583</v>
      </c>
      <c r="H484" s="428"/>
      <c r="I484" s="428"/>
      <c r="J484" s="428"/>
      <c r="K484" s="428"/>
      <c r="L484" s="429"/>
      <c r="M484" s="66"/>
      <c r="N484" s="67"/>
      <c r="O484" s="69"/>
      <c r="P484" s="69"/>
      <c r="Q484" s="69"/>
      <c r="R484" s="69"/>
      <c r="S484" s="69"/>
      <c r="T484" s="69"/>
    </row>
    <row r="485" spans="1:20" ht="15" thickBot="1" x14ac:dyDescent="0.25">
      <c r="D485" s="38"/>
      <c r="G485" s="54"/>
      <c r="H485" s="54"/>
      <c r="I485" s="54"/>
      <c r="J485" s="54"/>
      <c r="K485" s="54"/>
      <c r="L485" s="54"/>
      <c r="M485" s="54"/>
      <c r="N485" s="54"/>
      <c r="O485" s="54"/>
      <c r="P485" s="54"/>
      <c r="Q485" s="54"/>
      <c r="R485" s="54"/>
      <c r="S485" s="54"/>
      <c r="T485" s="54"/>
    </row>
    <row r="486" spans="1:20" x14ac:dyDescent="0.2">
      <c r="D486" s="46" t="s">
        <v>87</v>
      </c>
      <c r="E486" s="375">
        <f>IF(SUM(F478:F484)=0,"-",SUM(F478:F484))</f>
        <v>70</v>
      </c>
      <c r="F486" s="376"/>
      <c r="G486" s="55"/>
      <c r="H486" s="55"/>
      <c r="I486" s="55"/>
      <c r="J486" s="55"/>
      <c r="K486" s="55"/>
      <c r="L486" s="55"/>
      <c r="M486" s="430"/>
      <c r="N486" s="430"/>
      <c r="O486" s="54"/>
      <c r="P486" s="54"/>
      <c r="Q486" s="54"/>
      <c r="R486" s="54"/>
      <c r="S486" s="54"/>
      <c r="T486" s="54"/>
    </row>
    <row r="487" spans="1:20" ht="15" thickBot="1" x14ac:dyDescent="0.25">
      <c r="D487" s="47" t="s">
        <v>113</v>
      </c>
      <c r="E487" s="362" t="str">
        <f>IF(E486&lt;=74,"Débil",IF(E486&lt;=89,"Moderado",IF(E486&lt;=100,"Fuerte","")))</f>
        <v>Débil</v>
      </c>
      <c r="F487" s="363"/>
      <c r="G487" s="55"/>
      <c r="H487" s="55"/>
      <c r="I487" s="55"/>
      <c r="J487" s="55"/>
      <c r="K487" s="55"/>
      <c r="L487" s="55"/>
      <c r="M487" s="430"/>
      <c r="N487" s="430"/>
      <c r="O487" s="54"/>
      <c r="P487" s="54"/>
      <c r="Q487" s="54"/>
      <c r="R487" s="54"/>
      <c r="S487" s="54"/>
      <c r="T487" s="54"/>
    </row>
    <row r="489" spans="1:20" ht="15" thickBot="1" x14ac:dyDescent="0.25"/>
    <row r="490" spans="1:20" ht="33.75" customHeight="1" thickBot="1" x14ac:dyDescent="0.25">
      <c r="A490" s="52" t="str">
        <f>+Matriz!E63</f>
        <v>AAUT-RG-002</v>
      </c>
      <c r="B490" s="408" t="str">
        <f>+Matriz!F63</f>
        <v>Responder las solicitudes de los ciudadanos por fuera de los términos de ley.</v>
      </c>
      <c r="C490" s="409"/>
      <c r="D490" s="410"/>
      <c r="E490" s="56"/>
      <c r="F490" s="56"/>
      <c r="G490" s="56"/>
      <c r="H490" s="56"/>
      <c r="I490" s="56"/>
      <c r="J490" s="56"/>
      <c r="K490" s="56"/>
      <c r="L490" s="56"/>
      <c r="M490" s="54"/>
      <c r="N490" s="54"/>
      <c r="O490" s="54"/>
      <c r="P490" s="54"/>
      <c r="Q490" s="54"/>
      <c r="R490" s="54"/>
      <c r="S490" s="54"/>
      <c r="T490" s="54"/>
    </row>
    <row r="491" spans="1:20" ht="15" thickBot="1" x14ac:dyDescent="0.25">
      <c r="M491" s="54"/>
      <c r="N491" s="54"/>
      <c r="O491" s="54"/>
      <c r="P491" s="54"/>
      <c r="Q491" s="54"/>
      <c r="R491" s="54"/>
      <c r="S491" s="54"/>
      <c r="T491" s="54"/>
    </row>
    <row r="492" spans="1:20" ht="15.75" customHeight="1" x14ac:dyDescent="0.2">
      <c r="B492" s="411" t="s">
        <v>127</v>
      </c>
      <c r="C492" s="412"/>
      <c r="D492" s="412"/>
      <c r="E492" s="415" t="s">
        <v>114</v>
      </c>
      <c r="F492" s="416"/>
      <c r="G492" s="416"/>
      <c r="H492" s="416"/>
      <c r="I492" s="416"/>
      <c r="J492" s="416"/>
      <c r="K492" s="416"/>
      <c r="L492" s="417"/>
      <c r="M492" s="72"/>
      <c r="N492" s="72"/>
      <c r="O492" s="72"/>
      <c r="P492" s="72"/>
      <c r="Q492" s="72"/>
      <c r="R492" s="72"/>
      <c r="S492" s="72"/>
      <c r="T492" s="72"/>
    </row>
    <row r="493" spans="1:20" ht="31.5" customHeight="1" thickBot="1" x14ac:dyDescent="0.25">
      <c r="B493" s="413"/>
      <c r="C493" s="414"/>
      <c r="D493" s="414"/>
      <c r="E493" s="421" t="str">
        <f>+Matriz!K63</f>
        <v>Ejecutar procedimiento AAUT-PD-001 ATENCIÓN Y RESPUESTA A REQUERIMIENTOS DE LA CIUDADANÍA punto de control 3.</v>
      </c>
      <c r="F493" s="422"/>
      <c r="G493" s="422"/>
      <c r="H493" s="422"/>
      <c r="I493" s="422"/>
      <c r="J493" s="422"/>
      <c r="K493" s="422"/>
      <c r="L493" s="423"/>
      <c r="M493" s="73"/>
      <c r="N493" s="73"/>
      <c r="O493" s="73"/>
      <c r="P493" s="73"/>
      <c r="Q493" s="73"/>
      <c r="R493" s="73"/>
      <c r="S493" s="73"/>
      <c r="T493" s="73"/>
    </row>
    <row r="494" spans="1:20" ht="15" x14ac:dyDescent="0.25">
      <c r="B494" s="395" t="s">
        <v>115</v>
      </c>
      <c r="C494" s="397" t="s">
        <v>116</v>
      </c>
      <c r="D494" s="398"/>
      <c r="E494" s="401" t="s">
        <v>110</v>
      </c>
      <c r="F494" s="402"/>
      <c r="G494" s="403" t="s">
        <v>71</v>
      </c>
      <c r="H494" s="404"/>
      <c r="I494" s="404"/>
      <c r="J494" s="404"/>
      <c r="K494" s="404"/>
      <c r="L494" s="405"/>
      <c r="M494" s="70"/>
      <c r="N494" s="70"/>
      <c r="O494" s="71"/>
      <c r="P494" s="71"/>
      <c r="Q494" s="71"/>
      <c r="R494" s="71"/>
      <c r="S494" s="71"/>
      <c r="T494" s="71"/>
    </row>
    <row r="495" spans="1:20" ht="15" customHeight="1" thickBot="1" x14ac:dyDescent="0.25">
      <c r="B495" s="396"/>
      <c r="C495" s="399"/>
      <c r="D495" s="400"/>
      <c r="E495" s="50" t="s">
        <v>111</v>
      </c>
      <c r="F495" s="51" t="s">
        <v>112</v>
      </c>
      <c r="G495" s="386"/>
      <c r="H495" s="387"/>
      <c r="I495" s="387"/>
      <c r="J495" s="387"/>
      <c r="K495" s="387"/>
      <c r="L495" s="388"/>
      <c r="M495" s="65"/>
      <c r="N495" s="65"/>
      <c r="O495" s="71"/>
      <c r="P495" s="71"/>
      <c r="Q495" s="71"/>
      <c r="R495" s="71"/>
      <c r="S495" s="71"/>
      <c r="T495" s="71"/>
    </row>
    <row r="496" spans="1:20" ht="36.75" customHeight="1" x14ac:dyDescent="0.2">
      <c r="B496" s="389" t="s">
        <v>117</v>
      </c>
      <c r="C496" s="77" t="s">
        <v>88</v>
      </c>
      <c r="D496" s="57" t="s">
        <v>80</v>
      </c>
      <c r="E496" s="44" t="s">
        <v>95</v>
      </c>
      <c r="F496" s="45">
        <f>IF(E496="Asignado",15,IF(E496="No asignado",0,""))</f>
        <v>15</v>
      </c>
      <c r="G496" s="431" t="s">
        <v>580</v>
      </c>
      <c r="H496" s="432"/>
      <c r="I496" s="432"/>
      <c r="J496" s="432"/>
      <c r="K496" s="432"/>
      <c r="L496" s="433"/>
      <c r="M496" s="66"/>
      <c r="N496" s="67"/>
      <c r="O496" s="69"/>
      <c r="P496" s="69"/>
      <c r="Q496" s="69"/>
      <c r="R496" s="69"/>
      <c r="S496" s="69"/>
      <c r="T496" s="69"/>
    </row>
    <row r="497" spans="1:36" ht="41.25" customHeight="1" x14ac:dyDescent="0.2">
      <c r="B497" s="390"/>
      <c r="C497" s="37" t="s">
        <v>89</v>
      </c>
      <c r="D497" s="48" t="s">
        <v>81</v>
      </c>
      <c r="E497" s="39" t="s">
        <v>97</v>
      </c>
      <c r="F497" s="40">
        <f>IF(E497="Adecuado",15,IF(E497="Inadecuado",0,""))</f>
        <v>15</v>
      </c>
      <c r="G497" s="434"/>
      <c r="H497" s="435"/>
      <c r="I497" s="435"/>
      <c r="J497" s="435"/>
      <c r="K497" s="435"/>
      <c r="L497" s="436"/>
      <c r="M497" s="66"/>
      <c r="N497" s="67"/>
      <c r="O497" s="69"/>
      <c r="P497" s="69"/>
      <c r="Q497" s="69"/>
      <c r="R497" s="69"/>
      <c r="S497" s="69"/>
      <c r="T497" s="69"/>
    </row>
    <row r="498" spans="1:36" ht="45" customHeight="1" x14ac:dyDescent="0.2">
      <c r="B498" s="76" t="s">
        <v>118</v>
      </c>
      <c r="C498" s="37" t="s">
        <v>90</v>
      </c>
      <c r="D498" s="48" t="s">
        <v>82</v>
      </c>
      <c r="E498" s="39" t="s">
        <v>99</v>
      </c>
      <c r="F498" s="40">
        <f>IF(E498="Oportuna",15,IF(E498="Inoportuna",0,""))</f>
        <v>15</v>
      </c>
      <c r="G498" s="424" t="s">
        <v>584</v>
      </c>
      <c r="H498" s="425"/>
      <c r="I498" s="425"/>
      <c r="J498" s="425"/>
      <c r="K498" s="425"/>
      <c r="L498" s="426"/>
      <c r="M498" s="66"/>
      <c r="N498" s="67"/>
      <c r="O498" s="69"/>
      <c r="P498" s="69"/>
      <c r="Q498" s="69"/>
      <c r="R498" s="69"/>
      <c r="S498" s="69"/>
      <c r="T498" s="69"/>
    </row>
    <row r="499" spans="1:36" ht="46.5" customHeight="1" x14ac:dyDescent="0.2">
      <c r="B499" s="76" t="s">
        <v>119</v>
      </c>
      <c r="C499" s="37" t="s">
        <v>91</v>
      </c>
      <c r="D499" s="48" t="s">
        <v>83</v>
      </c>
      <c r="E499" s="41" t="s">
        <v>101</v>
      </c>
      <c r="F499" s="40">
        <f>IF(E499="Prevenir o detectar",15,IF(E499="No es control",0,""))</f>
        <v>15</v>
      </c>
      <c r="G499" s="424" t="s">
        <v>585</v>
      </c>
      <c r="H499" s="425"/>
      <c r="I499" s="425"/>
      <c r="J499" s="425"/>
      <c r="K499" s="425"/>
      <c r="L499" s="426"/>
      <c r="M499" s="68"/>
      <c r="N499" s="67"/>
      <c r="O499" s="69"/>
      <c r="P499" s="69"/>
      <c r="Q499" s="69"/>
      <c r="R499" s="69"/>
      <c r="S499" s="69"/>
      <c r="T499" s="69"/>
    </row>
    <row r="500" spans="1:36" ht="49.5" customHeight="1" x14ac:dyDescent="0.2">
      <c r="B500" s="58" t="s">
        <v>121</v>
      </c>
      <c r="C500" s="37" t="s">
        <v>92</v>
      </c>
      <c r="D500" s="48" t="s">
        <v>84</v>
      </c>
      <c r="E500" s="39" t="s">
        <v>103</v>
      </c>
      <c r="F500" s="40">
        <f>IF(E500="Confiable",15,IF(E500="No confiable",0,""))</f>
        <v>15</v>
      </c>
      <c r="G500" s="424" t="s">
        <v>586</v>
      </c>
      <c r="H500" s="425"/>
      <c r="I500" s="425"/>
      <c r="J500" s="425"/>
      <c r="K500" s="425"/>
      <c r="L500" s="426"/>
      <c r="M500" s="66"/>
      <c r="N500" s="67"/>
      <c r="O500" s="69"/>
      <c r="P500" s="69"/>
      <c r="Q500" s="69"/>
      <c r="R500" s="69"/>
      <c r="S500" s="69"/>
      <c r="T500" s="69"/>
    </row>
    <row r="501" spans="1:36" ht="51.75" customHeight="1" x14ac:dyDescent="0.2">
      <c r="B501" s="58" t="s">
        <v>122</v>
      </c>
      <c r="C501" s="37" t="s">
        <v>93</v>
      </c>
      <c r="D501" s="48" t="s">
        <v>85</v>
      </c>
      <c r="E501" s="41" t="s">
        <v>105</v>
      </c>
      <c r="F501" s="40">
        <f>IF(E501="Se investigan y resuelven oportunamente",15,IF(E501="No se investigan y resuelven oportunamente",0,""))</f>
        <v>15</v>
      </c>
      <c r="G501" s="424" t="s">
        <v>587</v>
      </c>
      <c r="H501" s="425"/>
      <c r="I501" s="425"/>
      <c r="J501" s="425"/>
      <c r="K501" s="425"/>
      <c r="L501" s="426"/>
      <c r="M501" s="68"/>
      <c r="N501" s="67"/>
      <c r="O501" s="69"/>
      <c r="P501" s="69"/>
      <c r="Q501" s="69"/>
      <c r="R501" s="69"/>
      <c r="S501" s="69"/>
      <c r="T501" s="69"/>
    </row>
    <row r="502" spans="1:36" ht="41.25" customHeight="1" thickBot="1" x14ac:dyDescent="0.25">
      <c r="B502" s="53" t="s">
        <v>120</v>
      </c>
      <c r="C502" s="78" t="s">
        <v>94</v>
      </c>
      <c r="D502" s="49" t="s">
        <v>86</v>
      </c>
      <c r="E502" s="42" t="s">
        <v>107</v>
      </c>
      <c r="F502" s="43">
        <f>IF(E502="Completa",10,IF(E502="Incompleta",5,IF(E502="No existe",0,"")))</f>
        <v>10</v>
      </c>
      <c r="G502" s="427" t="s">
        <v>588</v>
      </c>
      <c r="H502" s="428"/>
      <c r="I502" s="428"/>
      <c r="J502" s="428"/>
      <c r="K502" s="428"/>
      <c r="L502" s="429"/>
      <c r="M502" s="66"/>
      <c r="N502" s="67"/>
      <c r="O502" s="69"/>
      <c r="P502" s="69"/>
      <c r="Q502" s="69"/>
      <c r="R502" s="69"/>
      <c r="S502" s="69"/>
      <c r="T502" s="69"/>
    </row>
    <row r="503" spans="1:36" ht="15" thickBot="1" x14ac:dyDescent="0.25">
      <c r="D503" s="38"/>
      <c r="G503" s="54"/>
      <c r="H503" s="54"/>
      <c r="I503" s="54"/>
      <c r="J503" s="54"/>
      <c r="K503" s="54"/>
      <c r="L503" s="54"/>
      <c r="M503" s="54"/>
      <c r="N503" s="54"/>
      <c r="O503" s="54"/>
      <c r="P503" s="54"/>
      <c r="Q503" s="54"/>
      <c r="R503" s="54"/>
      <c r="S503" s="54"/>
      <c r="T503" s="54"/>
    </row>
    <row r="504" spans="1:36" x14ac:dyDescent="0.2">
      <c r="D504" s="46" t="s">
        <v>87</v>
      </c>
      <c r="E504" s="375">
        <f>IF(SUM(F496:F502)=0,"-",SUM(F496:F502))</f>
        <v>100</v>
      </c>
      <c r="F504" s="376"/>
      <c r="G504" s="55"/>
      <c r="H504" s="55"/>
      <c r="I504" s="55"/>
      <c r="J504" s="55"/>
      <c r="K504" s="55"/>
      <c r="L504" s="55"/>
      <c r="M504" s="430"/>
      <c r="N504" s="430"/>
      <c r="O504" s="54"/>
      <c r="P504" s="54"/>
      <c r="Q504" s="54"/>
      <c r="R504" s="54"/>
      <c r="S504" s="54"/>
      <c r="T504" s="54"/>
    </row>
    <row r="505" spans="1:36" ht="15" thickBot="1" x14ac:dyDescent="0.25">
      <c r="D505" s="47" t="s">
        <v>113</v>
      </c>
      <c r="E505" s="362" t="str">
        <f>IF(E504&lt;=74,"Débil",IF(E504&lt;=89,"Moderado",IF(E504&lt;=100,"Fuerte","")))</f>
        <v>Fuerte</v>
      </c>
      <c r="F505" s="363"/>
      <c r="G505" s="55"/>
      <c r="H505" s="55"/>
      <c r="I505" s="55"/>
      <c r="J505" s="55"/>
      <c r="K505" s="55"/>
      <c r="L505" s="55"/>
      <c r="M505" s="430"/>
      <c r="N505" s="430"/>
      <c r="O505" s="54"/>
      <c r="P505" s="54"/>
      <c r="Q505" s="54"/>
      <c r="R505" s="54"/>
      <c r="S505" s="54"/>
      <c r="T505" s="54"/>
    </row>
    <row r="507" spans="1:36" ht="15" thickBot="1" x14ac:dyDescent="0.25"/>
    <row r="508" spans="1:36" ht="33.75" customHeight="1" thickBot="1" x14ac:dyDescent="0.25">
      <c r="A508" s="52" t="str">
        <f>+Matriz!E64</f>
        <v>CCSE-RG-001</v>
      </c>
      <c r="B508" s="408" t="str">
        <f>+Matriz!F64</f>
        <v xml:space="preserve">No realizar evaluación y/o seguimiento a las actividades y/o unidades auditables del Canal priorizados, incumpliendo lo programado en el Plan Anual de Auditoría. </v>
      </c>
      <c r="C508" s="409"/>
      <c r="D508" s="410"/>
      <c r="E508" s="56"/>
      <c r="F508" s="56"/>
      <c r="G508" s="56"/>
      <c r="H508" s="56"/>
      <c r="I508" s="56"/>
      <c r="J508" s="56"/>
      <c r="K508" s="56"/>
      <c r="L508" s="56"/>
    </row>
    <row r="509" spans="1:36" ht="15" thickBot="1" x14ac:dyDescent="0.25"/>
    <row r="510" spans="1:36" ht="15.75" customHeight="1" thickBot="1" x14ac:dyDescent="0.25">
      <c r="B510" s="411" t="s">
        <v>127</v>
      </c>
      <c r="C510" s="412"/>
      <c r="D510" s="412"/>
      <c r="E510" s="415" t="s">
        <v>114</v>
      </c>
      <c r="F510" s="416"/>
      <c r="G510" s="416"/>
      <c r="H510" s="416"/>
      <c r="I510" s="416"/>
      <c r="J510" s="416"/>
      <c r="K510" s="416"/>
      <c r="L510" s="417"/>
      <c r="M510" s="418" t="s">
        <v>157</v>
      </c>
      <c r="N510" s="419"/>
      <c r="O510" s="419"/>
      <c r="P510" s="419"/>
      <c r="Q510" s="419"/>
      <c r="R510" s="419"/>
      <c r="S510" s="419"/>
      <c r="T510" s="420"/>
      <c r="U510" s="418" t="s">
        <v>159</v>
      </c>
      <c r="V510" s="419"/>
      <c r="W510" s="419"/>
      <c r="X510" s="419"/>
      <c r="Y510" s="419"/>
      <c r="Z510" s="419"/>
      <c r="AA510" s="419"/>
      <c r="AB510" s="420"/>
      <c r="AC510" s="418" t="s">
        <v>160</v>
      </c>
      <c r="AD510" s="419"/>
      <c r="AE510" s="419"/>
      <c r="AF510" s="419"/>
      <c r="AG510" s="419"/>
      <c r="AH510" s="419"/>
      <c r="AI510" s="419"/>
      <c r="AJ510" s="420"/>
    </row>
    <row r="511" spans="1:36" ht="57.75" customHeight="1" thickBot="1" x14ac:dyDescent="0.25">
      <c r="B511" s="413"/>
      <c r="C511" s="414"/>
      <c r="D511" s="414"/>
      <c r="E511" s="421" t="str">
        <f>+Matriz!K64</f>
        <v>Ejecutar procedimiento  CCSE-PD-004 Formulación, Seguimiento y Evaluación del Programa Anual de Auditoría.</v>
      </c>
      <c r="F511" s="422"/>
      <c r="G511" s="422"/>
      <c r="H511" s="422"/>
      <c r="I511" s="422"/>
      <c r="J511" s="422"/>
      <c r="K511" s="422"/>
      <c r="L511" s="423"/>
      <c r="M511" s="421" t="str">
        <f>+Matriz!K65</f>
        <v>Aplicación Formato CCSE-FT-020 Plan Anual de Auditorías</v>
      </c>
      <c r="N511" s="422"/>
      <c r="O511" s="422"/>
      <c r="P511" s="422"/>
      <c r="Q511" s="422"/>
      <c r="R511" s="422"/>
      <c r="S511" s="422"/>
      <c r="T511" s="423"/>
      <c r="U511" s="421" t="str">
        <f>+Matriz!K66</f>
        <v>Participar en proceso de planeación de cada vigencia, realizando los requerimientos de recursos humanos y financieros necesarios para el desarrollo de la función de la Oficina de Control Interno a través del Comité Institucional de Coordinación de Control Interno.</v>
      </c>
      <c r="V511" s="422"/>
      <c r="W511" s="422"/>
      <c r="X511" s="422"/>
      <c r="Y511" s="422"/>
      <c r="Z511" s="422"/>
      <c r="AA511" s="422"/>
      <c r="AB511" s="423"/>
      <c r="AC511" s="421" t="str">
        <f>+Matriz!K67</f>
        <v>Medición y análisis del indicador "Cumplimiento del Plan Anual de Auditoría".</v>
      </c>
      <c r="AD511" s="422"/>
      <c r="AE511" s="422"/>
      <c r="AF511" s="422"/>
      <c r="AG511" s="422"/>
      <c r="AH511" s="422"/>
      <c r="AI511" s="422"/>
      <c r="AJ511" s="423"/>
    </row>
    <row r="512" spans="1:36" ht="15" x14ac:dyDescent="0.25">
      <c r="B512" s="395" t="s">
        <v>115</v>
      </c>
      <c r="C512" s="397" t="s">
        <v>116</v>
      </c>
      <c r="D512" s="398"/>
      <c r="E512" s="401" t="s">
        <v>110</v>
      </c>
      <c r="F512" s="402"/>
      <c r="G512" s="403" t="s">
        <v>71</v>
      </c>
      <c r="H512" s="404"/>
      <c r="I512" s="404"/>
      <c r="J512" s="404"/>
      <c r="K512" s="404"/>
      <c r="L512" s="405"/>
      <c r="M512" s="406" t="s">
        <v>110</v>
      </c>
      <c r="N512" s="407"/>
      <c r="O512" s="383" t="s">
        <v>71</v>
      </c>
      <c r="P512" s="384"/>
      <c r="Q512" s="384"/>
      <c r="R512" s="384"/>
      <c r="S512" s="384"/>
      <c r="T512" s="385"/>
      <c r="U512" s="406" t="s">
        <v>110</v>
      </c>
      <c r="V512" s="407"/>
      <c r="W512" s="383" t="s">
        <v>71</v>
      </c>
      <c r="X512" s="384"/>
      <c r="Y512" s="384"/>
      <c r="Z512" s="384"/>
      <c r="AA512" s="384"/>
      <c r="AB512" s="385"/>
      <c r="AC512" s="406" t="s">
        <v>110</v>
      </c>
      <c r="AD512" s="407"/>
      <c r="AE512" s="383" t="s">
        <v>71</v>
      </c>
      <c r="AF512" s="384"/>
      <c r="AG512" s="384"/>
      <c r="AH512" s="384"/>
      <c r="AI512" s="384"/>
      <c r="AJ512" s="385"/>
    </row>
    <row r="513" spans="1:36" ht="15" thickBot="1" x14ac:dyDescent="0.25">
      <c r="B513" s="396"/>
      <c r="C513" s="399"/>
      <c r="D513" s="400"/>
      <c r="E513" s="50" t="s">
        <v>111</v>
      </c>
      <c r="F513" s="51" t="s">
        <v>112</v>
      </c>
      <c r="G513" s="386"/>
      <c r="H513" s="387"/>
      <c r="I513" s="387"/>
      <c r="J513" s="387"/>
      <c r="K513" s="387"/>
      <c r="L513" s="388"/>
      <c r="M513" s="50" t="s">
        <v>111</v>
      </c>
      <c r="N513" s="51" t="s">
        <v>112</v>
      </c>
      <c r="O513" s="386"/>
      <c r="P513" s="387"/>
      <c r="Q513" s="387"/>
      <c r="R513" s="387"/>
      <c r="S513" s="387"/>
      <c r="T513" s="388"/>
      <c r="U513" s="50" t="s">
        <v>111</v>
      </c>
      <c r="V513" s="51" t="s">
        <v>112</v>
      </c>
      <c r="W513" s="386"/>
      <c r="X513" s="387"/>
      <c r="Y513" s="387"/>
      <c r="Z513" s="387"/>
      <c r="AA513" s="387"/>
      <c r="AB513" s="388"/>
      <c r="AC513" s="50" t="s">
        <v>111</v>
      </c>
      <c r="AD513" s="51" t="s">
        <v>112</v>
      </c>
      <c r="AE513" s="386"/>
      <c r="AF513" s="387"/>
      <c r="AG513" s="387"/>
      <c r="AH513" s="387"/>
      <c r="AI513" s="387"/>
      <c r="AJ513" s="388"/>
    </row>
    <row r="514" spans="1:36" ht="50.25" customHeight="1" x14ac:dyDescent="0.2">
      <c r="B514" s="389" t="s">
        <v>117</v>
      </c>
      <c r="C514" s="77" t="s">
        <v>88</v>
      </c>
      <c r="D514" s="57" t="s">
        <v>80</v>
      </c>
      <c r="E514" s="44" t="s">
        <v>95</v>
      </c>
      <c r="F514" s="45">
        <f>IF(E514="Asignado",15,IF(E514="No asignado",0,""))</f>
        <v>15</v>
      </c>
      <c r="G514" s="391" t="s">
        <v>183</v>
      </c>
      <c r="H514" s="392"/>
      <c r="I514" s="392"/>
      <c r="J514" s="392"/>
      <c r="K514" s="392"/>
      <c r="L514" s="393"/>
      <c r="M514" s="44" t="s">
        <v>95</v>
      </c>
      <c r="N514" s="45">
        <f>IF(M514="Asignado",15,IF(M514="No asignado",0,""))</f>
        <v>15</v>
      </c>
      <c r="O514" s="394" t="s">
        <v>608</v>
      </c>
      <c r="P514" s="392"/>
      <c r="Q514" s="392"/>
      <c r="R514" s="392"/>
      <c r="S514" s="392"/>
      <c r="T514" s="393"/>
      <c r="U514" s="44" t="s">
        <v>95</v>
      </c>
      <c r="V514" s="45">
        <f>IF(U514="Asignado",15,IF(U514="No asignado",0,""))</f>
        <v>15</v>
      </c>
      <c r="W514" s="394" t="s">
        <v>608</v>
      </c>
      <c r="X514" s="392"/>
      <c r="Y514" s="392"/>
      <c r="Z514" s="392"/>
      <c r="AA514" s="392"/>
      <c r="AB514" s="393"/>
      <c r="AC514" s="44" t="s">
        <v>95</v>
      </c>
      <c r="AD514" s="45">
        <f>IF(AC514="Asignado",15,IF(AC514="No asignado",0,""))</f>
        <v>15</v>
      </c>
      <c r="AE514" s="394" t="s">
        <v>608</v>
      </c>
      <c r="AF514" s="392"/>
      <c r="AG514" s="392"/>
      <c r="AH514" s="392"/>
      <c r="AI514" s="392"/>
      <c r="AJ514" s="393"/>
    </row>
    <row r="515" spans="1:36" ht="50.25" customHeight="1" x14ac:dyDescent="0.2">
      <c r="B515" s="390"/>
      <c r="C515" s="37" t="s">
        <v>89</v>
      </c>
      <c r="D515" s="48" t="s">
        <v>81</v>
      </c>
      <c r="E515" s="39" t="s">
        <v>97</v>
      </c>
      <c r="F515" s="40">
        <f>IF(E515="Adecuado",15,IF(E515="Inadecuado",0,""))</f>
        <v>15</v>
      </c>
      <c r="G515" s="379" t="s">
        <v>171</v>
      </c>
      <c r="H515" s="380"/>
      <c r="I515" s="380"/>
      <c r="J515" s="380"/>
      <c r="K515" s="380"/>
      <c r="L515" s="381"/>
      <c r="M515" s="39" t="s">
        <v>97</v>
      </c>
      <c r="N515" s="40">
        <f>IF(M515="Adecuado",15,IF(M515="Inadecuado",0,""))</f>
        <v>15</v>
      </c>
      <c r="O515" s="379" t="s">
        <v>171</v>
      </c>
      <c r="P515" s="380"/>
      <c r="Q515" s="380"/>
      <c r="R515" s="380"/>
      <c r="S515" s="380"/>
      <c r="T515" s="381"/>
      <c r="U515" s="39" t="s">
        <v>97</v>
      </c>
      <c r="V515" s="40">
        <f>IF(U515="Adecuado",15,IF(U515="Inadecuado",0,""))</f>
        <v>15</v>
      </c>
      <c r="W515" s="379" t="s">
        <v>171</v>
      </c>
      <c r="X515" s="380"/>
      <c r="Y515" s="380"/>
      <c r="Z515" s="380"/>
      <c r="AA515" s="380"/>
      <c r="AB515" s="381"/>
      <c r="AC515" s="39" t="s">
        <v>97</v>
      </c>
      <c r="AD515" s="40">
        <f>IF(AC515="Adecuado",15,IF(AC515="Inadecuado",0,""))</f>
        <v>15</v>
      </c>
      <c r="AE515" s="379" t="s">
        <v>171</v>
      </c>
      <c r="AF515" s="380"/>
      <c r="AG515" s="380"/>
      <c r="AH515" s="380"/>
      <c r="AI515" s="380"/>
      <c r="AJ515" s="381"/>
    </row>
    <row r="516" spans="1:36" ht="50.25" customHeight="1" x14ac:dyDescent="0.2">
      <c r="B516" s="76" t="s">
        <v>118</v>
      </c>
      <c r="C516" s="37" t="s">
        <v>90</v>
      </c>
      <c r="D516" s="48" t="s">
        <v>82</v>
      </c>
      <c r="E516" s="39" t="s">
        <v>99</v>
      </c>
      <c r="F516" s="40">
        <f>IF(E516="Oportuna",15,IF(E516="Inoportuna",0,""))</f>
        <v>15</v>
      </c>
      <c r="G516" s="379" t="s">
        <v>177</v>
      </c>
      <c r="H516" s="380"/>
      <c r="I516" s="380"/>
      <c r="J516" s="380"/>
      <c r="K516" s="380"/>
      <c r="L516" s="381"/>
      <c r="M516" s="39" t="s">
        <v>99</v>
      </c>
      <c r="N516" s="40">
        <f>IF(M516="Oportuna",15,IF(M516="Inoportuna",0,""))</f>
        <v>15</v>
      </c>
      <c r="O516" s="379" t="s">
        <v>609</v>
      </c>
      <c r="P516" s="380"/>
      <c r="Q516" s="380"/>
      <c r="R516" s="380"/>
      <c r="S516" s="380"/>
      <c r="T516" s="381"/>
      <c r="U516" s="39" t="s">
        <v>99</v>
      </c>
      <c r="V516" s="40">
        <f>IF(U516="Oportuna",15,IF(U516="Inoportuna",0,""))</f>
        <v>15</v>
      </c>
      <c r="W516" s="379" t="s">
        <v>614</v>
      </c>
      <c r="X516" s="380"/>
      <c r="Y516" s="380"/>
      <c r="Z516" s="380"/>
      <c r="AA516" s="380"/>
      <c r="AB516" s="381"/>
      <c r="AC516" s="39" t="s">
        <v>99</v>
      </c>
      <c r="AD516" s="40">
        <f>IF(AC516="Oportuna",15,IF(AC516="Inoportuna",0,""))</f>
        <v>15</v>
      </c>
      <c r="AE516" s="382" t="s">
        <v>720</v>
      </c>
      <c r="AF516" s="380"/>
      <c r="AG516" s="380"/>
      <c r="AH516" s="380"/>
      <c r="AI516" s="380"/>
      <c r="AJ516" s="381"/>
    </row>
    <row r="517" spans="1:36" ht="50.25" customHeight="1" x14ac:dyDescent="0.2">
      <c r="B517" s="76" t="s">
        <v>119</v>
      </c>
      <c r="C517" s="37" t="s">
        <v>91</v>
      </c>
      <c r="D517" s="48" t="s">
        <v>83</v>
      </c>
      <c r="E517" s="41" t="s">
        <v>101</v>
      </c>
      <c r="F517" s="40">
        <f>IF(E517="Prevenir o detectar",15,IF(E517="No es control",0,""))</f>
        <v>15</v>
      </c>
      <c r="G517" s="379" t="s">
        <v>178</v>
      </c>
      <c r="H517" s="380"/>
      <c r="I517" s="380"/>
      <c r="J517" s="380"/>
      <c r="K517" s="380"/>
      <c r="L517" s="381"/>
      <c r="M517" s="41" t="s">
        <v>101</v>
      </c>
      <c r="N517" s="40">
        <f>IF(M517="Prevenir o detectar",15,IF(M517="No es control",0,""))</f>
        <v>15</v>
      </c>
      <c r="O517" s="379" t="s">
        <v>610</v>
      </c>
      <c r="P517" s="380"/>
      <c r="Q517" s="380"/>
      <c r="R517" s="380"/>
      <c r="S517" s="380"/>
      <c r="T517" s="381"/>
      <c r="U517" s="41" t="s">
        <v>101</v>
      </c>
      <c r="V517" s="40">
        <f>IF(U517="Prevenir o detectar",15,IF(U517="No es control",0,""))</f>
        <v>15</v>
      </c>
      <c r="W517" s="379" t="s">
        <v>615</v>
      </c>
      <c r="X517" s="380"/>
      <c r="Y517" s="380"/>
      <c r="Z517" s="380"/>
      <c r="AA517" s="380"/>
      <c r="AB517" s="381"/>
      <c r="AC517" s="41" t="s">
        <v>101</v>
      </c>
      <c r="AD517" s="40">
        <f>IF(AC517="Prevenir o detectar",15,IF(AC517="No es control",0,""))</f>
        <v>15</v>
      </c>
      <c r="AE517" s="379" t="s">
        <v>619</v>
      </c>
      <c r="AF517" s="380"/>
      <c r="AG517" s="380"/>
      <c r="AH517" s="380"/>
      <c r="AI517" s="380"/>
      <c r="AJ517" s="381"/>
    </row>
    <row r="518" spans="1:36" ht="50.25" customHeight="1" x14ac:dyDescent="0.2">
      <c r="B518" s="58" t="s">
        <v>121</v>
      </c>
      <c r="C518" s="37" t="s">
        <v>92</v>
      </c>
      <c r="D518" s="48" t="s">
        <v>84</v>
      </c>
      <c r="E518" s="39" t="s">
        <v>103</v>
      </c>
      <c r="F518" s="40">
        <f>IF(E518="Confiable",15,IF(E518="No confiable",0,""))</f>
        <v>15</v>
      </c>
      <c r="G518" s="366" t="s">
        <v>179</v>
      </c>
      <c r="H518" s="367"/>
      <c r="I518" s="367"/>
      <c r="J518" s="367"/>
      <c r="K518" s="367"/>
      <c r="L518" s="368"/>
      <c r="M518" s="39" t="s">
        <v>103</v>
      </c>
      <c r="N518" s="40">
        <f>IF(M518="Confiable",15,IF(M518="No confiable",0,""))</f>
        <v>15</v>
      </c>
      <c r="O518" s="366" t="s">
        <v>611</v>
      </c>
      <c r="P518" s="367"/>
      <c r="Q518" s="367"/>
      <c r="R518" s="367"/>
      <c r="S518" s="367"/>
      <c r="T518" s="368"/>
      <c r="U518" s="39" t="s">
        <v>103</v>
      </c>
      <c r="V518" s="40">
        <f>IF(U518="Confiable",15,IF(U518="No confiable",0,""))</f>
        <v>15</v>
      </c>
      <c r="W518" s="366" t="s">
        <v>616</v>
      </c>
      <c r="X518" s="367"/>
      <c r="Y518" s="367"/>
      <c r="Z518" s="367"/>
      <c r="AA518" s="367"/>
      <c r="AB518" s="368"/>
      <c r="AC518" s="39" t="s">
        <v>103</v>
      </c>
      <c r="AD518" s="40">
        <f>IF(AC518="Confiable",15,IF(AC518="No confiable",0,""))</f>
        <v>15</v>
      </c>
      <c r="AE518" s="366" t="s">
        <v>620</v>
      </c>
      <c r="AF518" s="367"/>
      <c r="AG518" s="367"/>
      <c r="AH518" s="367"/>
      <c r="AI518" s="367"/>
      <c r="AJ518" s="368"/>
    </row>
    <row r="519" spans="1:36" ht="50.25" customHeight="1" x14ac:dyDescent="0.2">
      <c r="B519" s="58" t="s">
        <v>122</v>
      </c>
      <c r="C519" s="37" t="s">
        <v>93</v>
      </c>
      <c r="D519" s="48" t="s">
        <v>85</v>
      </c>
      <c r="E519" s="41" t="s">
        <v>105</v>
      </c>
      <c r="F519" s="40">
        <f>IF(E519="Se investigan y resuelven oportunamente",15,IF(E519="No se investigan y resuelven oportunamente",0,""))</f>
        <v>15</v>
      </c>
      <c r="G519" s="366" t="s">
        <v>180</v>
      </c>
      <c r="H519" s="367"/>
      <c r="I519" s="367"/>
      <c r="J519" s="367"/>
      <c r="K519" s="367"/>
      <c r="L519" s="368"/>
      <c r="M519" s="41" t="s">
        <v>105</v>
      </c>
      <c r="N519" s="40">
        <f>IF(M519="Se investigan y resuelven oportunamente",15,IF(M519="No se investigan y resuelven oportunamente",0,""))</f>
        <v>15</v>
      </c>
      <c r="O519" s="366" t="s">
        <v>612</v>
      </c>
      <c r="P519" s="367"/>
      <c r="Q519" s="367"/>
      <c r="R519" s="367"/>
      <c r="S519" s="367"/>
      <c r="T519" s="368"/>
      <c r="U519" s="41" t="s">
        <v>105</v>
      </c>
      <c r="V519" s="40">
        <f>IF(U519="Se investigan y resuelven oportunamente",15,IF(U519="No se investigan y resuelven oportunamente",0,""))</f>
        <v>15</v>
      </c>
      <c r="W519" s="366" t="s">
        <v>617</v>
      </c>
      <c r="X519" s="367"/>
      <c r="Y519" s="367"/>
      <c r="Z519" s="367"/>
      <c r="AA519" s="367"/>
      <c r="AB519" s="368"/>
      <c r="AC519" s="41" t="s">
        <v>105</v>
      </c>
      <c r="AD519" s="40">
        <f>IF(AC519="Se investigan y resuelven oportunamente",15,IF(AC519="No se investigan y resuelven oportunamente",0,""))</f>
        <v>15</v>
      </c>
      <c r="AE519" s="366" t="s">
        <v>621</v>
      </c>
      <c r="AF519" s="367"/>
      <c r="AG519" s="367"/>
      <c r="AH519" s="367"/>
      <c r="AI519" s="367"/>
      <c r="AJ519" s="368"/>
    </row>
    <row r="520" spans="1:36" ht="50.25" customHeight="1" thickBot="1" x14ac:dyDescent="0.25">
      <c r="B520" s="53" t="s">
        <v>120</v>
      </c>
      <c r="C520" s="78" t="s">
        <v>94</v>
      </c>
      <c r="D520" s="49" t="s">
        <v>86</v>
      </c>
      <c r="E520" s="42" t="s">
        <v>107</v>
      </c>
      <c r="F520" s="43">
        <f>IF(E520="Completa",10,IF(E520="Incompleta",5,IF(E520="No existe",0,"")))</f>
        <v>10</v>
      </c>
      <c r="G520" s="369" t="s">
        <v>181</v>
      </c>
      <c r="H520" s="370"/>
      <c r="I520" s="370"/>
      <c r="J520" s="370"/>
      <c r="K520" s="370"/>
      <c r="L520" s="371"/>
      <c r="M520" s="42" t="s">
        <v>107</v>
      </c>
      <c r="N520" s="43">
        <f>IF(M520="Completa",10,IF(M520="Incompleta",5,IF(M520="No existe",0,"")))</f>
        <v>10</v>
      </c>
      <c r="O520" s="372" t="s">
        <v>613</v>
      </c>
      <c r="P520" s="373"/>
      <c r="Q520" s="373"/>
      <c r="R520" s="373"/>
      <c r="S520" s="373"/>
      <c r="T520" s="374"/>
      <c r="U520" s="42" t="s">
        <v>107</v>
      </c>
      <c r="V520" s="43">
        <f>IF(U520="Completa",10,IF(U520="Incompleta",5,IF(U520="No existe",0,"")))</f>
        <v>10</v>
      </c>
      <c r="W520" s="369" t="s">
        <v>618</v>
      </c>
      <c r="X520" s="370"/>
      <c r="Y520" s="370"/>
      <c r="Z520" s="370"/>
      <c r="AA520" s="370"/>
      <c r="AB520" s="371"/>
      <c r="AC520" s="42" t="s">
        <v>107</v>
      </c>
      <c r="AD520" s="43">
        <f>IF(AC520="Completa",10,IF(AC520="Incompleta",5,IF(AC520="No existe",0,"")))</f>
        <v>10</v>
      </c>
      <c r="AE520" s="369" t="s">
        <v>622</v>
      </c>
      <c r="AF520" s="370"/>
      <c r="AG520" s="370"/>
      <c r="AH520" s="370"/>
      <c r="AI520" s="370"/>
      <c r="AJ520" s="371"/>
    </row>
    <row r="521" spans="1:36" ht="15" thickBot="1" x14ac:dyDescent="0.25">
      <c r="D521" s="38"/>
      <c r="G521" s="54"/>
      <c r="H521" s="54"/>
      <c r="I521" s="54"/>
      <c r="J521" s="54"/>
      <c r="K521" s="54"/>
      <c r="L521" s="54"/>
    </row>
    <row r="522" spans="1:36" x14ac:dyDescent="0.2">
      <c r="D522" s="46" t="s">
        <v>87</v>
      </c>
      <c r="E522" s="375">
        <f>IF(SUM(F514:F520)=0,"-",SUM(F514:F520))</f>
        <v>100</v>
      </c>
      <c r="F522" s="376"/>
      <c r="G522" s="55"/>
      <c r="H522" s="55"/>
      <c r="I522" s="55"/>
      <c r="J522" s="55"/>
      <c r="K522" s="55"/>
      <c r="L522" s="55"/>
      <c r="M522" s="377">
        <f>IF(SUM(N514:N520)=0,"-",SUM(N514:N520))</f>
        <v>100</v>
      </c>
      <c r="N522" s="378"/>
      <c r="U522" s="377">
        <f>IF(SUM(V514:V520)=0,"-",SUM(V514:V520))</f>
        <v>100</v>
      </c>
      <c r="V522" s="378"/>
      <c r="AC522" s="377">
        <f>IF(SUM(AD514:AD520)=0,"-",SUM(AD514:AD520))</f>
        <v>100</v>
      </c>
      <c r="AD522" s="378"/>
    </row>
    <row r="523" spans="1:36" ht="15" thickBot="1" x14ac:dyDescent="0.25">
      <c r="D523" s="47" t="s">
        <v>113</v>
      </c>
      <c r="E523" s="362" t="str">
        <f>IF(E522&lt;=74,"Débil",IF(E522&lt;=89,"Moderado",IF(E522&lt;=100,"Fuerte","")))</f>
        <v>Fuerte</v>
      </c>
      <c r="F523" s="363"/>
      <c r="G523" s="55"/>
      <c r="H523" s="55"/>
      <c r="I523" s="55"/>
      <c r="J523" s="55"/>
      <c r="K523" s="55"/>
      <c r="L523" s="55"/>
      <c r="M523" s="364" t="str">
        <f>IF(M522&lt;=74,"Débil",IF(M522&lt;=89,"Moderado",IF(M522&lt;=100,"Fuerte","")))</f>
        <v>Fuerte</v>
      </c>
      <c r="N523" s="365"/>
      <c r="U523" s="364" t="str">
        <f>IF(U522&lt;=74,"Débil",IF(U522&lt;=89,"Moderado",IF(U522&lt;=100,"Fuerte","")))</f>
        <v>Fuerte</v>
      </c>
      <c r="V523" s="365"/>
      <c r="AC523" s="364" t="str">
        <f>IF(AC522&lt;=74,"Débil",IF(AC522&lt;=89,"Moderado",IF(AC522&lt;=100,"Fuerte","")))</f>
        <v>Fuerte</v>
      </c>
      <c r="AD523" s="365"/>
    </row>
    <row r="525" spans="1:36" ht="15" thickBot="1" x14ac:dyDescent="0.25"/>
    <row r="526" spans="1:36" ht="33.75" customHeight="1" thickBot="1" x14ac:dyDescent="0.25">
      <c r="A526" s="52" t="str">
        <f>+Matriz!E68</f>
        <v>CCSE-RG-002</v>
      </c>
      <c r="B526" s="408" t="str">
        <f>+Matriz!F68</f>
        <v>Incumplimiento en términos de calidad y oportunidad en la respuesta de los requerimientos de entes externos.</v>
      </c>
      <c r="C526" s="409"/>
      <c r="D526" s="410"/>
      <c r="E526" s="56"/>
      <c r="F526" s="56"/>
      <c r="G526" s="56"/>
      <c r="H526" s="56"/>
      <c r="I526" s="56"/>
      <c r="J526" s="56"/>
      <c r="K526" s="56"/>
      <c r="L526" s="56"/>
      <c r="M526" s="54"/>
      <c r="N526" s="54"/>
      <c r="O526" s="54"/>
      <c r="P526" s="54"/>
      <c r="Q526" s="54"/>
      <c r="R526" s="54"/>
      <c r="S526" s="54"/>
      <c r="T526" s="54"/>
    </row>
    <row r="527" spans="1:36" ht="15" thickBot="1" x14ac:dyDescent="0.25">
      <c r="M527" s="54"/>
      <c r="N527" s="54"/>
      <c r="O527" s="54"/>
      <c r="P527" s="54"/>
      <c r="Q527" s="54"/>
      <c r="R527" s="54"/>
      <c r="S527" s="54"/>
      <c r="T527" s="54"/>
    </row>
    <row r="528" spans="1:36" ht="15.75" customHeight="1" x14ac:dyDescent="0.2">
      <c r="B528" s="411" t="s">
        <v>127</v>
      </c>
      <c r="C528" s="412"/>
      <c r="D528" s="412"/>
      <c r="E528" s="415" t="s">
        <v>114</v>
      </c>
      <c r="F528" s="416"/>
      <c r="G528" s="416"/>
      <c r="H528" s="416"/>
      <c r="I528" s="416"/>
      <c r="J528" s="416"/>
      <c r="K528" s="416"/>
      <c r="L528" s="417"/>
      <c r="M528" s="72"/>
      <c r="N528" s="72"/>
      <c r="O528" s="72"/>
      <c r="P528" s="72"/>
      <c r="Q528" s="72"/>
      <c r="R528" s="72"/>
      <c r="S528" s="72"/>
      <c r="T528" s="72"/>
    </row>
    <row r="529" spans="1:20" ht="31.5" customHeight="1" thickBot="1" x14ac:dyDescent="0.25">
      <c r="B529" s="413"/>
      <c r="C529" s="414"/>
      <c r="D529" s="414"/>
      <c r="E529" s="421" t="str">
        <f>+Matriz!K68</f>
        <v xml:space="preserve">CCSE-IN-001 - Instructivo para la atención de requerimientos a entes externos de control. </v>
      </c>
      <c r="F529" s="422"/>
      <c r="G529" s="422"/>
      <c r="H529" s="422"/>
      <c r="I529" s="422"/>
      <c r="J529" s="422"/>
      <c r="K529" s="422"/>
      <c r="L529" s="423"/>
      <c r="M529" s="73"/>
      <c r="N529" s="73"/>
      <c r="O529" s="73"/>
      <c r="P529" s="73"/>
      <c r="Q529" s="73"/>
      <c r="R529" s="73"/>
      <c r="S529" s="73"/>
      <c r="T529" s="73"/>
    </row>
    <row r="530" spans="1:20" ht="15" x14ac:dyDescent="0.25">
      <c r="B530" s="395" t="s">
        <v>115</v>
      </c>
      <c r="C530" s="397" t="s">
        <v>116</v>
      </c>
      <c r="D530" s="398"/>
      <c r="E530" s="401" t="s">
        <v>110</v>
      </c>
      <c r="F530" s="402"/>
      <c r="G530" s="403" t="s">
        <v>71</v>
      </c>
      <c r="H530" s="404"/>
      <c r="I530" s="404"/>
      <c r="J530" s="404"/>
      <c r="K530" s="404"/>
      <c r="L530" s="405"/>
      <c r="M530" s="70"/>
      <c r="N530" s="70"/>
      <c r="O530" s="71"/>
      <c r="P530" s="71"/>
      <c r="Q530" s="71"/>
      <c r="R530" s="71"/>
      <c r="S530" s="71"/>
      <c r="T530" s="71"/>
    </row>
    <row r="531" spans="1:20" ht="15" customHeight="1" thickBot="1" x14ac:dyDescent="0.25">
      <c r="B531" s="396"/>
      <c r="C531" s="399"/>
      <c r="D531" s="400"/>
      <c r="E531" s="50" t="s">
        <v>111</v>
      </c>
      <c r="F531" s="51" t="s">
        <v>112</v>
      </c>
      <c r="G531" s="386"/>
      <c r="H531" s="387"/>
      <c r="I531" s="387"/>
      <c r="J531" s="387"/>
      <c r="K531" s="387"/>
      <c r="L531" s="388"/>
      <c r="M531" s="65"/>
      <c r="N531" s="65"/>
      <c r="O531" s="71"/>
      <c r="P531" s="71"/>
      <c r="Q531" s="71"/>
      <c r="R531" s="71"/>
      <c r="S531" s="71"/>
      <c r="T531" s="71"/>
    </row>
    <row r="532" spans="1:20" ht="36.75" customHeight="1" x14ac:dyDescent="0.2">
      <c r="B532" s="389" t="s">
        <v>117</v>
      </c>
      <c r="C532" s="80" t="s">
        <v>88</v>
      </c>
      <c r="D532" s="57" t="s">
        <v>80</v>
      </c>
      <c r="E532" s="44" t="s">
        <v>95</v>
      </c>
      <c r="F532" s="45">
        <f>IF(E532="Asignado",15,IF(E532="No asignado",0,""))</f>
        <v>15</v>
      </c>
      <c r="G532" s="424" t="s">
        <v>623</v>
      </c>
      <c r="H532" s="425"/>
      <c r="I532" s="425"/>
      <c r="J532" s="425"/>
      <c r="K532" s="425"/>
      <c r="L532" s="426"/>
      <c r="M532" s="66"/>
      <c r="N532" s="67"/>
      <c r="O532" s="69"/>
      <c r="P532" s="69"/>
      <c r="Q532" s="69"/>
      <c r="R532" s="69"/>
      <c r="S532" s="69"/>
      <c r="T532" s="69"/>
    </row>
    <row r="533" spans="1:20" ht="41.25" customHeight="1" x14ac:dyDescent="0.2">
      <c r="B533" s="390"/>
      <c r="C533" s="37" t="s">
        <v>89</v>
      </c>
      <c r="D533" s="83" t="s">
        <v>81</v>
      </c>
      <c r="E533" s="39" t="s">
        <v>97</v>
      </c>
      <c r="F533" s="40">
        <f>IF(E533="Adecuado",15,IF(E533="Inadecuado",0,""))</f>
        <v>15</v>
      </c>
      <c r="G533" s="424" t="s">
        <v>624</v>
      </c>
      <c r="H533" s="425"/>
      <c r="I533" s="425"/>
      <c r="J533" s="425"/>
      <c r="K533" s="425"/>
      <c r="L533" s="426"/>
      <c r="M533" s="66"/>
      <c r="N533" s="67"/>
      <c r="O533" s="69"/>
      <c r="P533" s="69"/>
      <c r="Q533" s="69"/>
      <c r="R533" s="69"/>
      <c r="S533" s="69"/>
      <c r="T533" s="69"/>
    </row>
    <row r="534" spans="1:20" ht="45" customHeight="1" x14ac:dyDescent="0.2">
      <c r="B534" s="79" t="s">
        <v>118</v>
      </c>
      <c r="C534" s="37" t="s">
        <v>90</v>
      </c>
      <c r="D534" s="83" t="s">
        <v>82</v>
      </c>
      <c r="E534" s="39" t="s">
        <v>99</v>
      </c>
      <c r="F534" s="40">
        <f>IF(E534="Oportuna",15,IF(E534="Inoportuna",0,""))</f>
        <v>15</v>
      </c>
      <c r="G534" s="424" t="s">
        <v>625</v>
      </c>
      <c r="H534" s="425"/>
      <c r="I534" s="425"/>
      <c r="J534" s="425"/>
      <c r="K534" s="425"/>
      <c r="L534" s="426"/>
      <c r="M534" s="66"/>
      <c r="N534" s="67"/>
      <c r="O534" s="69"/>
      <c r="P534" s="69"/>
      <c r="Q534" s="69"/>
      <c r="R534" s="69"/>
      <c r="S534" s="69"/>
      <c r="T534" s="69"/>
    </row>
    <row r="535" spans="1:20" ht="46.5" customHeight="1" x14ac:dyDescent="0.2">
      <c r="B535" s="79" t="s">
        <v>119</v>
      </c>
      <c r="C535" s="37" t="s">
        <v>91</v>
      </c>
      <c r="D535" s="83" t="s">
        <v>83</v>
      </c>
      <c r="E535" s="41" t="s">
        <v>101</v>
      </c>
      <c r="F535" s="40">
        <f>IF(E535="Prevenir o detectar",15,IF(E535="No es control",0,""))</f>
        <v>15</v>
      </c>
      <c r="G535" s="424" t="s">
        <v>626</v>
      </c>
      <c r="H535" s="425"/>
      <c r="I535" s="425"/>
      <c r="J535" s="425"/>
      <c r="K535" s="425"/>
      <c r="L535" s="426"/>
      <c r="M535" s="68"/>
      <c r="N535" s="67"/>
      <c r="O535" s="69"/>
      <c r="P535" s="69"/>
      <c r="Q535" s="69"/>
      <c r="R535" s="69"/>
      <c r="S535" s="69"/>
      <c r="T535" s="69"/>
    </row>
    <row r="536" spans="1:20" ht="49.5" customHeight="1" x14ac:dyDescent="0.2">
      <c r="B536" s="82" t="s">
        <v>121</v>
      </c>
      <c r="C536" s="37" t="s">
        <v>92</v>
      </c>
      <c r="D536" s="83" t="s">
        <v>84</v>
      </c>
      <c r="E536" s="39" t="s">
        <v>103</v>
      </c>
      <c r="F536" s="40">
        <f>IF(E536="Confiable",15,IF(E536="No confiable",0,""))</f>
        <v>15</v>
      </c>
      <c r="G536" s="424" t="s">
        <v>627</v>
      </c>
      <c r="H536" s="425"/>
      <c r="I536" s="425"/>
      <c r="J536" s="425"/>
      <c r="K536" s="425"/>
      <c r="L536" s="426"/>
      <c r="M536" s="66"/>
      <c r="N536" s="67"/>
      <c r="O536" s="69"/>
      <c r="P536" s="69"/>
      <c r="Q536" s="69"/>
      <c r="R536" s="69"/>
      <c r="S536" s="69"/>
      <c r="T536" s="69"/>
    </row>
    <row r="537" spans="1:20" ht="51.75" customHeight="1" x14ac:dyDescent="0.2">
      <c r="B537" s="82" t="s">
        <v>122</v>
      </c>
      <c r="C537" s="37" t="s">
        <v>93</v>
      </c>
      <c r="D537" s="83" t="s">
        <v>85</v>
      </c>
      <c r="E537" s="41" t="s">
        <v>106</v>
      </c>
      <c r="F537" s="40">
        <f>IF(E537="Se investigan y resuelven oportunamente",15,IF(E537="No se investigan y resuelven oportunamente",0,""))</f>
        <v>0</v>
      </c>
      <c r="G537" s="424" t="s">
        <v>367</v>
      </c>
      <c r="H537" s="425"/>
      <c r="I537" s="425"/>
      <c r="J537" s="425"/>
      <c r="K537" s="425"/>
      <c r="L537" s="426"/>
      <c r="M537" s="68"/>
      <c r="N537" s="67"/>
      <c r="O537" s="69"/>
      <c r="P537" s="69"/>
      <c r="Q537" s="69"/>
      <c r="R537" s="69"/>
      <c r="S537" s="69"/>
      <c r="T537" s="69"/>
    </row>
    <row r="538" spans="1:20" ht="41.25" customHeight="1" thickBot="1" x14ac:dyDescent="0.25">
      <c r="B538" s="53" t="s">
        <v>120</v>
      </c>
      <c r="C538" s="81" t="s">
        <v>94</v>
      </c>
      <c r="D538" s="49" t="s">
        <v>86</v>
      </c>
      <c r="E538" s="42" t="s">
        <v>109</v>
      </c>
      <c r="F538" s="43">
        <f>IF(E538="Completa",10,IF(E538="Incompleta",5,IF(E538="No existe",0,"")))</f>
        <v>0</v>
      </c>
      <c r="G538" s="427" t="s">
        <v>367</v>
      </c>
      <c r="H538" s="428"/>
      <c r="I538" s="428"/>
      <c r="J538" s="428"/>
      <c r="K538" s="428"/>
      <c r="L538" s="429"/>
      <c r="M538" s="66"/>
      <c r="N538" s="67"/>
      <c r="O538" s="69"/>
      <c r="P538" s="69"/>
      <c r="Q538" s="69"/>
      <c r="R538" s="69"/>
      <c r="S538" s="69"/>
      <c r="T538" s="69"/>
    </row>
    <row r="539" spans="1:20" ht="15" thickBot="1" x14ac:dyDescent="0.25">
      <c r="D539" s="38"/>
      <c r="G539" s="54"/>
      <c r="H539" s="54"/>
      <c r="I539" s="54"/>
      <c r="J539" s="54"/>
      <c r="K539" s="54"/>
      <c r="L539" s="54"/>
      <c r="M539" s="54"/>
      <c r="N539" s="54"/>
      <c r="O539" s="54"/>
      <c r="P539" s="54"/>
      <c r="Q539" s="54"/>
      <c r="R539" s="54"/>
      <c r="S539" s="54"/>
      <c r="T539" s="54"/>
    </row>
    <row r="540" spans="1:20" x14ac:dyDescent="0.2">
      <c r="D540" s="46" t="s">
        <v>87</v>
      </c>
      <c r="E540" s="375">
        <f>IF(SUM(F532:F538)=0,"-",SUM(F532:F538))</f>
        <v>75</v>
      </c>
      <c r="F540" s="376"/>
      <c r="G540" s="55"/>
      <c r="H540" s="55"/>
      <c r="I540" s="55"/>
      <c r="J540" s="55"/>
      <c r="K540" s="55"/>
      <c r="L540" s="55"/>
      <c r="M540" s="430"/>
      <c r="N540" s="430"/>
      <c r="O540" s="54"/>
      <c r="P540" s="54"/>
      <c r="Q540" s="54"/>
      <c r="R540" s="54"/>
      <c r="S540" s="54"/>
      <c r="T540" s="54"/>
    </row>
    <row r="541" spans="1:20" ht="15" thickBot="1" x14ac:dyDescent="0.25">
      <c r="D541" s="47" t="s">
        <v>113</v>
      </c>
      <c r="E541" s="362" t="str">
        <f>IF(E540&lt;=74,"Débil",IF(E540&lt;=89,"Moderado",IF(E540&lt;=100,"Fuerte","")))</f>
        <v>Moderado</v>
      </c>
      <c r="F541" s="363"/>
      <c r="G541" s="55"/>
      <c r="H541" s="55"/>
      <c r="I541" s="55"/>
      <c r="J541" s="55"/>
      <c r="K541" s="55"/>
      <c r="L541" s="55"/>
      <c r="M541" s="430"/>
      <c r="N541" s="430"/>
      <c r="O541" s="54"/>
      <c r="P541" s="54"/>
      <c r="Q541" s="54"/>
      <c r="R541" s="54"/>
      <c r="S541" s="54"/>
      <c r="T541" s="54"/>
    </row>
    <row r="543" spans="1:20" ht="15" thickBot="1" x14ac:dyDescent="0.25"/>
    <row r="544" spans="1:20" ht="33.75" customHeight="1" thickBot="1" x14ac:dyDescent="0.25">
      <c r="A544" s="52" t="str">
        <f>+Matriz!E69</f>
        <v>CCSE-RG-003</v>
      </c>
      <c r="B544" s="408" t="str">
        <f>+Matriz!F69</f>
        <v>Producir informes de baja calidad.</v>
      </c>
      <c r="C544" s="409"/>
      <c r="D544" s="410"/>
      <c r="E544" s="56"/>
      <c r="F544" s="56"/>
      <c r="G544" s="56"/>
      <c r="H544" s="56"/>
      <c r="I544" s="56"/>
      <c r="J544" s="56"/>
      <c r="K544" s="56"/>
      <c r="L544" s="56"/>
    </row>
    <row r="545" spans="2:28" ht="15" thickBot="1" x14ac:dyDescent="0.25"/>
    <row r="546" spans="2:28" ht="15.75" customHeight="1" thickBot="1" x14ac:dyDescent="0.25">
      <c r="B546" s="411" t="s">
        <v>127</v>
      </c>
      <c r="C546" s="412"/>
      <c r="D546" s="412"/>
      <c r="E546" s="415" t="s">
        <v>114</v>
      </c>
      <c r="F546" s="416"/>
      <c r="G546" s="416"/>
      <c r="H546" s="416"/>
      <c r="I546" s="416"/>
      <c r="J546" s="416"/>
      <c r="K546" s="416"/>
      <c r="L546" s="417"/>
      <c r="M546" s="418" t="s">
        <v>157</v>
      </c>
      <c r="N546" s="419"/>
      <c r="O546" s="419"/>
      <c r="P546" s="419"/>
      <c r="Q546" s="419"/>
      <c r="R546" s="419"/>
      <c r="S546" s="419"/>
      <c r="T546" s="420"/>
      <c r="U546" s="72"/>
      <c r="V546" s="72"/>
      <c r="W546" s="72"/>
      <c r="X546" s="72"/>
      <c r="Y546" s="72"/>
      <c r="Z546" s="72"/>
      <c r="AA546" s="72"/>
      <c r="AB546" s="72"/>
    </row>
    <row r="547" spans="2:28" ht="35.25" customHeight="1" thickBot="1" x14ac:dyDescent="0.25">
      <c r="B547" s="413"/>
      <c r="C547" s="414"/>
      <c r="D547" s="414"/>
      <c r="E547" s="421" t="str">
        <f>+Matriz!K69</f>
        <v>Diligenciamiento, firma y remisión del "COMPROMISO ÉTICO DEL AUDITOR INTERNO
CANAL CAPITAL" a los expedientes contractuales de los auditores de la Oficina.</v>
      </c>
      <c r="F547" s="422"/>
      <c r="G547" s="422"/>
      <c r="H547" s="422"/>
      <c r="I547" s="422"/>
      <c r="J547" s="422"/>
      <c r="K547" s="422"/>
      <c r="L547" s="423"/>
      <c r="M547" s="421" t="str">
        <f>+Matriz!K70</f>
        <v>Aplicación del "CCSE-MN-001 MANUAL DE AUDITORÍA INTERNA"</v>
      </c>
      <c r="N547" s="422"/>
      <c r="O547" s="422"/>
      <c r="P547" s="422"/>
      <c r="Q547" s="422"/>
      <c r="R547" s="422"/>
      <c r="S547" s="422"/>
      <c r="T547" s="423"/>
      <c r="U547" s="73"/>
      <c r="V547" s="73"/>
      <c r="W547" s="73"/>
      <c r="X547" s="73"/>
      <c r="Y547" s="73"/>
      <c r="Z547" s="73"/>
      <c r="AA547" s="73"/>
      <c r="AB547" s="73"/>
    </row>
    <row r="548" spans="2:28" ht="15" x14ac:dyDescent="0.25">
      <c r="B548" s="395" t="s">
        <v>115</v>
      </c>
      <c r="C548" s="397" t="s">
        <v>116</v>
      </c>
      <c r="D548" s="398"/>
      <c r="E548" s="401" t="s">
        <v>110</v>
      </c>
      <c r="F548" s="402"/>
      <c r="G548" s="403" t="s">
        <v>71</v>
      </c>
      <c r="H548" s="404"/>
      <c r="I548" s="404"/>
      <c r="J548" s="404"/>
      <c r="K548" s="404"/>
      <c r="L548" s="405"/>
      <c r="M548" s="406" t="s">
        <v>110</v>
      </c>
      <c r="N548" s="407"/>
      <c r="O548" s="383" t="s">
        <v>71</v>
      </c>
      <c r="P548" s="384"/>
      <c r="Q548" s="384"/>
      <c r="R548" s="384"/>
      <c r="S548" s="384"/>
      <c r="T548" s="385"/>
      <c r="U548" s="70"/>
      <c r="V548" s="70"/>
      <c r="W548" s="71"/>
      <c r="X548" s="71"/>
      <c r="Y548" s="71"/>
      <c r="Z548" s="71"/>
      <c r="AA548" s="71"/>
      <c r="AB548" s="71"/>
    </row>
    <row r="549" spans="2:28" ht="15" customHeight="1" thickBot="1" x14ac:dyDescent="0.25">
      <c r="B549" s="396"/>
      <c r="C549" s="399"/>
      <c r="D549" s="400"/>
      <c r="E549" s="50" t="s">
        <v>111</v>
      </c>
      <c r="F549" s="51" t="s">
        <v>112</v>
      </c>
      <c r="G549" s="386"/>
      <c r="H549" s="387"/>
      <c r="I549" s="387"/>
      <c r="J549" s="387"/>
      <c r="K549" s="387"/>
      <c r="L549" s="388"/>
      <c r="M549" s="50" t="s">
        <v>111</v>
      </c>
      <c r="N549" s="51" t="s">
        <v>112</v>
      </c>
      <c r="O549" s="386"/>
      <c r="P549" s="387"/>
      <c r="Q549" s="387"/>
      <c r="R549" s="387"/>
      <c r="S549" s="387"/>
      <c r="T549" s="388"/>
      <c r="U549" s="65"/>
      <c r="V549" s="65"/>
      <c r="W549" s="71"/>
      <c r="X549" s="71"/>
      <c r="Y549" s="71"/>
      <c r="Z549" s="71"/>
      <c r="AA549" s="71"/>
      <c r="AB549" s="71"/>
    </row>
    <row r="550" spans="2:28" ht="36.75" customHeight="1" x14ac:dyDescent="0.2">
      <c r="B550" s="389" t="s">
        <v>117</v>
      </c>
      <c r="C550" s="80" t="s">
        <v>88</v>
      </c>
      <c r="D550" s="57" t="s">
        <v>80</v>
      </c>
      <c r="E550" s="44" t="s">
        <v>95</v>
      </c>
      <c r="F550" s="45">
        <f>IF(E550="Asignado",15,IF(E550="No asignado",0,""))</f>
        <v>15</v>
      </c>
      <c r="G550" s="424" t="s">
        <v>172</v>
      </c>
      <c r="H550" s="425"/>
      <c r="I550" s="425"/>
      <c r="J550" s="425"/>
      <c r="K550" s="425"/>
      <c r="L550" s="426"/>
      <c r="M550" s="44" t="s">
        <v>95</v>
      </c>
      <c r="N550" s="45">
        <f>IF(M550="Asignado",15,IF(M550="No asignado",0,""))</f>
        <v>15</v>
      </c>
      <c r="O550" s="424" t="s">
        <v>172</v>
      </c>
      <c r="P550" s="425"/>
      <c r="Q550" s="425"/>
      <c r="R550" s="425"/>
      <c r="S550" s="425"/>
      <c r="T550" s="426"/>
      <c r="U550" s="66"/>
      <c r="V550" s="67"/>
      <c r="W550" s="74"/>
      <c r="X550" s="74"/>
      <c r="Y550" s="74"/>
      <c r="Z550" s="74"/>
      <c r="AA550" s="74"/>
      <c r="AB550" s="74"/>
    </row>
    <row r="551" spans="2:28" ht="41.25" customHeight="1" x14ac:dyDescent="0.2">
      <c r="B551" s="390"/>
      <c r="C551" s="37" t="s">
        <v>89</v>
      </c>
      <c r="D551" s="83" t="s">
        <v>81</v>
      </c>
      <c r="E551" s="39" t="s">
        <v>97</v>
      </c>
      <c r="F551" s="40">
        <f>IF(E551="Adecuado",15,IF(E551="Inadecuado",0,""))</f>
        <v>15</v>
      </c>
      <c r="G551" s="424" t="s">
        <v>628</v>
      </c>
      <c r="H551" s="425"/>
      <c r="I551" s="425"/>
      <c r="J551" s="425"/>
      <c r="K551" s="425"/>
      <c r="L551" s="426"/>
      <c r="M551" s="39" t="s">
        <v>97</v>
      </c>
      <c r="N551" s="40">
        <f>IF(M551="Adecuado",15,IF(M551="Inadecuado",0,""))</f>
        <v>15</v>
      </c>
      <c r="O551" s="424" t="s">
        <v>630</v>
      </c>
      <c r="P551" s="425"/>
      <c r="Q551" s="425"/>
      <c r="R551" s="425"/>
      <c r="S551" s="425"/>
      <c r="T551" s="426"/>
      <c r="U551" s="66"/>
      <c r="V551" s="67"/>
      <c r="W551" s="74"/>
      <c r="X551" s="74"/>
      <c r="Y551" s="74"/>
      <c r="Z551" s="74"/>
      <c r="AA551" s="74"/>
      <c r="AB551" s="74"/>
    </row>
    <row r="552" spans="2:28" ht="55.5" customHeight="1" x14ac:dyDescent="0.2">
      <c r="B552" s="79" t="s">
        <v>118</v>
      </c>
      <c r="C552" s="37" t="s">
        <v>90</v>
      </c>
      <c r="D552" s="83" t="s">
        <v>82</v>
      </c>
      <c r="E552" s="39" t="s">
        <v>99</v>
      </c>
      <c r="F552" s="40">
        <f>IF(E552="Oportuna",15,IF(E552="Inoportuna",0,""))</f>
        <v>15</v>
      </c>
      <c r="G552" s="424" t="s">
        <v>173</v>
      </c>
      <c r="H552" s="425"/>
      <c r="I552" s="425"/>
      <c r="J552" s="425"/>
      <c r="K552" s="425"/>
      <c r="L552" s="426"/>
      <c r="M552" s="39" t="s">
        <v>99</v>
      </c>
      <c r="N552" s="40">
        <f>IF(M552="Oportuna",15,IF(M552="Inoportuna",0,""))</f>
        <v>15</v>
      </c>
      <c r="O552" s="424" t="s">
        <v>631</v>
      </c>
      <c r="P552" s="425"/>
      <c r="Q552" s="425"/>
      <c r="R552" s="425"/>
      <c r="S552" s="425"/>
      <c r="T552" s="426"/>
      <c r="U552" s="66"/>
      <c r="V552" s="67"/>
      <c r="W552" s="74"/>
      <c r="X552" s="74"/>
      <c r="Y552" s="74"/>
      <c r="Z552" s="74"/>
      <c r="AA552" s="74"/>
      <c r="AB552" s="74"/>
    </row>
    <row r="553" spans="2:28" ht="46.5" customHeight="1" x14ac:dyDescent="0.2">
      <c r="B553" s="79" t="s">
        <v>119</v>
      </c>
      <c r="C553" s="37" t="s">
        <v>91</v>
      </c>
      <c r="D553" s="83" t="s">
        <v>83</v>
      </c>
      <c r="E553" s="41" t="s">
        <v>101</v>
      </c>
      <c r="F553" s="40">
        <f>IF(E553="Prevenir o detectar",15,IF(E553="No es control",0,""))</f>
        <v>15</v>
      </c>
      <c r="G553" s="424" t="s">
        <v>174</v>
      </c>
      <c r="H553" s="425"/>
      <c r="I553" s="425"/>
      <c r="J553" s="425"/>
      <c r="K553" s="425"/>
      <c r="L553" s="426"/>
      <c r="M553" s="41" t="s">
        <v>101</v>
      </c>
      <c r="N553" s="40">
        <f>IF(M553="Prevenir o detectar",15,IF(M553="No es control",0,""))</f>
        <v>15</v>
      </c>
      <c r="O553" s="424" t="s">
        <v>632</v>
      </c>
      <c r="P553" s="425"/>
      <c r="Q553" s="425"/>
      <c r="R553" s="425"/>
      <c r="S553" s="425"/>
      <c r="T553" s="426"/>
      <c r="U553" s="68"/>
      <c r="V553" s="67"/>
      <c r="W553" s="74"/>
      <c r="X553" s="74"/>
      <c r="Y553" s="74"/>
      <c r="Z553" s="74"/>
      <c r="AA553" s="74"/>
      <c r="AB553" s="74"/>
    </row>
    <row r="554" spans="2:28" ht="48" customHeight="1" x14ac:dyDescent="0.2">
      <c r="B554" s="82" t="s">
        <v>121</v>
      </c>
      <c r="C554" s="37" t="s">
        <v>92</v>
      </c>
      <c r="D554" s="83" t="s">
        <v>84</v>
      </c>
      <c r="E554" s="39" t="s">
        <v>103</v>
      </c>
      <c r="F554" s="40">
        <f>IF(E554="Confiable",15,IF(E554="No confiable",0,""))</f>
        <v>15</v>
      </c>
      <c r="G554" s="424" t="s">
        <v>629</v>
      </c>
      <c r="H554" s="425"/>
      <c r="I554" s="425"/>
      <c r="J554" s="425"/>
      <c r="K554" s="425"/>
      <c r="L554" s="426"/>
      <c r="M554" s="39" t="s">
        <v>103</v>
      </c>
      <c r="N554" s="40">
        <f>IF(M554="Confiable",15,IF(M554="No confiable",0,""))</f>
        <v>15</v>
      </c>
      <c r="O554" s="424" t="s">
        <v>633</v>
      </c>
      <c r="P554" s="425"/>
      <c r="Q554" s="425"/>
      <c r="R554" s="425"/>
      <c r="S554" s="425"/>
      <c r="T554" s="426"/>
      <c r="U554" s="66"/>
      <c r="V554" s="67"/>
      <c r="W554" s="74"/>
      <c r="X554" s="74"/>
      <c r="Y554" s="74"/>
      <c r="Z554" s="74"/>
      <c r="AA554" s="74"/>
      <c r="AB554" s="74"/>
    </row>
    <row r="555" spans="2:28" ht="51.75" customHeight="1" x14ac:dyDescent="0.2">
      <c r="B555" s="82" t="s">
        <v>122</v>
      </c>
      <c r="C555" s="37" t="s">
        <v>93</v>
      </c>
      <c r="D555" s="83" t="s">
        <v>85</v>
      </c>
      <c r="E555" s="41" t="s">
        <v>105</v>
      </c>
      <c r="F555" s="40">
        <f>IF(E555="Se investigan y resuelven oportunamente",15,IF(E555="No se investigan y resuelven oportunamente",0,""))</f>
        <v>15</v>
      </c>
      <c r="G555" s="424" t="s">
        <v>175</v>
      </c>
      <c r="H555" s="425"/>
      <c r="I555" s="425"/>
      <c r="J555" s="425"/>
      <c r="K555" s="425"/>
      <c r="L555" s="426"/>
      <c r="M555" s="41" t="s">
        <v>105</v>
      </c>
      <c r="N555" s="40">
        <f>IF(M555="Se investigan y resuelven oportunamente",15,IF(M555="No se investigan y resuelven oportunamente",0,""))</f>
        <v>15</v>
      </c>
      <c r="O555" s="424" t="s">
        <v>634</v>
      </c>
      <c r="P555" s="425"/>
      <c r="Q555" s="425"/>
      <c r="R555" s="425"/>
      <c r="S555" s="425"/>
      <c r="T555" s="426"/>
      <c r="U555" s="68"/>
      <c r="V555" s="67"/>
      <c r="W555" s="74"/>
      <c r="X555" s="74"/>
      <c r="Y555" s="74"/>
      <c r="Z555" s="74"/>
      <c r="AA555" s="74"/>
      <c r="AB555" s="74"/>
    </row>
    <row r="556" spans="2:28" ht="41.25" customHeight="1" thickBot="1" x14ac:dyDescent="0.25">
      <c r="B556" s="53" t="s">
        <v>120</v>
      </c>
      <c r="C556" s="81" t="s">
        <v>94</v>
      </c>
      <c r="D556" s="49" t="s">
        <v>86</v>
      </c>
      <c r="E556" s="42" t="s">
        <v>107</v>
      </c>
      <c r="F556" s="43">
        <f>IF(E556="Completa",10,IF(E556="Incompleta",5,IF(E556="No existe",0,"")))</f>
        <v>10</v>
      </c>
      <c r="G556" s="427" t="s">
        <v>176</v>
      </c>
      <c r="H556" s="428"/>
      <c r="I556" s="428"/>
      <c r="J556" s="428"/>
      <c r="K556" s="428"/>
      <c r="L556" s="429"/>
      <c r="M556" s="42" t="s">
        <v>107</v>
      </c>
      <c r="N556" s="43">
        <f>IF(M556="Completa",10,IF(M556="Incompleta",5,IF(M556="No existe",0,"")))</f>
        <v>10</v>
      </c>
      <c r="O556" s="427" t="s">
        <v>635</v>
      </c>
      <c r="P556" s="428"/>
      <c r="Q556" s="428"/>
      <c r="R556" s="428"/>
      <c r="S556" s="428"/>
      <c r="T556" s="429"/>
      <c r="U556" s="66"/>
      <c r="V556" s="67"/>
      <c r="W556" s="74"/>
      <c r="X556" s="74"/>
      <c r="Y556" s="74"/>
      <c r="Z556" s="74"/>
      <c r="AA556" s="74"/>
      <c r="AB556" s="74"/>
    </row>
    <row r="557" spans="2:28" ht="15" thickBot="1" x14ac:dyDescent="0.25">
      <c r="D557" s="38"/>
      <c r="G557" s="54"/>
      <c r="H557" s="54"/>
      <c r="I557" s="54"/>
      <c r="J557" s="54"/>
      <c r="K557" s="54"/>
      <c r="L557" s="54"/>
      <c r="U557" s="54"/>
      <c r="V557" s="54"/>
      <c r="W557" s="54"/>
      <c r="X557" s="54"/>
      <c r="Y557" s="54"/>
      <c r="Z557" s="54"/>
      <c r="AA557" s="54"/>
      <c r="AB557" s="54"/>
    </row>
    <row r="558" spans="2:28" x14ac:dyDescent="0.2">
      <c r="D558" s="46" t="s">
        <v>87</v>
      </c>
      <c r="E558" s="375">
        <f>IF(SUM(F550:F556)=0,"-",SUM(F550:F556))</f>
        <v>100</v>
      </c>
      <c r="F558" s="376"/>
      <c r="G558" s="55"/>
      <c r="H558" s="55"/>
      <c r="I558" s="55"/>
      <c r="J558" s="55"/>
      <c r="K558" s="55"/>
      <c r="L558" s="55"/>
      <c r="M558" s="377">
        <f>IF(SUM(N550:N556)=0,"-",SUM(N550:N556))</f>
        <v>100</v>
      </c>
      <c r="N558" s="378"/>
      <c r="U558" s="55"/>
      <c r="V558" s="55"/>
      <c r="W558" s="54"/>
      <c r="X558" s="54"/>
      <c r="Y558" s="54"/>
      <c r="Z558" s="54"/>
      <c r="AA558" s="54"/>
      <c r="AB558" s="54"/>
    </row>
    <row r="559" spans="2:28" ht="15" thickBot="1" x14ac:dyDescent="0.25">
      <c r="D559" s="47" t="s">
        <v>113</v>
      </c>
      <c r="E559" s="362" t="str">
        <f>IF(E558&lt;=74,"Débil",IF(E558&lt;=89,"Moderado",IF(E558&lt;=100,"Fuerte","")))</f>
        <v>Fuerte</v>
      </c>
      <c r="F559" s="363"/>
      <c r="G559" s="55"/>
      <c r="H559" s="55"/>
      <c r="I559" s="55"/>
      <c r="J559" s="55"/>
      <c r="K559" s="55"/>
      <c r="L559" s="55"/>
      <c r="M559" s="364" t="str">
        <f>IF(M558&lt;=74,"Débil",IF(M558&lt;=89,"Moderado",IF(M558&lt;=100,"Fuerte","")))</f>
        <v>Fuerte</v>
      </c>
      <c r="N559" s="365"/>
      <c r="U559" s="55"/>
      <c r="V559" s="55"/>
      <c r="W559" s="54"/>
      <c r="X559" s="54"/>
      <c r="Y559" s="54"/>
      <c r="Z559" s="54"/>
      <c r="AA559" s="54"/>
      <c r="AB559" s="54"/>
    </row>
  </sheetData>
  <mergeCells count="998">
    <mergeCell ref="G555:L555"/>
    <mergeCell ref="O555:T555"/>
    <mergeCell ref="G556:L556"/>
    <mergeCell ref="O556:T556"/>
    <mergeCell ref="E558:F558"/>
    <mergeCell ref="M558:N558"/>
    <mergeCell ref="E559:F559"/>
    <mergeCell ref="M559:N559"/>
    <mergeCell ref="O550:T550"/>
    <mergeCell ref="O551:T551"/>
    <mergeCell ref="G550:L550"/>
    <mergeCell ref="G551:L551"/>
    <mergeCell ref="B550:B551"/>
    <mergeCell ref="G552:L552"/>
    <mergeCell ref="O552:T552"/>
    <mergeCell ref="G553:L553"/>
    <mergeCell ref="O553:T553"/>
    <mergeCell ref="G554:L554"/>
    <mergeCell ref="O554:T554"/>
    <mergeCell ref="B544:D544"/>
    <mergeCell ref="B546:D547"/>
    <mergeCell ref="E546:L546"/>
    <mergeCell ref="M546:T546"/>
    <mergeCell ref="E547:L547"/>
    <mergeCell ref="M547:T547"/>
    <mergeCell ref="B548:B549"/>
    <mergeCell ref="C548:D549"/>
    <mergeCell ref="E548:F548"/>
    <mergeCell ref="G548:L549"/>
    <mergeCell ref="M548:N548"/>
    <mergeCell ref="O548:T549"/>
    <mergeCell ref="G534:L534"/>
    <mergeCell ref="G535:L535"/>
    <mergeCell ref="G536:L536"/>
    <mergeCell ref="G537:L537"/>
    <mergeCell ref="G538:L538"/>
    <mergeCell ref="E540:F540"/>
    <mergeCell ref="M540:N540"/>
    <mergeCell ref="E541:F541"/>
    <mergeCell ref="M541:N541"/>
    <mergeCell ref="B526:D526"/>
    <mergeCell ref="B528:D529"/>
    <mergeCell ref="E528:L528"/>
    <mergeCell ref="E529:L529"/>
    <mergeCell ref="B530:B531"/>
    <mergeCell ref="C530:D531"/>
    <mergeCell ref="E530:F530"/>
    <mergeCell ref="G530:L531"/>
    <mergeCell ref="B532:B533"/>
    <mergeCell ref="G532:L532"/>
    <mergeCell ref="G533:L533"/>
    <mergeCell ref="E325:F325"/>
    <mergeCell ref="M325:N325"/>
    <mergeCell ref="U325:V325"/>
    <mergeCell ref="G322:L322"/>
    <mergeCell ref="O322:T322"/>
    <mergeCell ref="W322:AB322"/>
    <mergeCell ref="E324:F324"/>
    <mergeCell ref="M324:N324"/>
    <mergeCell ref="U324:V324"/>
    <mergeCell ref="G320:L320"/>
    <mergeCell ref="O320:T320"/>
    <mergeCell ref="W320:AB320"/>
    <mergeCell ref="G321:L321"/>
    <mergeCell ref="O321:T321"/>
    <mergeCell ref="W321:AB321"/>
    <mergeCell ref="G318:L318"/>
    <mergeCell ref="O318:T318"/>
    <mergeCell ref="W318:AB318"/>
    <mergeCell ref="G319:L319"/>
    <mergeCell ref="O319:T319"/>
    <mergeCell ref="W319:AB319"/>
    <mergeCell ref="U314:V314"/>
    <mergeCell ref="W314:AB315"/>
    <mergeCell ref="B316:B317"/>
    <mergeCell ref="G316:L316"/>
    <mergeCell ref="O316:T316"/>
    <mergeCell ref="W316:AB316"/>
    <mergeCell ref="G317:L317"/>
    <mergeCell ref="O317:T317"/>
    <mergeCell ref="W317:AB317"/>
    <mergeCell ref="B314:B315"/>
    <mergeCell ref="C314:D315"/>
    <mergeCell ref="E314:F314"/>
    <mergeCell ref="G314:L315"/>
    <mergeCell ref="M314:N314"/>
    <mergeCell ref="O314:T315"/>
    <mergeCell ref="B310:D310"/>
    <mergeCell ref="B312:D313"/>
    <mergeCell ref="E312:L312"/>
    <mergeCell ref="M312:T312"/>
    <mergeCell ref="U312:AB312"/>
    <mergeCell ref="E313:L313"/>
    <mergeCell ref="M313:T313"/>
    <mergeCell ref="U313:AB313"/>
    <mergeCell ref="G304:L304"/>
    <mergeCell ref="O304:T304"/>
    <mergeCell ref="E306:F306"/>
    <mergeCell ref="M306:N306"/>
    <mergeCell ref="E307:F307"/>
    <mergeCell ref="M307:N307"/>
    <mergeCell ref="G301:L301"/>
    <mergeCell ref="O301:T301"/>
    <mergeCell ref="G302:L302"/>
    <mergeCell ref="O302:T302"/>
    <mergeCell ref="G303:L303"/>
    <mergeCell ref="O303:T303"/>
    <mergeCell ref="B298:B299"/>
    <mergeCell ref="G298:L298"/>
    <mergeCell ref="O298:T298"/>
    <mergeCell ref="G299:L299"/>
    <mergeCell ref="O299:T299"/>
    <mergeCell ref="G300:L300"/>
    <mergeCell ref="O300:T300"/>
    <mergeCell ref="B296:B297"/>
    <mergeCell ref="C296:D297"/>
    <mergeCell ref="E296:F296"/>
    <mergeCell ref="G296:L297"/>
    <mergeCell ref="M296:N296"/>
    <mergeCell ref="O296:T297"/>
    <mergeCell ref="E289:F289"/>
    <mergeCell ref="M289:N289"/>
    <mergeCell ref="B292:D292"/>
    <mergeCell ref="B294:D295"/>
    <mergeCell ref="E294:L294"/>
    <mergeCell ref="M294:T294"/>
    <mergeCell ref="E295:L295"/>
    <mergeCell ref="M295:T295"/>
    <mergeCell ref="G285:L285"/>
    <mergeCell ref="O285:T285"/>
    <mergeCell ref="G286:L286"/>
    <mergeCell ref="O286:T286"/>
    <mergeCell ref="E288:F288"/>
    <mergeCell ref="M288:N288"/>
    <mergeCell ref="G282:L282"/>
    <mergeCell ref="O282:T282"/>
    <mergeCell ref="G283:L283"/>
    <mergeCell ref="O283:T283"/>
    <mergeCell ref="G284:L284"/>
    <mergeCell ref="O284:T284"/>
    <mergeCell ref="B278:B279"/>
    <mergeCell ref="C278:D279"/>
    <mergeCell ref="G278:L279"/>
    <mergeCell ref="M278:N278"/>
    <mergeCell ref="O278:T279"/>
    <mergeCell ref="B280:B281"/>
    <mergeCell ref="G280:L280"/>
    <mergeCell ref="O280:T280"/>
    <mergeCell ref="G281:L281"/>
    <mergeCell ref="O281:T281"/>
    <mergeCell ref="E278:F278"/>
    <mergeCell ref="O250:T250"/>
    <mergeCell ref="E252:F252"/>
    <mergeCell ref="M252:N252"/>
    <mergeCell ref="E253:F253"/>
    <mergeCell ref="M253:N253"/>
    <mergeCell ref="B256:D256"/>
    <mergeCell ref="B274:D274"/>
    <mergeCell ref="B276:D277"/>
    <mergeCell ref="E276:L276"/>
    <mergeCell ref="M276:T276"/>
    <mergeCell ref="E277:L277"/>
    <mergeCell ref="M277:T277"/>
    <mergeCell ref="G266:L266"/>
    <mergeCell ref="G267:L267"/>
    <mergeCell ref="G268:L268"/>
    <mergeCell ref="E270:F270"/>
    <mergeCell ref="M270:N270"/>
    <mergeCell ref="E271:F271"/>
    <mergeCell ref="M271:N271"/>
    <mergeCell ref="G265:L265"/>
    <mergeCell ref="E260:F260"/>
    <mergeCell ref="B262:B263"/>
    <mergeCell ref="G262:L262"/>
    <mergeCell ref="G263:L263"/>
    <mergeCell ref="O247:T247"/>
    <mergeCell ref="G248:L248"/>
    <mergeCell ref="O248:T248"/>
    <mergeCell ref="G249:L249"/>
    <mergeCell ref="O249:T249"/>
    <mergeCell ref="B244:B245"/>
    <mergeCell ref="G244:L244"/>
    <mergeCell ref="O244:T244"/>
    <mergeCell ref="G245:L245"/>
    <mergeCell ref="O245:T245"/>
    <mergeCell ref="G246:L246"/>
    <mergeCell ref="O246:T246"/>
    <mergeCell ref="M240:T240"/>
    <mergeCell ref="E241:L241"/>
    <mergeCell ref="M241:T241"/>
    <mergeCell ref="B242:B243"/>
    <mergeCell ref="C242:D243"/>
    <mergeCell ref="G242:L243"/>
    <mergeCell ref="M242:N242"/>
    <mergeCell ref="O242:T243"/>
    <mergeCell ref="G232:L232"/>
    <mergeCell ref="O232:T232"/>
    <mergeCell ref="E234:F234"/>
    <mergeCell ref="M234:N234"/>
    <mergeCell ref="E235:F235"/>
    <mergeCell ref="M235:N235"/>
    <mergeCell ref="B238:D238"/>
    <mergeCell ref="G229:L229"/>
    <mergeCell ref="O229:T229"/>
    <mergeCell ref="G230:L230"/>
    <mergeCell ref="O230:T230"/>
    <mergeCell ref="G231:L231"/>
    <mergeCell ref="O231:T231"/>
    <mergeCell ref="G226:L226"/>
    <mergeCell ref="O226:T226"/>
    <mergeCell ref="G227:L227"/>
    <mergeCell ref="O227:T227"/>
    <mergeCell ref="G228:L228"/>
    <mergeCell ref="O228:T228"/>
    <mergeCell ref="O224:T225"/>
    <mergeCell ref="M217:N217"/>
    <mergeCell ref="U217:V217"/>
    <mergeCell ref="B220:D220"/>
    <mergeCell ref="B222:D223"/>
    <mergeCell ref="E222:L222"/>
    <mergeCell ref="M222:T222"/>
    <mergeCell ref="E223:L223"/>
    <mergeCell ref="M223:T223"/>
    <mergeCell ref="U216:V216"/>
    <mergeCell ref="O210:T210"/>
    <mergeCell ref="W210:AB210"/>
    <mergeCell ref="G211:L211"/>
    <mergeCell ref="O211:T211"/>
    <mergeCell ref="W211:AB211"/>
    <mergeCell ref="G212:L212"/>
    <mergeCell ref="O212:T212"/>
    <mergeCell ref="W212:AB212"/>
    <mergeCell ref="O208:T208"/>
    <mergeCell ref="W208:AB208"/>
    <mergeCell ref="G209:L209"/>
    <mergeCell ref="O209:T209"/>
    <mergeCell ref="W209:AB209"/>
    <mergeCell ref="O213:T213"/>
    <mergeCell ref="W213:AB213"/>
    <mergeCell ref="G214:L214"/>
    <mergeCell ref="O214:T214"/>
    <mergeCell ref="W214:AB214"/>
    <mergeCell ref="U204:AB204"/>
    <mergeCell ref="E205:L205"/>
    <mergeCell ref="M205:T205"/>
    <mergeCell ref="U205:AB205"/>
    <mergeCell ref="B206:B207"/>
    <mergeCell ref="C206:D207"/>
    <mergeCell ref="E206:F206"/>
    <mergeCell ref="G206:L207"/>
    <mergeCell ref="M206:N206"/>
    <mergeCell ref="O206:T207"/>
    <mergeCell ref="U206:V206"/>
    <mergeCell ref="W206:AB207"/>
    <mergeCell ref="O196:T196"/>
    <mergeCell ref="M198:N198"/>
    <mergeCell ref="E199:F199"/>
    <mergeCell ref="M199:N199"/>
    <mergeCell ref="B202:D202"/>
    <mergeCell ref="B204:D205"/>
    <mergeCell ref="E204:L204"/>
    <mergeCell ref="M204:T204"/>
    <mergeCell ref="G193:L193"/>
    <mergeCell ref="O193:T193"/>
    <mergeCell ref="G194:L194"/>
    <mergeCell ref="O194:T194"/>
    <mergeCell ref="G195:L195"/>
    <mergeCell ref="O195:T195"/>
    <mergeCell ref="O190:T190"/>
    <mergeCell ref="G191:L191"/>
    <mergeCell ref="O191:T191"/>
    <mergeCell ref="G192:L192"/>
    <mergeCell ref="O192:T192"/>
    <mergeCell ref="B188:B189"/>
    <mergeCell ref="C188:D189"/>
    <mergeCell ref="E188:F188"/>
    <mergeCell ref="G188:L189"/>
    <mergeCell ref="M188:N188"/>
    <mergeCell ref="O188:T189"/>
    <mergeCell ref="AE177:AJ177"/>
    <mergeCell ref="AE178:AJ178"/>
    <mergeCell ref="AC180:AD180"/>
    <mergeCell ref="AC181:AD181"/>
    <mergeCell ref="B184:D184"/>
    <mergeCell ref="B186:D187"/>
    <mergeCell ref="E186:L186"/>
    <mergeCell ref="M186:T186"/>
    <mergeCell ref="E187:L187"/>
    <mergeCell ref="M187:T187"/>
    <mergeCell ref="U181:V181"/>
    <mergeCell ref="W177:AB177"/>
    <mergeCell ref="G178:L178"/>
    <mergeCell ref="O178:T178"/>
    <mergeCell ref="W178:AB178"/>
    <mergeCell ref="E180:F180"/>
    <mergeCell ref="M180:N180"/>
    <mergeCell ref="U180:V180"/>
    <mergeCell ref="O177:T177"/>
    <mergeCell ref="AC168:AJ168"/>
    <mergeCell ref="AC169:AJ169"/>
    <mergeCell ref="AC170:AD170"/>
    <mergeCell ref="AE170:AJ171"/>
    <mergeCell ref="AE172:AJ172"/>
    <mergeCell ref="AE173:AJ173"/>
    <mergeCell ref="AE174:AJ174"/>
    <mergeCell ref="AE175:AJ175"/>
    <mergeCell ref="AE176:AJ176"/>
    <mergeCell ref="W174:AB174"/>
    <mergeCell ref="G175:L175"/>
    <mergeCell ref="O175:T175"/>
    <mergeCell ref="W175:AB175"/>
    <mergeCell ref="G176:L176"/>
    <mergeCell ref="O176:T176"/>
    <mergeCell ref="W176:AB176"/>
    <mergeCell ref="U170:V170"/>
    <mergeCell ref="W170:AB171"/>
    <mergeCell ref="G174:L174"/>
    <mergeCell ref="O174:T174"/>
    <mergeCell ref="B172:B173"/>
    <mergeCell ref="G172:L172"/>
    <mergeCell ref="O172:T172"/>
    <mergeCell ref="W172:AB172"/>
    <mergeCell ref="G173:L173"/>
    <mergeCell ref="O173:T173"/>
    <mergeCell ref="W173:AB173"/>
    <mergeCell ref="M168:T168"/>
    <mergeCell ref="U168:AB168"/>
    <mergeCell ref="E169:L169"/>
    <mergeCell ref="M169:T169"/>
    <mergeCell ref="U169:AB169"/>
    <mergeCell ref="B170:B171"/>
    <mergeCell ref="C170:D171"/>
    <mergeCell ref="E170:F170"/>
    <mergeCell ref="G170:L171"/>
    <mergeCell ref="M170:N170"/>
    <mergeCell ref="O170:T171"/>
    <mergeCell ref="E162:F162"/>
    <mergeCell ref="M162:N162"/>
    <mergeCell ref="E163:F163"/>
    <mergeCell ref="M163:N163"/>
    <mergeCell ref="G158:L158"/>
    <mergeCell ref="O158:T158"/>
    <mergeCell ref="G159:L159"/>
    <mergeCell ref="O159:T159"/>
    <mergeCell ref="G156:L156"/>
    <mergeCell ref="O156:T156"/>
    <mergeCell ref="G157:L157"/>
    <mergeCell ref="O157:T157"/>
    <mergeCell ref="O154:T154"/>
    <mergeCell ref="G155:L155"/>
    <mergeCell ref="O155:T155"/>
    <mergeCell ref="B152:B153"/>
    <mergeCell ref="C152:D153"/>
    <mergeCell ref="E152:F152"/>
    <mergeCell ref="G152:L153"/>
    <mergeCell ref="M152:N152"/>
    <mergeCell ref="O152:T153"/>
    <mergeCell ref="W136:AB136"/>
    <mergeCell ref="W137:AB137"/>
    <mergeCell ref="G140:L140"/>
    <mergeCell ref="O140:T140"/>
    <mergeCell ref="G141:L141"/>
    <mergeCell ref="O141:T141"/>
    <mergeCell ref="M134:N134"/>
    <mergeCell ref="O134:T135"/>
    <mergeCell ref="U145:V145"/>
    <mergeCell ref="W138:AB138"/>
    <mergeCell ref="W139:AB139"/>
    <mergeCell ref="W140:AB140"/>
    <mergeCell ref="W141:AB141"/>
    <mergeCell ref="W142:AB142"/>
    <mergeCell ref="U144:V144"/>
    <mergeCell ref="M144:N144"/>
    <mergeCell ref="M145:N145"/>
    <mergeCell ref="G142:L142"/>
    <mergeCell ref="O142:T142"/>
    <mergeCell ref="B134:B135"/>
    <mergeCell ref="C134:D135"/>
    <mergeCell ref="E134:F134"/>
    <mergeCell ref="G134:L135"/>
    <mergeCell ref="E126:F126"/>
    <mergeCell ref="U132:AB132"/>
    <mergeCell ref="U133:AB133"/>
    <mergeCell ref="U134:V134"/>
    <mergeCell ref="W134:AB135"/>
    <mergeCell ref="M126:N126"/>
    <mergeCell ref="E127:F127"/>
    <mergeCell ref="M127:N127"/>
    <mergeCell ref="B130:D130"/>
    <mergeCell ref="B132:D133"/>
    <mergeCell ref="E132:L132"/>
    <mergeCell ref="M132:T132"/>
    <mergeCell ref="E133:L133"/>
    <mergeCell ref="M133:T133"/>
    <mergeCell ref="G122:L122"/>
    <mergeCell ref="G123:L123"/>
    <mergeCell ref="G124:L124"/>
    <mergeCell ref="B118:B119"/>
    <mergeCell ref="M108:N108"/>
    <mergeCell ref="E109:F109"/>
    <mergeCell ref="M109:N109"/>
    <mergeCell ref="B112:D112"/>
    <mergeCell ref="B114:D115"/>
    <mergeCell ref="E114:L114"/>
    <mergeCell ref="E115:L115"/>
    <mergeCell ref="G118:L118"/>
    <mergeCell ref="G119:L119"/>
    <mergeCell ref="G120:L120"/>
    <mergeCell ref="G121:L121"/>
    <mergeCell ref="G116:L117"/>
    <mergeCell ref="B116:B117"/>
    <mergeCell ref="C116:D117"/>
    <mergeCell ref="E116:F116"/>
    <mergeCell ref="E108:F108"/>
    <mergeCell ref="O103:T103"/>
    <mergeCell ref="O104:T104"/>
    <mergeCell ref="G105:L105"/>
    <mergeCell ref="O105:T105"/>
    <mergeCell ref="G106:L106"/>
    <mergeCell ref="O106:T106"/>
    <mergeCell ref="M98:N98"/>
    <mergeCell ref="O98:T99"/>
    <mergeCell ref="B100:B101"/>
    <mergeCell ref="O100:T100"/>
    <mergeCell ref="O101:T101"/>
    <mergeCell ref="O102:T102"/>
    <mergeCell ref="G103:L103"/>
    <mergeCell ref="G104:L104"/>
    <mergeCell ref="B98:B99"/>
    <mergeCell ref="G100:L100"/>
    <mergeCell ref="G101:L101"/>
    <mergeCell ref="G102:L102"/>
    <mergeCell ref="C98:D99"/>
    <mergeCell ref="E98:F98"/>
    <mergeCell ref="G98:L99"/>
    <mergeCell ref="B76:D76"/>
    <mergeCell ref="M78:T78"/>
    <mergeCell ref="M79:T79"/>
    <mergeCell ref="B94:D94"/>
    <mergeCell ref="B96:D97"/>
    <mergeCell ref="E96:L96"/>
    <mergeCell ref="M96:T96"/>
    <mergeCell ref="E97:L97"/>
    <mergeCell ref="M97:T97"/>
    <mergeCell ref="G88:L88"/>
    <mergeCell ref="O88:T88"/>
    <mergeCell ref="E90:F90"/>
    <mergeCell ref="M90:N90"/>
    <mergeCell ref="E91:F91"/>
    <mergeCell ref="M91:N91"/>
    <mergeCell ref="G85:L85"/>
    <mergeCell ref="O85:T85"/>
    <mergeCell ref="G86:L86"/>
    <mergeCell ref="O86:T86"/>
    <mergeCell ref="G87:L87"/>
    <mergeCell ref="O87:T87"/>
    <mergeCell ref="B82:B83"/>
    <mergeCell ref="G82:L82"/>
    <mergeCell ref="O82:T82"/>
    <mergeCell ref="G264:L264"/>
    <mergeCell ref="G250:L250"/>
    <mergeCell ref="E242:F242"/>
    <mergeCell ref="B240:D241"/>
    <mergeCell ref="E240:L240"/>
    <mergeCell ref="G247:L247"/>
    <mergeCell ref="B258:D259"/>
    <mergeCell ref="E258:L258"/>
    <mergeCell ref="E259:L259"/>
    <mergeCell ref="B260:B261"/>
    <mergeCell ref="C260:D261"/>
    <mergeCell ref="G260:L261"/>
    <mergeCell ref="B226:B227"/>
    <mergeCell ref="E217:F217"/>
    <mergeCell ref="G210:L210"/>
    <mergeCell ref="G213:L213"/>
    <mergeCell ref="E198:F198"/>
    <mergeCell ref="G196:L196"/>
    <mergeCell ref="E181:F181"/>
    <mergeCell ref="M181:N181"/>
    <mergeCell ref="G177:L177"/>
    <mergeCell ref="B190:B191"/>
    <mergeCell ref="G190:L190"/>
    <mergeCell ref="B208:B209"/>
    <mergeCell ref="G208:L208"/>
    <mergeCell ref="E216:F216"/>
    <mergeCell ref="M216:N216"/>
    <mergeCell ref="B224:B225"/>
    <mergeCell ref="C224:D225"/>
    <mergeCell ref="E224:F224"/>
    <mergeCell ref="G224:L225"/>
    <mergeCell ref="M224:N224"/>
    <mergeCell ref="B166:D166"/>
    <mergeCell ref="B168:D169"/>
    <mergeCell ref="E168:L168"/>
    <mergeCell ref="G160:L160"/>
    <mergeCell ref="O160:T160"/>
    <mergeCell ref="G137:L137"/>
    <mergeCell ref="G138:L138"/>
    <mergeCell ref="G139:L139"/>
    <mergeCell ref="O139:T139"/>
    <mergeCell ref="B136:B137"/>
    <mergeCell ref="O136:T136"/>
    <mergeCell ref="O137:T137"/>
    <mergeCell ref="O138:T138"/>
    <mergeCell ref="G136:L136"/>
    <mergeCell ref="B148:D148"/>
    <mergeCell ref="B150:D151"/>
    <mergeCell ref="E150:L150"/>
    <mergeCell ref="M150:T150"/>
    <mergeCell ref="E151:L151"/>
    <mergeCell ref="M151:T151"/>
    <mergeCell ref="E144:F144"/>
    <mergeCell ref="E145:F145"/>
    <mergeCell ref="B154:B155"/>
    <mergeCell ref="G154:L154"/>
    <mergeCell ref="G83:L83"/>
    <mergeCell ref="O83:T83"/>
    <mergeCell ref="G84:L84"/>
    <mergeCell ref="O84:T84"/>
    <mergeCell ref="B80:B81"/>
    <mergeCell ref="C80:D81"/>
    <mergeCell ref="E80:F80"/>
    <mergeCell ref="G80:L81"/>
    <mergeCell ref="M80:N80"/>
    <mergeCell ref="O80:T81"/>
    <mergeCell ref="B64:B65"/>
    <mergeCell ref="G64:L64"/>
    <mergeCell ref="O64:T64"/>
    <mergeCell ref="G65:L65"/>
    <mergeCell ref="O65:T65"/>
    <mergeCell ref="E73:F73"/>
    <mergeCell ref="M73:N73"/>
    <mergeCell ref="G70:L70"/>
    <mergeCell ref="O70:T70"/>
    <mergeCell ref="E72:F72"/>
    <mergeCell ref="M72:N72"/>
    <mergeCell ref="G68:L68"/>
    <mergeCell ref="O68:T68"/>
    <mergeCell ref="G69:L69"/>
    <mergeCell ref="O69:T69"/>
    <mergeCell ref="B58:D58"/>
    <mergeCell ref="B78:D79"/>
    <mergeCell ref="E78:L78"/>
    <mergeCell ref="E79:L79"/>
    <mergeCell ref="A2:L2"/>
    <mergeCell ref="B328:D328"/>
    <mergeCell ref="B330:D331"/>
    <mergeCell ref="E330:L330"/>
    <mergeCell ref="M330:T330"/>
    <mergeCell ref="B62:B63"/>
    <mergeCell ref="C62:D63"/>
    <mergeCell ref="E62:F62"/>
    <mergeCell ref="G62:L63"/>
    <mergeCell ref="M62:N62"/>
    <mergeCell ref="O62:T63"/>
    <mergeCell ref="B60:D61"/>
    <mergeCell ref="E60:L60"/>
    <mergeCell ref="M60:T60"/>
    <mergeCell ref="E61:L61"/>
    <mergeCell ref="M61:T61"/>
    <mergeCell ref="G66:L66"/>
    <mergeCell ref="O66:T66"/>
    <mergeCell ref="G67:L67"/>
    <mergeCell ref="O67:T67"/>
    <mergeCell ref="U330:AB330"/>
    <mergeCell ref="AC330:AJ330"/>
    <mergeCell ref="E331:L331"/>
    <mergeCell ref="M331:T331"/>
    <mergeCell ref="U331:AB331"/>
    <mergeCell ref="AC331:AJ331"/>
    <mergeCell ref="B332:B333"/>
    <mergeCell ref="C332:D333"/>
    <mergeCell ref="E332:F332"/>
    <mergeCell ref="G332:L333"/>
    <mergeCell ref="M332:N332"/>
    <mergeCell ref="O332:T333"/>
    <mergeCell ref="U332:V332"/>
    <mergeCell ref="W332:AB333"/>
    <mergeCell ref="AC332:AD332"/>
    <mergeCell ref="AE332:AJ333"/>
    <mergeCell ref="B334:B335"/>
    <mergeCell ref="G334:L334"/>
    <mergeCell ref="O334:T334"/>
    <mergeCell ref="W334:AB334"/>
    <mergeCell ref="AE334:AJ334"/>
    <mergeCell ref="G335:L335"/>
    <mergeCell ref="O335:T335"/>
    <mergeCell ref="W335:AB335"/>
    <mergeCell ref="AE335:AJ335"/>
    <mergeCell ref="G336:L336"/>
    <mergeCell ref="O336:T336"/>
    <mergeCell ref="W336:AB336"/>
    <mergeCell ref="AE336:AJ336"/>
    <mergeCell ref="G337:L337"/>
    <mergeCell ref="O337:T337"/>
    <mergeCell ref="W337:AB337"/>
    <mergeCell ref="AE337:AJ337"/>
    <mergeCell ref="G338:L338"/>
    <mergeCell ref="O338:T338"/>
    <mergeCell ref="W338:AB338"/>
    <mergeCell ref="AE338:AJ338"/>
    <mergeCell ref="G339:L339"/>
    <mergeCell ref="O339:T339"/>
    <mergeCell ref="W339:AB339"/>
    <mergeCell ref="AE339:AJ339"/>
    <mergeCell ref="G340:L340"/>
    <mergeCell ref="O340:T340"/>
    <mergeCell ref="W340:AB340"/>
    <mergeCell ref="AE340:AJ340"/>
    <mergeCell ref="E342:F342"/>
    <mergeCell ref="M342:N342"/>
    <mergeCell ref="U342:V342"/>
    <mergeCell ref="AC342:AD342"/>
    <mergeCell ref="E343:F343"/>
    <mergeCell ref="M343:N343"/>
    <mergeCell ref="U343:V343"/>
    <mergeCell ref="AC343:AD343"/>
    <mergeCell ref="B346:D346"/>
    <mergeCell ref="B348:D349"/>
    <mergeCell ref="E348:L348"/>
    <mergeCell ref="M348:T348"/>
    <mergeCell ref="U348:AB348"/>
    <mergeCell ref="E349:L349"/>
    <mergeCell ref="M349:T349"/>
    <mergeCell ref="U349:AB349"/>
    <mergeCell ref="B350:B351"/>
    <mergeCell ref="C350:D351"/>
    <mergeCell ref="E350:F350"/>
    <mergeCell ref="G350:L351"/>
    <mergeCell ref="M350:N350"/>
    <mergeCell ref="O350:T351"/>
    <mergeCell ref="U350:V350"/>
    <mergeCell ref="W350:AB351"/>
    <mergeCell ref="B352:B353"/>
    <mergeCell ref="G352:L352"/>
    <mergeCell ref="O352:T352"/>
    <mergeCell ref="W352:AB352"/>
    <mergeCell ref="O353:T353"/>
    <mergeCell ref="W353:AB353"/>
    <mergeCell ref="W357:AB357"/>
    <mergeCell ref="G358:L358"/>
    <mergeCell ref="O358:T358"/>
    <mergeCell ref="W358:AB358"/>
    <mergeCell ref="E360:F360"/>
    <mergeCell ref="M360:N360"/>
    <mergeCell ref="U360:V360"/>
    <mergeCell ref="G355:L355"/>
    <mergeCell ref="O354:T354"/>
    <mergeCell ref="W354:AB354"/>
    <mergeCell ref="G356:L356"/>
    <mergeCell ref="O355:T355"/>
    <mergeCell ref="W355:AB355"/>
    <mergeCell ref="G357:L357"/>
    <mergeCell ref="O356:T356"/>
    <mergeCell ref="W356:AB356"/>
    <mergeCell ref="G354:L354"/>
    <mergeCell ref="E361:F361"/>
    <mergeCell ref="M361:N361"/>
    <mergeCell ref="U361:V361"/>
    <mergeCell ref="G353:L353"/>
    <mergeCell ref="B364:D364"/>
    <mergeCell ref="B366:D367"/>
    <mergeCell ref="E366:L366"/>
    <mergeCell ref="M366:T366"/>
    <mergeCell ref="E367:L367"/>
    <mergeCell ref="M367:T367"/>
    <mergeCell ref="O357:T357"/>
    <mergeCell ref="B368:B369"/>
    <mergeCell ref="C368:D369"/>
    <mergeCell ref="E368:F368"/>
    <mergeCell ref="G368:L369"/>
    <mergeCell ref="M368:N368"/>
    <mergeCell ref="O368:T369"/>
    <mergeCell ref="B370:B371"/>
    <mergeCell ref="G370:L370"/>
    <mergeCell ref="O370:T370"/>
    <mergeCell ref="G371:L371"/>
    <mergeCell ref="O371:T371"/>
    <mergeCell ref="G372:L372"/>
    <mergeCell ref="O372:T372"/>
    <mergeCell ref="G373:L373"/>
    <mergeCell ref="O373:T373"/>
    <mergeCell ref="G374:L374"/>
    <mergeCell ref="O374:T374"/>
    <mergeCell ref="G375:L375"/>
    <mergeCell ref="O375:T375"/>
    <mergeCell ref="G376:L376"/>
    <mergeCell ref="O376:T376"/>
    <mergeCell ref="B386:B387"/>
    <mergeCell ref="C386:D387"/>
    <mergeCell ref="E386:F386"/>
    <mergeCell ref="G386:L387"/>
    <mergeCell ref="M386:N386"/>
    <mergeCell ref="O386:T387"/>
    <mergeCell ref="B388:B389"/>
    <mergeCell ref="E378:F378"/>
    <mergeCell ref="M378:N378"/>
    <mergeCell ref="E379:F379"/>
    <mergeCell ref="M379:N379"/>
    <mergeCell ref="B382:D382"/>
    <mergeCell ref="B384:D385"/>
    <mergeCell ref="E384:L384"/>
    <mergeCell ref="M384:T384"/>
    <mergeCell ref="E385:L385"/>
    <mergeCell ref="M385:T385"/>
    <mergeCell ref="G388:L389"/>
    <mergeCell ref="O388:T389"/>
    <mergeCell ref="E396:F396"/>
    <mergeCell ref="M396:N396"/>
    <mergeCell ref="E397:F397"/>
    <mergeCell ref="M397:N397"/>
    <mergeCell ref="O390:T391"/>
    <mergeCell ref="B400:D400"/>
    <mergeCell ref="B402:D403"/>
    <mergeCell ref="E402:L402"/>
    <mergeCell ref="E403:L403"/>
    <mergeCell ref="G390:L390"/>
    <mergeCell ref="G391:L391"/>
    <mergeCell ref="G392:L392"/>
    <mergeCell ref="O392:T392"/>
    <mergeCell ref="G393:L393"/>
    <mergeCell ref="O393:T393"/>
    <mergeCell ref="G394:L394"/>
    <mergeCell ref="O394:T394"/>
    <mergeCell ref="E414:F414"/>
    <mergeCell ref="M414:N414"/>
    <mergeCell ref="E415:F415"/>
    <mergeCell ref="M415:N415"/>
    <mergeCell ref="G406:L407"/>
    <mergeCell ref="B418:D418"/>
    <mergeCell ref="B404:B405"/>
    <mergeCell ref="C404:D405"/>
    <mergeCell ref="E404:F404"/>
    <mergeCell ref="G404:L405"/>
    <mergeCell ref="B406:B407"/>
    <mergeCell ref="G408:L408"/>
    <mergeCell ref="G409:L409"/>
    <mergeCell ref="M420:T420"/>
    <mergeCell ref="E421:L421"/>
    <mergeCell ref="M421:T421"/>
    <mergeCell ref="B422:B423"/>
    <mergeCell ref="C422:D423"/>
    <mergeCell ref="E422:F422"/>
    <mergeCell ref="G422:L423"/>
    <mergeCell ref="M422:N422"/>
    <mergeCell ref="O422:T423"/>
    <mergeCell ref="M438:T438"/>
    <mergeCell ref="E439:L439"/>
    <mergeCell ref="M439:T439"/>
    <mergeCell ref="B424:B425"/>
    <mergeCell ref="G424:L425"/>
    <mergeCell ref="O424:T425"/>
    <mergeCell ref="G426:L426"/>
    <mergeCell ref="G427:L427"/>
    <mergeCell ref="G428:L428"/>
    <mergeCell ref="O428:T428"/>
    <mergeCell ref="G429:L429"/>
    <mergeCell ref="O429:T429"/>
    <mergeCell ref="G430:L430"/>
    <mergeCell ref="O430:T430"/>
    <mergeCell ref="E432:F432"/>
    <mergeCell ref="M432:N432"/>
    <mergeCell ref="E433:F433"/>
    <mergeCell ref="M433:N433"/>
    <mergeCell ref="B436:D436"/>
    <mergeCell ref="B438:D439"/>
    <mergeCell ref="O460:T461"/>
    <mergeCell ref="B454:D454"/>
    <mergeCell ref="B456:D457"/>
    <mergeCell ref="E456:L456"/>
    <mergeCell ref="M456:T456"/>
    <mergeCell ref="E457:L457"/>
    <mergeCell ref="M457:T457"/>
    <mergeCell ref="G444:L444"/>
    <mergeCell ref="G445:L445"/>
    <mergeCell ref="G446:L446"/>
    <mergeCell ref="O446:T446"/>
    <mergeCell ref="G447:L447"/>
    <mergeCell ref="O447:T447"/>
    <mergeCell ref="G448:L448"/>
    <mergeCell ref="O448:T448"/>
    <mergeCell ref="M451:N451"/>
    <mergeCell ref="B458:B459"/>
    <mergeCell ref="C458:D459"/>
    <mergeCell ref="E458:F458"/>
    <mergeCell ref="G458:L459"/>
    <mergeCell ref="M458:N458"/>
    <mergeCell ref="O458:T459"/>
    <mergeCell ref="B440:B441"/>
    <mergeCell ref="C440:D441"/>
    <mergeCell ref="E440:F440"/>
    <mergeCell ref="G440:L441"/>
    <mergeCell ref="M440:N440"/>
    <mergeCell ref="O440:T441"/>
    <mergeCell ref="B442:B443"/>
    <mergeCell ref="G442:L443"/>
    <mergeCell ref="O442:T443"/>
    <mergeCell ref="B4:D4"/>
    <mergeCell ref="B6:D7"/>
    <mergeCell ref="E6:L6"/>
    <mergeCell ref="E7:L7"/>
    <mergeCell ref="B8:B9"/>
    <mergeCell ref="C8:D9"/>
    <mergeCell ref="E8:F8"/>
    <mergeCell ref="G8:L9"/>
    <mergeCell ref="E468:F468"/>
    <mergeCell ref="G462:L462"/>
    <mergeCell ref="G463:L463"/>
    <mergeCell ref="G464:L464"/>
    <mergeCell ref="G465:L465"/>
    <mergeCell ref="G466:L466"/>
    <mergeCell ref="E450:F450"/>
    <mergeCell ref="E451:F451"/>
    <mergeCell ref="B460:B461"/>
    <mergeCell ref="G460:L461"/>
    <mergeCell ref="E438:L438"/>
    <mergeCell ref="B420:D421"/>
    <mergeCell ref="E420:L420"/>
    <mergeCell ref="G410:L410"/>
    <mergeCell ref="G411:L411"/>
    <mergeCell ref="G412:L412"/>
    <mergeCell ref="G14:L14"/>
    <mergeCell ref="G15:L15"/>
    <mergeCell ref="G16:L16"/>
    <mergeCell ref="E18:F18"/>
    <mergeCell ref="M18:N18"/>
    <mergeCell ref="E19:F19"/>
    <mergeCell ref="B10:B11"/>
    <mergeCell ref="G10:L10"/>
    <mergeCell ref="G11:L11"/>
    <mergeCell ref="G12:L12"/>
    <mergeCell ref="G13:L13"/>
    <mergeCell ref="B22:D22"/>
    <mergeCell ref="B24:D25"/>
    <mergeCell ref="E24:L24"/>
    <mergeCell ref="E25:L25"/>
    <mergeCell ref="B26:B27"/>
    <mergeCell ref="C26:D27"/>
    <mergeCell ref="E26:F26"/>
    <mergeCell ref="G26:L27"/>
    <mergeCell ref="B28:B29"/>
    <mergeCell ref="G30:L30"/>
    <mergeCell ref="G31:L31"/>
    <mergeCell ref="G32:L32"/>
    <mergeCell ref="G33:L33"/>
    <mergeCell ref="G34:L34"/>
    <mergeCell ref="E36:F36"/>
    <mergeCell ref="M36:N36"/>
    <mergeCell ref="E37:F37"/>
    <mergeCell ref="M24:T24"/>
    <mergeCell ref="M25:T25"/>
    <mergeCell ref="M26:N26"/>
    <mergeCell ref="O26:T27"/>
    <mergeCell ref="O28:T28"/>
    <mergeCell ref="O29:T29"/>
    <mergeCell ref="O30:T30"/>
    <mergeCell ref="O31:T31"/>
    <mergeCell ref="O32:T32"/>
    <mergeCell ref="O33:T33"/>
    <mergeCell ref="O34:T34"/>
    <mergeCell ref="G28:L29"/>
    <mergeCell ref="B40:D40"/>
    <mergeCell ref="B42:D43"/>
    <mergeCell ref="E42:L42"/>
    <mergeCell ref="M42:T42"/>
    <mergeCell ref="E43:L43"/>
    <mergeCell ref="M43:T43"/>
    <mergeCell ref="B44:B45"/>
    <mergeCell ref="C44:D45"/>
    <mergeCell ref="E44:F44"/>
    <mergeCell ref="G44:L45"/>
    <mergeCell ref="M44:N44"/>
    <mergeCell ref="O44:T45"/>
    <mergeCell ref="B46:B47"/>
    <mergeCell ref="G46:L47"/>
    <mergeCell ref="O46:T46"/>
    <mergeCell ref="O47:T47"/>
    <mergeCell ref="G48:L48"/>
    <mergeCell ref="O48:T48"/>
    <mergeCell ref="G49:L49"/>
    <mergeCell ref="O49:T49"/>
    <mergeCell ref="G50:L50"/>
    <mergeCell ref="O50:T50"/>
    <mergeCell ref="G51:L51"/>
    <mergeCell ref="O51:T51"/>
    <mergeCell ref="G52:L52"/>
    <mergeCell ref="O52:T52"/>
    <mergeCell ref="E54:F54"/>
    <mergeCell ref="M54:N54"/>
    <mergeCell ref="E55:F55"/>
    <mergeCell ref="B472:D472"/>
    <mergeCell ref="B474:D475"/>
    <mergeCell ref="E474:L474"/>
    <mergeCell ref="E475:L475"/>
    <mergeCell ref="M468:N468"/>
    <mergeCell ref="E469:F469"/>
    <mergeCell ref="M469:N469"/>
    <mergeCell ref="O426:T426"/>
    <mergeCell ref="O427:T427"/>
    <mergeCell ref="O444:T444"/>
    <mergeCell ref="O445:T445"/>
    <mergeCell ref="O462:T462"/>
    <mergeCell ref="O463:T463"/>
    <mergeCell ref="O464:T464"/>
    <mergeCell ref="O465:T465"/>
    <mergeCell ref="O466:T466"/>
    <mergeCell ref="M450:N450"/>
    <mergeCell ref="G483:L483"/>
    <mergeCell ref="G484:L484"/>
    <mergeCell ref="E486:F486"/>
    <mergeCell ref="M486:N486"/>
    <mergeCell ref="E487:F487"/>
    <mergeCell ref="M487:N487"/>
    <mergeCell ref="B490:D490"/>
    <mergeCell ref="B476:B477"/>
    <mergeCell ref="C476:D477"/>
    <mergeCell ref="E476:F476"/>
    <mergeCell ref="G476:L477"/>
    <mergeCell ref="B478:B479"/>
    <mergeCell ref="G478:L479"/>
    <mergeCell ref="G480:L480"/>
    <mergeCell ref="G481:L481"/>
    <mergeCell ref="G482:L482"/>
    <mergeCell ref="B492:D493"/>
    <mergeCell ref="E492:L492"/>
    <mergeCell ref="E493:L493"/>
    <mergeCell ref="B494:B495"/>
    <mergeCell ref="C494:D495"/>
    <mergeCell ref="E494:F494"/>
    <mergeCell ref="G494:L495"/>
    <mergeCell ref="B496:B497"/>
    <mergeCell ref="G496:L497"/>
    <mergeCell ref="G498:L498"/>
    <mergeCell ref="G499:L499"/>
    <mergeCell ref="G500:L500"/>
    <mergeCell ref="G501:L501"/>
    <mergeCell ref="G502:L502"/>
    <mergeCell ref="E504:F504"/>
    <mergeCell ref="M504:N504"/>
    <mergeCell ref="E505:F505"/>
    <mergeCell ref="M505:N505"/>
    <mergeCell ref="B508:D508"/>
    <mergeCell ref="B510:D511"/>
    <mergeCell ref="E510:L510"/>
    <mergeCell ref="M510:T510"/>
    <mergeCell ref="U510:AB510"/>
    <mergeCell ref="AC510:AJ510"/>
    <mergeCell ref="E511:L511"/>
    <mergeCell ref="M511:T511"/>
    <mergeCell ref="U511:AB511"/>
    <mergeCell ref="AC511:AJ511"/>
    <mergeCell ref="AE512:AJ513"/>
    <mergeCell ref="B514:B515"/>
    <mergeCell ref="G514:L514"/>
    <mergeCell ref="O514:T514"/>
    <mergeCell ref="W514:AB514"/>
    <mergeCell ref="AE514:AJ514"/>
    <mergeCell ref="G515:L515"/>
    <mergeCell ref="O515:T515"/>
    <mergeCell ref="W515:AB515"/>
    <mergeCell ref="AE515:AJ515"/>
    <mergeCell ref="B512:B513"/>
    <mergeCell ref="C512:D513"/>
    <mergeCell ref="E512:F512"/>
    <mergeCell ref="G512:L513"/>
    <mergeCell ref="M512:N512"/>
    <mergeCell ref="O512:T513"/>
    <mergeCell ref="U512:V512"/>
    <mergeCell ref="W512:AB513"/>
    <mergeCell ref="AC512:AD512"/>
    <mergeCell ref="G516:L516"/>
    <mergeCell ref="O516:T516"/>
    <mergeCell ref="W516:AB516"/>
    <mergeCell ref="AE516:AJ516"/>
    <mergeCell ref="G517:L517"/>
    <mergeCell ref="O517:T517"/>
    <mergeCell ref="W517:AB517"/>
    <mergeCell ref="AE517:AJ517"/>
    <mergeCell ref="G518:L518"/>
    <mergeCell ref="O518:T518"/>
    <mergeCell ref="W518:AB518"/>
    <mergeCell ref="AE518:AJ518"/>
    <mergeCell ref="E523:F523"/>
    <mergeCell ref="M523:N523"/>
    <mergeCell ref="U523:V523"/>
    <mergeCell ref="AC523:AD523"/>
    <mergeCell ref="G519:L519"/>
    <mergeCell ref="O519:T519"/>
    <mergeCell ref="W519:AB519"/>
    <mergeCell ref="AE519:AJ519"/>
    <mergeCell ref="G520:L520"/>
    <mergeCell ref="O520:T520"/>
    <mergeCell ref="W520:AB520"/>
    <mergeCell ref="AE520:AJ520"/>
    <mergeCell ref="E522:F522"/>
    <mergeCell ref="M522:N522"/>
    <mergeCell ref="U522:V522"/>
    <mergeCell ref="AC522:AD522"/>
  </mergeCells>
  <dataValidations count="7">
    <dataValidation type="list" allowBlank="1" showInputMessage="1" showErrorMessage="1" sqref="E69 M69 E87 M87 E105 M105 E123 M123 E141 M141 U141 E159 M159 U159 E177 M177 U177 AC177 E195 M195 U195 E213 M213 U213 E231 M231 U231 E249 M249 U249 E267 M267 E285 M285 U285 E303 M303 U303 E321 M321 U321 E339 M339 U339 AC339 E357 M357 U357 E375 M375 U375 E393 M393 U393 E411 M411 E429 M429 U429 E447 M447 U447 E465 M465 U465 E15 M15 E33 M33 E51 M51 E483 M483 E501 M501 E519 M519 U519 AC519 E537 M537 E555 M555 U555">
      <formula1>P_6</formula1>
    </dataValidation>
    <dataValidation type="list" allowBlank="1" showInputMessage="1" showErrorMessage="1" sqref="E70 M70 E88 M88 E106 M106 E124 M124 E142 M142 U142 E160 M160 U160 E178 M178 U178 AC178 E196 M196 U196 E214 M214 U214 E232 M232 U232 E250 M250 U250 E268 M268 E286 M286 U286 E304 M304 U304 E322 M322 U322 E340 M340 U340 AC340 E358 M358 U358 E376 M376 U376 E394 M394 U394 E412 M412 E430 M430 U430 E448 M448 U448 E466 M466 U466 E16 M16 E34 M34 E52 M52 E484 M484 E502 M502 E520 M520 U520 AC520 E538 M538 E556 M556 U556">
      <formula1>P_7</formula1>
    </dataValidation>
    <dataValidation type="list" allowBlank="1" showInputMessage="1" showErrorMessage="1" sqref="E68 M68 E86 M86 E104 M104 E122 M122 E140 M140 U140 E158 M158 U158 E176 M176 U176 AC176 E194 M194 U194 E212 M212 U212 E230 M230 U230 E248 M248 U248 E266 M266 E284 M284 U284 E302 M302 U302 E320 M320 U320 E338 M338 U338 AC338 E356 M356 U356 E374 M374 U374 E392 M392 U392 E410 M410 E428 M428 U428 E446 M446 U446 E464 M464 U464 E14 M14 E32 M32 E50 M50 E482 M482 E500 M500 E518 M518 U518 AC518 E536 M536 E554 M554 U554">
      <formula1>P_5</formula1>
    </dataValidation>
    <dataValidation type="list" allowBlank="1" showInputMessage="1" showErrorMessage="1" sqref="E67 M67 E85 M85 E103 M103 E121 M121 E139 M139 U139 E157 M157 U157 E175 M175 U175 AC175 E193 M193 U193 E211 M211 U211 E229 M229 U229 E247 M247 U247 E265 M265 E283 M283 U283 E301 M301 U301 E319 M319 U319 E337 M337 U337 AC337 E355 M355 U355 E373 M373 U373 E391 M391 U391 E409 M409 E427 M427 U427 E445 M445 U445 E463 M463 U463 E13 M13 E31 M31 E49 M49 E481 M481 E499 M499 E517 M517 U517 AC517 E535 M535 E553 M553 U553">
      <formula1>P_4</formula1>
    </dataValidation>
    <dataValidation type="list" allowBlank="1" showInputMessage="1" showErrorMessage="1" sqref="E66 M66 E84 M84 E102 M102 E120 M120 E138 M138 U138 E156 M156 U156 E174 M174 U174 AC174 E192 M192 U192 E210 M210 U210 E228 M228 U228 E246 M246 U246 E264 M264 E282 M282 U282 E300 M300 U300 E318 M318 U318 E336 M336 U336 AC336 E354 M354 U354 E372 M372 U372 E390 M390 U390 E408 M408 E426 M426 U426 E444 M444 U444 E462 M462 U462 E12 M12 E30 M30 E48 M48 E480 M480 E498 M498 E516 M516 U516 AC516 E534 M534 E552 M552 U552">
      <formula1>P_3</formula1>
    </dataValidation>
    <dataValidation type="list" allowBlank="1" showInputMessage="1" showErrorMessage="1" sqref="E65 M65 E83 M83 E101 M101 E119 M119 E137 M137 U137 E155 M155 U155 E173 M173 U173 AC173 E191 M191 U191 E209 M209 U209 E227 M227 U227 E245 M245 U245 E263 M263 E281 M281 U281 E299 M299 U299 E317 M317 U317 E335 M335 U335 AC335 E353 M353 U353 E371 M371 U371 E389 M389 U389 E407 M407 E425 M425 U425 E443 M443 U443 E461 M461 U461 E11 M11 E29 M29 E47 M47 E479 M479 E497 M497 E515 M515 U515 AC515 E533 M533 E551 M551 U551">
      <formula1>P_2</formula1>
    </dataValidation>
    <dataValidation type="list" allowBlank="1" showInputMessage="1" showErrorMessage="1" sqref="E64 M64 E82 M82 E100 M100 E118 M118 E136 M136 U136 E154 M154 U154 E172 M172 U172 AC172 E190 M190 U190 E208 M208 U208 E226 M226 U226 E244 M244 U244 E262 M262 E280 M280 U280 E298 M298 U298 E316 M316 U316 E334 M334 U334 AC334 E352 M352 U352 E370 M370 U370 E388 M388 U388 E406 M406 E424 M424 U424 E442 M442 U442 E460 M460 U460 E10 M10 E28 M28 E46 M46 E478 M478 E496 M496 E514 M514 U514 AC514 E532 M532 E550 M550 U550">
      <formula1>P_1</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19</vt:i4>
      </vt:variant>
    </vt:vector>
  </HeadingPairs>
  <TitlesOfParts>
    <vt:vector size="24" baseType="lpstr">
      <vt:lpstr>Mapa</vt:lpstr>
      <vt:lpstr>Listas</vt:lpstr>
      <vt:lpstr>Matriz</vt:lpstr>
      <vt:lpstr>Hoja1</vt:lpstr>
      <vt:lpstr>Anexo 2 - Controles (Gestión)</vt:lpstr>
      <vt:lpstr>Ejecución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2020-07-31T22:09:21Z</cp:lastPrinted>
  <dcterms:created xsi:type="dcterms:W3CDTF">2020-01-13T19:31:31Z</dcterms:created>
  <dcterms:modified xsi:type="dcterms:W3CDTF">2020-12-28T13:27:49Z</dcterms:modified>
</cp:coreProperties>
</file>