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ASUS\Documents\Camilo Izquierdo - Trabajo\Canal Capital\Política de Participación Ciudadana\2023\Implementación 2023\II Trimestre\"/>
    </mc:Choice>
  </mc:AlternateContent>
  <xr:revisionPtr revIDLastSave="0" documentId="13_ncr:1_{A90F5967-29B9-4812-8229-056C272A4CDA}" xr6:coauthVersionLast="45" xr6:coauthVersionMax="45" xr10:uidLastSave="{00000000-0000-0000-0000-000000000000}"/>
  <bookViews>
    <workbookView xWindow="-120" yWindow="-120" windowWidth="20730" windowHeight="11160" tabRatio="632" xr2:uid="{00000000-000D-0000-FFFF-FFFF00000000}"/>
  </bookViews>
  <sheets>
    <sheet name="Hoja1" sheetId="1" r:id="rId1"/>
  </sheets>
  <definedNames>
    <definedName name="_xlnm._FilterDatabase" localSheetId="0" hidden="1">Hoja1!$A$4:$AF$21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R12" i="1"/>
  <c r="AB9" i="1" l="1"/>
  <c r="S9" i="1"/>
  <c r="U9" i="1"/>
  <c r="V9" i="1"/>
  <c r="X9" i="1"/>
  <c r="Y9" i="1"/>
  <c r="AA9" i="1"/>
  <c r="R9" i="1"/>
  <c r="AD21" i="1"/>
  <c r="AH21" i="1" s="1"/>
  <c r="E5" i="1"/>
  <c r="AB16" i="1"/>
  <c r="AE9" i="1" l="1"/>
  <c r="AD13" i="1"/>
  <c r="AH13" i="1" s="1"/>
  <c r="AB19" i="1" l="1"/>
  <c r="AA19" i="1"/>
  <c r="Y19" i="1"/>
  <c r="X19" i="1"/>
  <c r="AA16" i="1"/>
  <c r="Y16" i="1"/>
  <c r="X16" i="1"/>
  <c r="AB12" i="1"/>
  <c r="AA12" i="1"/>
  <c r="Y12" i="1"/>
  <c r="X12" i="1"/>
  <c r="AB5" i="1"/>
  <c r="AA5" i="1"/>
  <c r="Y5" i="1"/>
  <c r="X5" i="1"/>
  <c r="AE7" i="1"/>
  <c r="AE8" i="1"/>
  <c r="AE10" i="1"/>
  <c r="AE11" i="1"/>
  <c r="AE13" i="1"/>
  <c r="AE14" i="1"/>
  <c r="AE15" i="1"/>
  <c r="AE17" i="1"/>
  <c r="AE18" i="1"/>
  <c r="AE20" i="1"/>
  <c r="AE6" i="1"/>
  <c r="AD7" i="1"/>
  <c r="AH7" i="1" s="1"/>
  <c r="AD8" i="1"/>
  <c r="AH8" i="1" s="1"/>
  <c r="AD10" i="1"/>
  <c r="AH10" i="1" s="1"/>
  <c r="AD11" i="1"/>
  <c r="AH11" i="1" s="1"/>
  <c r="AD14" i="1"/>
  <c r="AH14" i="1" s="1"/>
  <c r="AD15" i="1"/>
  <c r="AH15" i="1" s="1"/>
  <c r="AD17" i="1"/>
  <c r="AH17" i="1" s="1"/>
  <c r="AD18" i="1"/>
  <c r="AH18" i="1" s="1"/>
  <c r="AD20" i="1"/>
  <c r="AH20" i="1" s="1"/>
  <c r="AD6" i="1"/>
  <c r="AH6" i="1" s="1"/>
  <c r="AA4" i="1" l="1"/>
  <c r="Y4" i="1"/>
  <c r="X4" i="1"/>
  <c r="AB4" i="1"/>
  <c r="V16" i="1"/>
  <c r="AE21" i="1" l="1"/>
  <c r="V19" i="1"/>
  <c r="V12" i="1"/>
  <c r="V5" i="1"/>
  <c r="S5" i="1"/>
  <c r="S16" i="1"/>
  <c r="AE16" i="1" s="1"/>
  <c r="S19" i="1"/>
  <c r="R5" i="1"/>
  <c r="R4" i="1" s="1"/>
  <c r="U5" i="1"/>
  <c r="U19" i="1"/>
  <c r="U16" i="1"/>
  <c r="U12" i="1"/>
  <c r="R16" i="1"/>
  <c r="R19" i="1"/>
  <c r="AD9" i="1" l="1"/>
  <c r="AE19" i="1"/>
  <c r="AD16" i="1"/>
  <c r="AD12" i="1"/>
  <c r="AE12" i="1"/>
  <c r="AE5" i="1"/>
  <c r="AD19" i="1"/>
  <c r="AD5" i="1"/>
  <c r="AF6" i="1"/>
  <c r="AF7" i="1"/>
  <c r="AF10" i="1"/>
  <c r="AF8" i="1"/>
  <c r="AF13" i="1"/>
  <c r="AF21" i="1"/>
  <c r="AF14" i="1"/>
  <c r="AF11" i="1"/>
  <c r="AF18" i="1"/>
  <c r="AF15" i="1"/>
  <c r="AF20" i="1"/>
  <c r="U4" i="1"/>
  <c r="AF17" i="1"/>
  <c r="V4" i="1"/>
  <c r="S4" i="1"/>
  <c r="AE4" i="1" l="1"/>
  <c r="AD4" i="1"/>
  <c r="AF5" i="1"/>
  <c r="AF9" i="1"/>
  <c r="AF19" i="1"/>
  <c r="AF12" i="1"/>
  <c r="AF16" i="1"/>
  <c r="W4" i="1"/>
  <c r="T4" i="1"/>
  <c r="AF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izqui</author>
  </authors>
  <commentList>
    <comment ref="F3" authorId="0" shapeId="0" xr:uid="{00000000-0006-0000-0000-000001000000}">
      <text>
        <r>
          <rPr>
            <sz val="9"/>
            <color indexed="81"/>
            <rFont val="Tahoma"/>
            <family val="2"/>
          </rPr>
          <t xml:space="preserve">Indique qué grupo de valor participa o se ve beneficiado con la actividad. Por ejemplo, ciudadanía, colaboradores internos, empresas, academia, estudiantes, etc. </t>
        </r>
      </text>
    </comment>
    <comment ref="G3" authorId="0" shapeId="0" xr:uid="{00000000-0006-0000-0000-000002000000}">
      <text>
        <r>
          <rPr>
            <sz val="9"/>
            <color indexed="81"/>
            <rFont val="Tahoma"/>
            <family val="2"/>
          </rPr>
          <t xml:space="preserve">Indique bajo qué mecanismo se llevará a cabo la actividad. </t>
        </r>
      </text>
    </comment>
    <comment ref="H3" authorId="0" shapeId="0" xr:uid="{00000000-0006-0000-0000-000003000000}">
      <text>
        <r>
          <rPr>
            <sz val="9"/>
            <color indexed="81"/>
            <rFont val="Tahoma"/>
            <family val="2"/>
          </rPr>
          <t xml:space="preserve">Seleccione de la lista a qué nivel de participación corresponde la acción. 
</t>
        </r>
        <r>
          <rPr>
            <b/>
            <sz val="9"/>
            <color indexed="81"/>
            <rFont val="Tahoma"/>
            <family val="2"/>
          </rPr>
          <t xml:space="preserve">Consulta: </t>
        </r>
        <r>
          <rPr>
            <sz val="9"/>
            <color indexed="81"/>
            <rFont val="Tahoma"/>
            <family val="2"/>
          </rPr>
          <t xml:space="preserve">Se pregunta a la ciudadanía o grupos de valor por un determinado tema y/o se le brinda información sobre un asunto particular. 
</t>
        </r>
        <r>
          <rPr>
            <b/>
            <sz val="9"/>
            <color indexed="81"/>
            <rFont val="Tahoma"/>
            <family val="2"/>
          </rPr>
          <t xml:space="preserve">Control y Evaluación: </t>
        </r>
        <r>
          <rPr>
            <sz val="9"/>
            <color indexed="81"/>
            <rFont val="Tahoma"/>
            <family val="2"/>
          </rPr>
          <t xml:space="preserve">Se le da posibilidad al ciudadano de evaluar o controlar el desempeño de la entidad en algún aspecto o proyecto. 
</t>
        </r>
        <r>
          <rPr>
            <b/>
            <sz val="9"/>
            <color indexed="81"/>
            <rFont val="Tahoma"/>
            <family val="2"/>
          </rPr>
          <t xml:space="preserve">Formulación: </t>
        </r>
        <r>
          <rPr>
            <sz val="9"/>
            <color indexed="81"/>
            <rFont val="Tahoma"/>
            <family val="2"/>
          </rPr>
          <t xml:space="preserve">Se formulan planes, proyectos, programas o acciones a llevar a cabo con la participación de algún grupo de valor 
</t>
        </r>
        <r>
          <rPr>
            <b/>
            <sz val="9"/>
            <color indexed="81"/>
            <rFont val="Tahoma"/>
            <family val="2"/>
          </rPr>
          <t xml:space="preserve">Ejecución e Implementación: </t>
        </r>
        <r>
          <rPr>
            <sz val="9"/>
            <color indexed="81"/>
            <rFont val="Tahoma"/>
            <family val="2"/>
          </rPr>
          <t xml:space="preserve">Los grupos de valor participan activamente en la puesta en marcha de algún proyecto del Canal. </t>
        </r>
      </text>
    </comment>
    <comment ref="M3" authorId="0" shapeId="0" xr:uid="{00000000-0006-0000-0000-000004000000}">
      <text>
        <r>
          <rPr>
            <sz val="9"/>
            <color indexed="81"/>
            <rFont val="Tahoma"/>
            <family val="2"/>
          </rPr>
          <t xml:space="preserve">Corresponde a la cantidad de acciones/productos que se pretenden alcanzar cada año. </t>
        </r>
      </text>
    </comment>
    <comment ref="R3" authorId="0" shapeId="0" xr:uid="{00000000-0006-0000-0000-000005000000}">
      <text>
        <r>
          <rPr>
            <sz val="9"/>
            <color indexed="81"/>
            <rFont val="Tahoma"/>
            <family val="2"/>
          </rPr>
          <t>Indique el porcentaje de avance que se pretende alcanzar durante el periodo establecido.</t>
        </r>
      </text>
    </comment>
    <comment ref="S3" authorId="0" shapeId="0" xr:uid="{00000000-0006-0000-0000-000006000000}">
      <text>
        <r>
          <rPr>
            <sz val="9"/>
            <color indexed="81"/>
            <rFont val="Tahoma"/>
            <family val="2"/>
          </rPr>
          <t>Indique el grado de ejecución alcanzado durante el periodo alcanzado</t>
        </r>
      </text>
    </comment>
    <comment ref="T3" authorId="0" shapeId="0" xr:uid="{00000000-0006-0000-0000-000007000000}">
      <text>
        <r>
          <rPr>
            <sz val="9"/>
            <color indexed="81"/>
            <rFont val="Tahoma"/>
            <family val="2"/>
          </rPr>
          <t>Exponga brevemente los avances alcanzados durante el periodo indicado. En caso de no haber avance escriba N/A</t>
        </r>
      </text>
    </comment>
    <comment ref="U3" authorId="0" shapeId="0" xr:uid="{00000000-0006-0000-0000-000008000000}">
      <text>
        <r>
          <rPr>
            <sz val="9"/>
            <color indexed="81"/>
            <rFont val="Tahoma"/>
            <family val="2"/>
          </rPr>
          <t>Indique el porcentaje de avance que se pretende alcanzar durante el periodo establecido.</t>
        </r>
      </text>
    </comment>
    <comment ref="X3" authorId="0" shapeId="0" xr:uid="{00000000-0006-0000-0000-000009000000}">
      <text>
        <r>
          <rPr>
            <sz val="9"/>
            <color indexed="81"/>
            <rFont val="Tahoma"/>
            <family val="2"/>
          </rPr>
          <t>Indique el porcentaje de avance que se pretende alcanzar durante el periodo establecido.</t>
        </r>
      </text>
    </comment>
    <comment ref="AA3" authorId="0" shapeId="0" xr:uid="{00000000-0006-0000-0000-00000A000000}">
      <text>
        <r>
          <rPr>
            <sz val="9"/>
            <color indexed="81"/>
            <rFont val="Tahoma"/>
            <family val="2"/>
          </rPr>
          <t>Indique el porcentaje de avance que se pretende alcanzar durante el periodo establecido.</t>
        </r>
      </text>
    </comment>
    <comment ref="AD3" authorId="0" shapeId="0" xr:uid="{00000000-0006-0000-0000-00000B000000}">
      <text>
        <r>
          <rPr>
            <sz val="9"/>
            <color indexed="81"/>
            <rFont val="Tahoma"/>
            <family val="2"/>
          </rPr>
          <t>Tenga en cuenta que la programación total del año debe alcanzar el 100%</t>
        </r>
      </text>
    </comment>
  </commentList>
</comments>
</file>

<file path=xl/sharedStrings.xml><?xml version="1.0" encoding="utf-8"?>
<sst xmlns="http://schemas.openxmlformats.org/spreadsheetml/2006/main" count="196" uniqueCount="128">
  <si>
    <t>Estrategia</t>
  </si>
  <si>
    <t>Planeación</t>
  </si>
  <si>
    <t>Corto Plazo
(Inicio de ejecución durante la vigencia 2021)</t>
  </si>
  <si>
    <t xml:space="preserve">La ejecución de la acción se puede articular con los espacios de conocimiento contemplados en la estrategia de gestión del conocimiento. </t>
  </si>
  <si>
    <t>Talento Humano</t>
  </si>
  <si>
    <t>Atención al Ciudadano</t>
  </si>
  <si>
    <t>Mediano Plazo
(Inicio de ejecución durante vigencia 2022)</t>
  </si>
  <si>
    <t>N/A</t>
  </si>
  <si>
    <t>Difusiones por medio de redes sociales</t>
  </si>
  <si>
    <t>Dirección Operativa</t>
  </si>
  <si>
    <t>Largo Plazo
(Inicio de la ejecución a partir de 2023)</t>
  </si>
  <si>
    <t xml:space="preserve">La ejecución de la acción depende en buena medida de la superación de la emergencia sanitaria nacional, de tal forma que posibilite el acercamiento de ciudadanos a las instalaciones de Capital. </t>
  </si>
  <si>
    <t xml:space="preserve">Difusiones internas realizadas </t>
  </si>
  <si>
    <t>Talleres, charlas o conversatorios realizados al interior de la entidad</t>
  </si>
  <si>
    <t>Capacitaciones realizadas</t>
  </si>
  <si>
    <t xml:space="preserve">Difusiones realizadas por medio de redes sociales </t>
  </si>
  <si>
    <t>Encuestas construídas y difundidas</t>
  </si>
  <si>
    <t>Visitas gestionadas y realizadas</t>
  </si>
  <si>
    <t>Estrategia 1. 
Fomentar la articulación interna y la concientización en materia de participación ciudadana</t>
  </si>
  <si>
    <t>Estrategia 2. 
Aprovechar las redes sociales y potencializar el uso de la tecnología para abrir canales de comunicación ciudadanos</t>
  </si>
  <si>
    <t>Estrategia 4.
 Involucrar activamente a la ciudadanía en el diseño y creación de contenidos</t>
  </si>
  <si>
    <t>Contenidos producidos y/o circulados</t>
  </si>
  <si>
    <t>Plan de Implementación 2021 - 2024
Política Institucional de Participación Ciudadana
Capital - Sistema de Comunicación Pública</t>
  </si>
  <si>
    <t>Responsable</t>
  </si>
  <si>
    <t>Plazo de ejecución definido</t>
  </si>
  <si>
    <t>Meta anual</t>
  </si>
  <si>
    <t>Corresponsables o Áreas de Apoyo</t>
  </si>
  <si>
    <t xml:space="preserve">Gestionar la realización de capacitaciones en manejo de Lenguaje Claro con el fin de facilitar el acceso ciudadano a documentos públicos de la entidad y la posterior participación con base en la información. </t>
  </si>
  <si>
    <t>Equipo Digital</t>
  </si>
  <si>
    <t xml:space="preserve">Fomentar, mediante a utilización de redes sociales, el conocimiento  de la herramienta “Bogotá Te Escucha” como medio de interacción entre la entidad y la ciudadanía. </t>
  </si>
  <si>
    <t>Realizar difusión de los diferentes canales de atención ciudadana de la entidad por medio de las redes sociales institucionales de Capital.</t>
  </si>
  <si>
    <t>Planeación
Equipo Digital</t>
  </si>
  <si>
    <t>Diseñar y difundir encuestas de percepción ciudadana frente a la gestión de Capital, que permitan obtener información de interés para el diseño de futuros contenidos en las diferentes plataformas de Capital.</t>
  </si>
  <si>
    <t xml:space="preserve">Estrategia 3. 
Fomentar una mayor cercanía con la ciudadanía acentuando el componente social de Capital </t>
  </si>
  <si>
    <t>Acción</t>
  </si>
  <si>
    <t>Código</t>
  </si>
  <si>
    <t>A-1.2</t>
  </si>
  <si>
    <t>A-1.1</t>
  </si>
  <si>
    <t>A-1.3</t>
  </si>
  <si>
    <t>A-2.1</t>
  </si>
  <si>
    <t>A-2.2</t>
  </si>
  <si>
    <t>A-3.1</t>
  </si>
  <si>
    <t>A-3.2</t>
  </si>
  <si>
    <t>A-3.3</t>
  </si>
  <si>
    <t>A-4.1</t>
  </si>
  <si>
    <t>A-4.2</t>
  </si>
  <si>
    <t>Estrategia 5. 
Abrir espacios para fomentar el conocimiento acerca de la labor y el funcionamiento interno de la entidad</t>
  </si>
  <si>
    <t>A-5.1</t>
  </si>
  <si>
    <t>A-5.2</t>
  </si>
  <si>
    <t xml:space="preserve">Observaciones/Comentarios (Columna temporal) </t>
  </si>
  <si>
    <t>¿Cómo se va a garantizar la participación activa de las audiencias en la producción de contenidos?  Es necesario robustecer de tal forma que permita su cumplimiento a partir de otros proyectos o alternativas.</t>
  </si>
  <si>
    <t>Difundir la Política de Participación Ciudadana al interior de la entidad, entre los colaboradores.</t>
  </si>
  <si>
    <t>Gestionar la realización al interior de la entidad de talleres, charlas o espacios de conocimiento en materia de participación ciudadana o temáticas afines.</t>
  </si>
  <si>
    <t xml:space="preserve">Gestionar recorridos guiados virtuales y/o presenciales de estudiantes universitarios de carreras afines con la labor de Capital con el fin de generar conocimiento y sensibilidad sobre el funcionamiento e importancia de los medios públicos y aportando a la educación práctica de los estudiantes. </t>
  </si>
  <si>
    <t>Programado</t>
  </si>
  <si>
    <t>Ejecutado</t>
  </si>
  <si>
    <t>Descripción de avances</t>
  </si>
  <si>
    <t>Ponderación de estrategia</t>
  </si>
  <si>
    <t>Ponderación de actividad</t>
  </si>
  <si>
    <t>TOTAL ACUMULADO</t>
  </si>
  <si>
    <t>PROGRAMADO</t>
  </si>
  <si>
    <t>EJECUTADO</t>
  </si>
  <si>
    <t>%</t>
  </si>
  <si>
    <t>Producto/Entregable</t>
  </si>
  <si>
    <t>Grupo de Valor Beneficiado/Participante</t>
  </si>
  <si>
    <t>Tipo de espacio de diálogo que se desarrollará (foro, mesa de trabajo, reunión zonal, feria de la gestión, audiencia pública participativa, chat virtual, facebook live etc.)</t>
  </si>
  <si>
    <t>Nivel de Participación</t>
  </si>
  <si>
    <t>Consulta</t>
  </si>
  <si>
    <t>Control y Evaluación</t>
  </si>
  <si>
    <t>Formulación Participativa</t>
  </si>
  <si>
    <t>Ejecución e Implementación</t>
  </si>
  <si>
    <t>Colaboradores internos</t>
  </si>
  <si>
    <t xml:space="preserve">Foro virtual </t>
  </si>
  <si>
    <t>Descripción de Avances</t>
  </si>
  <si>
    <t xml:space="preserve">Descripción de Avances </t>
  </si>
  <si>
    <t>Ciudadanía en general</t>
  </si>
  <si>
    <t>Encuestas virtuales, piezas de comunicación, redes sociales</t>
  </si>
  <si>
    <t>Charla</t>
  </si>
  <si>
    <t>Curso</t>
  </si>
  <si>
    <t>Ciudadanía</t>
  </si>
  <si>
    <t>Difusión plataformas digitales</t>
  </si>
  <si>
    <t>Ciudadania</t>
  </si>
  <si>
    <t>Pieza audivisual o digital</t>
  </si>
  <si>
    <t>Ciudadania infantil</t>
  </si>
  <si>
    <t>Mesas de trabajo</t>
  </si>
  <si>
    <t>Contenido circulado</t>
  </si>
  <si>
    <t xml:space="preserve">Ciudadania infantil </t>
  </si>
  <si>
    <t>Contenidos audiovisuales</t>
  </si>
  <si>
    <t>Estudiantes</t>
  </si>
  <si>
    <t>Recorridos estudiantiles</t>
  </si>
  <si>
    <t>Vídeos realizados con las diferentes áreas y publicados mediante canales internos y externos.</t>
  </si>
  <si>
    <t xml:space="preserve">Digital apoya únicamente en la difusión mediante redes. </t>
  </si>
  <si>
    <t>El Equipo Digital únicamente apoya la difusión de la encuesta mediante redes sociales</t>
  </si>
  <si>
    <t>Avance real</t>
  </si>
  <si>
    <t>Implementar la estrategia de Video-Blog de Rendición de Cuentas donde se presente a la ciudadanía información relevante sobre temas relevantes relacionados con la gestión interna de Capital.</t>
  </si>
  <si>
    <t>Marca y Comunicaciones</t>
  </si>
  <si>
    <t>Capacitación en introducción a las políticas públicas, realizada el 21 de marzo de 2023, realizada por la Dirección distrital del calidad del servicio de la secretaría General de la Alcaldía MAYOR DE BOGOTÁ</t>
  </si>
  <si>
    <t>Resultados de la implementación del mecanismo</t>
  </si>
  <si>
    <t>Parrilla Eureka</t>
  </si>
  <si>
    <r>
      <t xml:space="preserve">Gestionar una estrategia que incluya la participación activa de la ciudadanía infantil en el diseño, producción y/o circulación </t>
    </r>
    <r>
      <rPr>
        <sz val="11"/>
        <color rgb="FF00B050"/>
        <rFont val="Calibri"/>
        <family val="2"/>
        <scheme val="minor"/>
      </rPr>
      <t>de</t>
    </r>
    <r>
      <rPr>
        <sz val="11"/>
        <color theme="1"/>
        <rFont val="Calibri"/>
        <family val="2"/>
        <scheme val="minor"/>
      </rPr>
      <t xml:space="preserve"> contenidos de Capital y de Eureka</t>
    </r>
  </si>
  <si>
    <t>Se han realizado la revisión de la estrategia de diseño piezas gráficas y se ha establecido una parrilla de publicación. El soporte del avance será suministrado finalizado el trimestre.</t>
  </si>
  <si>
    <t>Se programó y ejecutó durante el 1er trimestres de 2023 la convocatoria de la ciudadanía para ser parte de la Generación Eureka, esta etapa se finalizará el 31 de marzo de 2023.  El soporte del avance será suministrado finalizado el trimestre.</t>
  </si>
  <si>
    <t>Se ha diseñado la parrilla de contenidos de Eureka para los meses de enero, febreo y marzo de 2023, esta se ha comunicado a los diferentes equipos y se ha ejecutado. Se adjunta soporte de esta actividad.</t>
  </si>
  <si>
    <t>Se elaboraron los estudios previos preproducción y producción correspondiente a los proyectos:
1. Romper estereotipos
2.Rompiendo Moldes
3. Feminismos y nuevas masculinidades
4. Animalxs
El soporte del avance será suministrado finalizado el trimestre.</t>
  </si>
  <si>
    <t>Diseñar y/o publicar según corresponda, en los canales que se consideren pertinentes piezas gráficas de interés relacionada con uso y acceso de las plataformas digitales de Capital orientado a las audiencias.</t>
  </si>
  <si>
    <t>Continuar con la implementación del mecanismo de participación de la generación eureka a través de talleres que generan espacios de diálogo y cocreación de la ciudadanía infantil.</t>
  </si>
  <si>
    <t xml:space="preserve">Programar los contenidos dirigidos a niños y adolescentes que generen una mayor cercanía de este grupo poblacional con la entidad. </t>
  </si>
  <si>
    <t>Piezas gráficas realizadas y/o publicadas a través de los canales pertinentes</t>
  </si>
  <si>
    <t>No se cuenta con programación para este periodo</t>
  </si>
  <si>
    <t xml:space="preserve">Se encuentra en actualización el cronograma de publicaciones para la difusión de la pieza </t>
  </si>
  <si>
    <t>Se solicitó a digital el rediseño de las piezas informativas para empezar su difusión.</t>
  </si>
  <si>
    <t>Se recibieron y registraron en Bogotá te escucha las solicitudes de visita académica, teniendo en cuenta que para este trimestre no había programación en directo se solicito a los peticionarios comunicarse en el mes de abril para asignar fechas de visitas.</t>
  </si>
  <si>
    <t xml:space="preserve">Se desarrolló la planeación, grabación y edición del primer videoblog con Julio Novoa, profesional de Planeación. Se está coordinado la difusión del material a través de las ventanas digitales pertinentes. </t>
  </si>
  <si>
    <t>Trimestre I - 2023</t>
  </si>
  <si>
    <t>Trimestre II - 2023</t>
  </si>
  <si>
    <t>Trimestre III - 2023</t>
  </si>
  <si>
    <t>Trimestre IV - 2023</t>
  </si>
  <si>
    <t xml:space="preserve">Se avanzó en la revisión del instrumento de encuesta teniendo en cuenta la actualización que se viene llevando a cabo para la incorporación de enfoques diferencial-poblacional y de género en la política institucional de participación ciudadana. </t>
  </si>
  <si>
    <t>Para este periodo no se adelantó ninguna actividad sin embargo vamos a contactar con el área de planeación para hacer una capacitación en materia de la política de participación ciudadana.</t>
  </si>
  <si>
    <t>Se realizó solicitud a la Veeduría Distrital para facilitar un espació de capacitación en materia de Lenguaje Claro, esta sesión se llevó a cabo el día 15 de mayo de 2023 con el tema "Taller Lenguaje Claro - ¿Cómo redactar textos administrativos y legales? - Canal Capital - Veeduría Distrital". se adjuntan evidencias.</t>
  </si>
  <si>
    <t>Desde el mes de mayo se difunde mensualmente un vídeo con la explicación del sistema Bogotá te escucha a través de las redes sociales de la entidad donde es permitido.
https://docs.google.com/spreadsheets/d/1fEyEujrTU1n33jehcMeFspj0c3KfVMsyVffe6XgtCFQ/edit?usp=sharing</t>
  </si>
  <si>
    <t>Desde el mes de mayo se difunde mensualmente una pieza informativa que contiene los diferentes canales de atención a la ciudadanía  por medio de las redes sociales institucionales de Capital.
https://docs.google.com/spreadsheets/d/1fEyEujrTU1n33jehcMeFspj0c3KfVMsyVffe6XgtCFQ/edit?usp=sharing</t>
  </si>
  <si>
    <t>Se realizaron durante los meses abril a junio 4 visitas académicas.
https://docs.google.com/spreadsheets/d/1so1h-ZawLTgbRjMhpyABfdy2FYL1BtzE/edit?usp=sharing&amp;ouid=110494843013416532841&amp;rtpof=true&amp;sd=true</t>
  </si>
  <si>
    <t>El equipo digital ha circulado la pieza audiovisual diseñada dos (2) veces, la fecha de circulación fue el 23 de mayo 23 en dos (2) redes sociales</t>
  </si>
  <si>
    <t>Se programaron y ejecutaron durante el 2do trimestres de 2023 los espacios de reunión de la Generación Eureka. Se adjunta soporte de esta actividad.</t>
  </si>
  <si>
    <t>Se ha diseñado la parrilla de contenidos de Eureka para los meses de abril, mayo y junio de 2023, esta se ha comunicado a los diferentes equipos y se ha ejecutado. Se adjunta soporte de esta actividad.</t>
  </si>
  <si>
    <t>En el 2do trimestre de 2023 la Estrategia de cocreación de contenidos, que incluye la participación activa de la ciudadanía infantil en alguna o varias etapas definidas para su ejecución, tuvo avance en las etapas denominadas "diseño" y "producción", las cuales hace referencia a la "estructuración de la propuesta técnica" y a la "contratación de los elementos requeridos para la producción". Los resultados alcanzando en el trimestre son los siguientes:
1. Romper estereotipos: Se recibieron las propuestas por parte de los oferentes y la convocatoria CP-02-2023 el lote 1 Romper Estereotipos quedó desierto, por lo anterior el equipo realizó nuevamente a la elaboración de los estudios previos para la convocatoria CP-03-2023 
2. Rompiendo moldes: Se recibieron las propuestas por parte de los oferentes y se realizó la adjudicación a través del contrato 298 de 2023
3. Feminismos y nuevas masculinidades: Se recibieron las propuestas por parte de los oferentes y se realizó la adjudicación a través del contrato 299 de 2023
4. Animalxs: se avanzó en el diseño de la propuesta creativa (anexo 1- formulación creativa) y propuesta operativa (anexo 12- formulación operativa)</t>
  </si>
  <si>
    <t xml:space="preserve">Se grabaron y editaron todos los videos programado por Planeación con cada una de las áreas del Sistema.  Los videos se han ido publicando de acuerdo con el plan programado y salen cada 15 días en el boletín interno; también, están colgados en la intranet de Capital.  Se han publicado cuatro y faltan 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</si>
</sst>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8"/>
      <name val="Calibri"/>
      <family val="2"/>
      <scheme val="minor"/>
    </font>
    <font>
      <sz val="11"/>
      <color theme="1"/>
      <name val="Calibri"/>
      <family val="2"/>
      <scheme val="minor"/>
    </font>
    <font>
      <sz val="10"/>
      <name val="Arial"/>
      <family val="2"/>
    </font>
    <font>
      <b/>
      <sz val="10"/>
      <color theme="0"/>
      <name val="Arial"/>
      <family val="2"/>
    </font>
    <font>
      <sz val="10"/>
      <color rgb="FF000000"/>
      <name val="Arial"/>
      <family val="2"/>
    </font>
    <font>
      <b/>
      <sz val="10"/>
      <color indexed="9"/>
      <name val="Arial"/>
      <family val="2"/>
    </font>
    <font>
      <b/>
      <sz val="10"/>
      <name val="Arial"/>
      <family val="2"/>
    </font>
    <font>
      <sz val="9"/>
      <color indexed="81"/>
      <name val="Tahoma"/>
      <family val="2"/>
    </font>
    <font>
      <b/>
      <sz val="9"/>
      <color indexed="81"/>
      <name val="Tahoma"/>
      <family val="2"/>
    </font>
    <font>
      <sz val="11"/>
      <color rgb="FF00B05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3" tint="-0.249977111117893"/>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5" fillId="0" borderId="0" applyFont="0" applyFill="0" applyBorder="0" applyAlignment="0" applyProtection="0"/>
    <xf numFmtId="0" fontId="6" fillId="0" borderId="0"/>
    <xf numFmtId="0" fontId="8" fillId="0" borderId="0"/>
  </cellStyleXfs>
  <cellXfs count="169">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4" xfId="0"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10" fontId="9" fillId="5" borderId="8" xfId="3" applyNumberFormat="1" applyFont="1" applyFill="1" applyBorder="1" applyAlignment="1">
      <alignment horizontal="center" vertical="center" wrapText="1"/>
    </xf>
    <xf numFmtId="10" fontId="9" fillId="5" borderId="9" xfId="3" applyNumberFormat="1" applyFont="1" applyFill="1" applyBorder="1" applyAlignment="1">
      <alignment horizontal="center" vertical="center" wrapText="1"/>
    </xf>
    <xf numFmtId="9" fontId="0" fillId="0" borderId="1" xfId="1" applyFont="1" applyBorder="1" applyAlignment="1">
      <alignment horizontal="center" vertical="center" wrapText="1"/>
    </xf>
    <xf numFmtId="9" fontId="0" fillId="0"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5" borderId="10" xfId="2" applyFont="1" applyFill="1" applyBorder="1" applyAlignment="1">
      <alignment horizontal="center" vertical="center"/>
    </xf>
    <xf numFmtId="0" fontId="7" fillId="5" borderId="11" xfId="2" applyFont="1" applyFill="1" applyBorder="1" applyAlignment="1">
      <alignment horizontal="center" vertical="center"/>
    </xf>
    <xf numFmtId="0" fontId="7" fillId="5" borderId="12" xfId="2" applyFont="1" applyFill="1" applyBorder="1" applyAlignment="1">
      <alignment horizontal="center" vertical="center"/>
    </xf>
    <xf numFmtId="10" fontId="7" fillId="7" borderId="8" xfId="2" applyNumberFormat="1" applyFont="1" applyFill="1" applyBorder="1" applyAlignment="1">
      <alignment horizontal="center" vertical="center"/>
    </xf>
    <xf numFmtId="10" fontId="7" fillId="7" borderId="9" xfId="2" applyNumberFormat="1" applyFont="1" applyFill="1" applyBorder="1" applyAlignment="1">
      <alignment horizontal="center" vertical="center"/>
    </xf>
    <xf numFmtId="10" fontId="2" fillId="6" borderId="1" xfId="0" applyNumberFormat="1" applyFont="1" applyFill="1" applyBorder="1" applyAlignment="1">
      <alignment horizontal="center" vertical="center"/>
    </xf>
    <xf numFmtId="10" fontId="10" fillId="6" borderId="1" xfId="3" applyNumberFormat="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10" fontId="10" fillId="6" borderId="11" xfId="3" applyNumberFormat="1" applyFont="1" applyFill="1" applyBorder="1" applyAlignment="1">
      <alignment horizontal="center" vertical="center" wrapText="1"/>
    </xf>
    <xf numFmtId="10" fontId="2" fillId="6" borderId="11" xfId="0" applyNumberFormat="1" applyFont="1" applyFill="1" applyBorder="1" applyAlignment="1">
      <alignment horizontal="center" vertical="center"/>
    </xf>
    <xf numFmtId="10" fontId="2" fillId="6" borderId="12" xfId="0" applyNumberFormat="1" applyFont="1" applyFill="1" applyBorder="1" applyAlignment="1">
      <alignment horizontal="center" vertical="center"/>
    </xf>
    <xf numFmtId="10" fontId="2" fillId="0" borderId="7" xfId="0" applyNumberFormat="1" applyFont="1" applyBorder="1" applyAlignment="1">
      <alignment horizontal="center" vertical="center"/>
    </xf>
    <xf numFmtId="0" fontId="2" fillId="6" borderId="6" xfId="0" applyFont="1" applyFill="1" applyBorder="1" applyAlignment="1">
      <alignment horizontal="center" vertical="center" wrapText="1"/>
    </xf>
    <xf numFmtId="10" fontId="2" fillId="6" borderId="7" xfId="0" applyNumberFormat="1" applyFont="1" applyFill="1" applyBorder="1" applyAlignment="1">
      <alignment horizontal="center" vertical="center"/>
    </xf>
    <xf numFmtId="0" fontId="0" fillId="2" borderId="14" xfId="0" applyFill="1" applyBorder="1" applyAlignment="1">
      <alignment horizontal="justify" vertical="center" wrapText="1"/>
    </xf>
    <xf numFmtId="9" fontId="0" fillId="2" borderId="14" xfId="1" applyFont="1" applyFill="1" applyBorder="1" applyAlignment="1">
      <alignment horizontal="center" vertical="center" wrapText="1"/>
    </xf>
    <xf numFmtId="0" fontId="0" fillId="2" borderId="14" xfId="0" applyFill="1" applyBorder="1" applyAlignment="1">
      <alignment horizontal="center" vertical="center" wrapText="1"/>
    </xf>
    <xf numFmtId="0" fontId="3" fillId="0" borderId="14" xfId="0" applyFont="1" applyBorder="1" applyAlignment="1">
      <alignment horizontal="center" vertical="center" wrapText="1"/>
    </xf>
    <xf numFmtId="0" fontId="3" fillId="2" borderId="14" xfId="0" applyFont="1" applyFill="1" applyBorder="1" applyAlignment="1">
      <alignment horizontal="center" vertical="center" wrapText="1"/>
    </xf>
    <xf numFmtId="0" fontId="0" fillId="0" borderId="14" xfId="0" applyBorder="1" applyAlignment="1">
      <alignment horizontal="center" vertical="center" wrapText="1"/>
    </xf>
    <xf numFmtId="10" fontId="2" fillId="0" borderId="14" xfId="0" applyNumberFormat="1" applyFont="1" applyBorder="1" applyAlignment="1">
      <alignment horizontal="center" vertical="center"/>
    </xf>
    <xf numFmtId="10" fontId="2" fillId="0" borderId="15" xfId="0" applyNumberFormat="1" applyFont="1" applyBorder="1" applyAlignment="1">
      <alignment horizontal="center" vertical="center"/>
    </xf>
    <xf numFmtId="17" fontId="7" fillId="5" borderId="11" xfId="2" applyNumberFormat="1" applyFont="1" applyFill="1" applyBorder="1" applyAlignment="1">
      <alignment horizontal="center" vertical="center" wrapText="1"/>
    </xf>
    <xf numFmtId="0" fontId="0" fillId="0" borderId="7" xfId="0" applyBorder="1" applyAlignment="1">
      <alignment horizontal="center" vertical="center" wrapText="1"/>
    </xf>
    <xf numFmtId="0" fontId="2" fillId="6"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2" borderId="1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2" fillId="6"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19" xfId="0" applyBorder="1" applyAlignment="1">
      <alignment vertical="center" wrapText="1"/>
    </xf>
    <xf numFmtId="17" fontId="7" fillId="5" borderId="10" xfId="2" applyNumberFormat="1" applyFont="1" applyFill="1" applyBorder="1" applyAlignment="1">
      <alignment horizontal="center" vertical="center" wrapText="1"/>
    </xf>
    <xf numFmtId="17" fontId="7" fillId="5" borderId="12" xfId="2" applyNumberFormat="1" applyFont="1" applyFill="1" applyBorder="1" applyAlignment="1">
      <alignment horizontal="center" vertical="center" wrapText="1"/>
    </xf>
    <xf numFmtId="9" fontId="0" fillId="0" borderId="6" xfId="1" applyFont="1" applyBorder="1" applyAlignment="1">
      <alignment horizontal="center" vertical="center" wrapText="1"/>
    </xf>
    <xf numFmtId="10" fontId="10" fillId="6" borderId="6" xfId="3" applyNumberFormat="1" applyFont="1" applyFill="1" applyBorder="1" applyAlignment="1">
      <alignment horizontal="center" vertical="center" wrapText="1"/>
    </xf>
    <xf numFmtId="10" fontId="9" fillId="6" borderId="7" xfId="3"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10" fontId="9" fillId="5" borderId="3" xfId="3" applyNumberFormat="1" applyFont="1" applyFill="1" applyBorder="1" applyAlignment="1">
      <alignment horizontal="center" vertical="center" wrapText="1"/>
    </xf>
    <xf numFmtId="0" fontId="2" fillId="6" borderId="12" xfId="0" applyFont="1" applyFill="1" applyBorder="1" applyAlignment="1">
      <alignment horizontal="center" vertical="center" wrapText="1"/>
    </xf>
    <xf numFmtId="10" fontId="10" fillId="6" borderId="10" xfId="3" applyNumberFormat="1" applyFont="1" applyFill="1" applyBorder="1" applyAlignment="1">
      <alignment horizontal="center" vertical="center" wrapText="1"/>
    </xf>
    <xf numFmtId="0" fontId="2" fillId="6" borderId="5" xfId="0" applyFont="1" applyFill="1" applyBorder="1" applyAlignment="1">
      <alignment horizontal="center" vertical="center" wrapText="1"/>
    </xf>
    <xf numFmtId="10" fontId="9" fillId="6" borderId="12" xfId="3" applyNumberFormat="1" applyFont="1" applyFill="1" applyBorder="1" applyAlignment="1">
      <alignment horizontal="center" vertical="center" wrapText="1"/>
    </xf>
    <xf numFmtId="10" fontId="2" fillId="6" borderId="10" xfId="0" applyNumberFormat="1" applyFont="1" applyFill="1" applyBorder="1" applyAlignment="1">
      <alignment horizontal="center" vertical="center"/>
    </xf>
    <xf numFmtId="10" fontId="2" fillId="0" borderId="6" xfId="0" applyNumberFormat="1" applyFont="1" applyBorder="1" applyAlignment="1">
      <alignment horizontal="center" vertical="center"/>
    </xf>
    <xf numFmtId="10" fontId="2" fillId="6" borderId="6" xfId="0" applyNumberFormat="1" applyFont="1" applyFill="1" applyBorder="1" applyAlignment="1">
      <alignment horizontal="center" vertical="center"/>
    </xf>
    <xf numFmtId="9" fontId="0" fillId="0" borderId="1" xfId="1" applyFont="1" applyBorder="1" applyAlignment="1">
      <alignment horizontal="center" vertical="center"/>
    </xf>
    <xf numFmtId="9" fontId="0" fillId="0" borderId="14" xfId="1" applyFont="1" applyFill="1" applyBorder="1" applyAlignment="1">
      <alignment horizontal="center" vertical="center" wrapText="1"/>
    </xf>
    <xf numFmtId="9" fontId="0" fillId="6" borderId="1" xfId="1" applyFont="1" applyFill="1" applyBorder="1" applyAlignment="1">
      <alignment horizontal="center" vertical="center" wrapText="1"/>
    </xf>
    <xf numFmtId="10" fontId="9" fillId="5" borderId="20" xfId="3" applyNumberFormat="1" applyFont="1" applyFill="1" applyBorder="1" applyAlignment="1">
      <alignment horizontal="center" vertical="center" wrapText="1"/>
    </xf>
    <xf numFmtId="10" fontId="9" fillId="6" borderId="5" xfId="3" applyNumberFormat="1" applyFont="1" applyFill="1" applyBorder="1" applyAlignment="1">
      <alignment horizontal="center" vertical="center" wrapText="1"/>
    </xf>
    <xf numFmtId="10" fontId="9" fillId="6" borderId="2" xfId="3" applyNumberFormat="1" applyFont="1" applyFill="1" applyBorder="1" applyAlignment="1">
      <alignment horizontal="center" vertical="center" wrapText="1"/>
    </xf>
    <xf numFmtId="17" fontId="7" fillId="5" borderId="22" xfId="2" applyNumberFormat="1" applyFont="1" applyFill="1" applyBorder="1" applyAlignment="1">
      <alignment horizontal="center" vertical="center" wrapText="1"/>
    </xf>
    <xf numFmtId="10" fontId="9" fillId="5" borderId="27" xfId="3" applyNumberFormat="1" applyFont="1" applyFill="1" applyBorder="1" applyAlignment="1">
      <alignment horizontal="center" vertical="center" wrapText="1"/>
    </xf>
    <xf numFmtId="10" fontId="9" fillId="6" borderId="22" xfId="3" applyNumberFormat="1" applyFont="1" applyFill="1" applyBorder="1" applyAlignment="1">
      <alignment horizontal="center" vertical="center" wrapText="1"/>
    </xf>
    <xf numFmtId="0" fontId="0" fillId="0" borderId="23" xfId="0" applyBorder="1" applyAlignment="1">
      <alignment horizontal="left" vertical="center" wrapText="1"/>
    </xf>
    <xf numFmtId="17" fontId="7" fillId="5" borderId="28" xfId="2" applyNumberFormat="1" applyFont="1" applyFill="1" applyBorder="1" applyAlignment="1">
      <alignment horizontal="center" vertical="center" wrapText="1"/>
    </xf>
    <xf numFmtId="17" fontId="7" fillId="5" borderId="25" xfId="2" applyNumberFormat="1" applyFont="1" applyFill="1" applyBorder="1" applyAlignment="1">
      <alignment horizontal="center" vertical="center" wrapText="1"/>
    </xf>
    <xf numFmtId="17" fontId="7" fillId="5" borderId="32" xfId="2" applyNumberFormat="1" applyFont="1" applyFill="1" applyBorder="1" applyAlignment="1">
      <alignment horizontal="center" vertical="center" wrapText="1"/>
    </xf>
    <xf numFmtId="10" fontId="9" fillId="6" borderId="33" xfId="3" applyNumberFormat="1" applyFont="1" applyFill="1" applyBorder="1" applyAlignment="1">
      <alignment horizontal="center" vertical="center" wrapText="1"/>
    </xf>
    <xf numFmtId="0" fontId="0" fillId="0" borderId="33" xfId="0" applyBorder="1" applyAlignment="1">
      <alignment horizontal="left" vertical="center" wrapText="1"/>
    </xf>
    <xf numFmtId="10" fontId="9" fillId="6" borderId="35" xfId="3" applyNumberFormat="1" applyFont="1" applyFill="1" applyBorder="1" applyAlignment="1">
      <alignment horizontal="center" vertical="center" wrapText="1"/>
    </xf>
    <xf numFmtId="10" fontId="9" fillId="5" borderId="15" xfId="3" applyNumberFormat="1" applyFont="1" applyFill="1" applyBorder="1" applyAlignment="1">
      <alignment horizontal="center" vertical="center" wrapText="1"/>
    </xf>
    <xf numFmtId="9" fontId="0" fillId="0" borderId="34" xfId="1" applyFont="1" applyBorder="1" applyAlignment="1">
      <alignment horizontal="center" vertical="center" wrapText="1"/>
    </xf>
    <xf numFmtId="9" fontId="0" fillId="0" borderId="2" xfId="1" applyFont="1" applyBorder="1" applyAlignment="1">
      <alignment horizontal="center" vertical="center" wrapText="1"/>
    </xf>
    <xf numFmtId="9" fontId="2" fillId="6" borderId="11" xfId="0" applyNumberFormat="1" applyFont="1" applyFill="1" applyBorder="1" applyAlignment="1">
      <alignment horizontal="center" vertical="center" wrapText="1"/>
    </xf>
    <xf numFmtId="0" fontId="0" fillId="0" borderId="7" xfId="0" applyBorder="1" applyAlignment="1">
      <alignment horizontal="left" vertical="center" wrapText="1"/>
    </xf>
    <xf numFmtId="0" fontId="0" fillId="0" borderId="2" xfId="0" applyBorder="1" applyAlignment="1">
      <alignment horizontal="center" vertical="center"/>
    </xf>
    <xf numFmtId="9" fontId="0" fillId="0" borderId="1" xfId="1" applyFont="1" applyFill="1" applyBorder="1" applyAlignment="1">
      <alignment horizontal="center" vertical="center"/>
    </xf>
    <xf numFmtId="0" fontId="0" fillId="0" borderId="2" xfId="0" applyBorder="1" applyAlignment="1">
      <alignment horizontal="justify" vertical="center" wrapText="1"/>
    </xf>
    <xf numFmtId="0" fontId="0" fillId="0" borderId="2" xfId="0" applyBorder="1" applyAlignment="1">
      <alignment horizontal="left" wrapText="1"/>
    </xf>
    <xf numFmtId="0" fontId="3" fillId="0" borderId="2" xfId="0" applyFont="1" applyBorder="1" applyAlignment="1">
      <alignment horizontal="justify" vertical="center" wrapText="1"/>
    </xf>
    <xf numFmtId="0" fontId="0" fillId="0" borderId="2" xfId="0" applyBorder="1" applyAlignment="1">
      <alignment horizontal="left" vertical="top" wrapText="1"/>
    </xf>
    <xf numFmtId="0" fontId="0" fillId="0" borderId="2" xfId="0" applyBorder="1" applyAlignment="1">
      <alignment horizontal="center" wrapText="1"/>
    </xf>
    <xf numFmtId="0" fontId="0" fillId="0" borderId="14" xfId="0" applyBorder="1"/>
    <xf numFmtId="10" fontId="2" fillId="0" borderId="1" xfId="0" applyNumberFormat="1" applyFont="1" applyBorder="1" applyAlignment="1">
      <alignment horizontal="center" vertical="center"/>
    </xf>
    <xf numFmtId="10" fontId="0" fillId="0" borderId="0" xfId="0" applyNumberFormat="1" applyAlignment="1">
      <alignment horizontal="center" vertical="center"/>
    </xf>
    <xf numFmtId="0" fontId="3" fillId="0" borderId="1" xfId="0" applyFont="1" applyBorder="1" applyAlignment="1">
      <alignment vertical="center" wrapText="1"/>
    </xf>
    <xf numFmtId="9" fontId="3" fillId="0"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0" fillId="2" borderId="1" xfId="0" applyFont="1" applyFill="1" applyBorder="1" applyAlignment="1">
      <alignment horizontal="justify"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justify" vertical="center" wrapText="1"/>
    </xf>
    <xf numFmtId="9" fontId="0" fillId="0" borderId="1" xfId="1" applyFont="1" applyBorder="1" applyAlignment="1">
      <alignment horizontal="center" vertical="center" wrapText="1"/>
    </xf>
    <xf numFmtId="9" fontId="0" fillId="0" borderId="6" xfId="1" applyFont="1" applyBorder="1" applyAlignment="1">
      <alignment horizontal="center" vertical="center" wrapText="1"/>
    </xf>
    <xf numFmtId="0" fontId="0" fillId="0" borderId="33" xfId="0" applyBorder="1" applyAlignment="1">
      <alignment horizontal="left" vertical="center" wrapText="1"/>
    </xf>
    <xf numFmtId="0" fontId="0" fillId="0" borderId="7" xfId="0" applyBorder="1" applyAlignment="1">
      <alignment horizontal="justify" vertical="center" wrapText="1"/>
    </xf>
    <xf numFmtId="9" fontId="0" fillId="0" borderId="1" xfId="1" applyFont="1" applyBorder="1" applyAlignment="1">
      <alignment horizontal="center" vertical="center" wrapText="1"/>
    </xf>
    <xf numFmtId="9" fontId="0" fillId="0" borderId="6" xfId="1" applyFont="1" applyBorder="1" applyAlignment="1">
      <alignment horizontal="center" vertical="center" wrapText="1"/>
    </xf>
    <xf numFmtId="0" fontId="0" fillId="0" borderId="33" xfId="0" applyBorder="1" applyAlignment="1">
      <alignment horizontal="left" vertical="center" wrapText="1"/>
    </xf>
    <xf numFmtId="0" fontId="0" fillId="0" borderId="7" xfId="0" applyBorder="1" applyAlignment="1">
      <alignment horizontal="justify" vertical="center" wrapText="1"/>
    </xf>
    <xf numFmtId="9" fontId="0" fillId="0" borderId="1" xfId="1" applyFont="1" applyBorder="1" applyAlignment="1">
      <alignment horizontal="center" vertical="center" wrapText="1"/>
    </xf>
    <xf numFmtId="9" fontId="0" fillId="0" borderId="6" xfId="1" applyFont="1" applyBorder="1" applyAlignment="1">
      <alignment horizontal="center" vertical="center" wrapText="1"/>
    </xf>
    <xf numFmtId="0" fontId="0" fillId="0" borderId="33" xfId="0" applyBorder="1" applyAlignment="1">
      <alignment horizontal="left" vertical="center" wrapText="1"/>
    </xf>
    <xf numFmtId="9" fontId="0" fillId="0" borderId="2" xfId="1" applyFont="1"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lignment horizontal="justify" vertical="center" wrapText="1"/>
    </xf>
    <xf numFmtId="9" fontId="0" fillId="0" borderId="13" xfId="1" applyFont="1" applyBorder="1" applyAlignment="1">
      <alignment horizontal="center" vertical="center" wrapText="1"/>
    </xf>
    <xf numFmtId="9" fontId="0" fillId="0" borderId="14" xfId="1" applyFont="1" applyBorder="1" applyAlignment="1">
      <alignment horizontal="center" vertical="center" wrapText="1"/>
    </xf>
    <xf numFmtId="9" fontId="0" fillId="0" borderId="19" xfId="1" applyFont="1" applyBorder="1" applyAlignment="1">
      <alignment horizontal="center" vertical="center" wrapText="1"/>
    </xf>
    <xf numFmtId="0" fontId="0" fillId="0" borderId="42" xfId="0" applyBorder="1" applyAlignment="1">
      <alignment horizontal="left" vertical="center" wrapText="1"/>
    </xf>
    <xf numFmtId="0" fontId="0" fillId="0" borderId="42" xfId="0" applyBorder="1"/>
    <xf numFmtId="10" fontId="2" fillId="0" borderId="13" xfId="0" applyNumberFormat="1" applyFont="1" applyBorder="1" applyAlignment="1">
      <alignment horizontal="center" vertical="center"/>
    </xf>
    <xf numFmtId="0" fontId="1" fillId="0" borderId="24" xfId="0" applyFont="1" applyBorder="1" applyAlignment="1">
      <alignment horizontal="center" vertical="center" wrapText="1"/>
    </xf>
    <xf numFmtId="9" fontId="0" fillId="0" borderId="0" xfId="0" applyNumberFormat="1" applyAlignment="1">
      <alignment horizontal="center" vertical="center" wrapText="1"/>
    </xf>
    <xf numFmtId="9" fontId="0" fillId="0" borderId="1" xfId="1" applyFont="1" applyBorder="1" applyAlignment="1">
      <alignment horizontal="center" vertical="center" wrapText="1"/>
    </xf>
    <xf numFmtId="0" fontId="0" fillId="0" borderId="7" xfId="0" applyBorder="1" applyAlignment="1">
      <alignment horizontal="left" vertical="center" wrapText="1"/>
    </xf>
    <xf numFmtId="9" fontId="0" fillId="0" borderId="14" xfId="1" applyFont="1" applyBorder="1" applyAlignment="1">
      <alignment horizontal="center" vertical="center" wrapText="1"/>
    </xf>
    <xf numFmtId="0" fontId="0" fillId="0" borderId="15" xfId="0" applyBorder="1" applyAlignment="1">
      <alignment horizontal="left" vertical="center" wrapText="1"/>
    </xf>
    <xf numFmtId="9" fontId="0" fillId="0" borderId="1" xfId="1" applyFont="1" applyBorder="1" applyAlignment="1">
      <alignment horizontal="center" vertical="center" wrapText="1"/>
    </xf>
    <xf numFmtId="0" fontId="0" fillId="0" borderId="7" xfId="0" applyBorder="1" applyAlignment="1">
      <alignment horizontal="justify" vertical="center" wrapText="1"/>
    </xf>
    <xf numFmtId="0" fontId="0" fillId="2" borderId="7" xfId="0" applyFill="1" applyBorder="1" applyAlignment="1">
      <alignment horizontal="justify" vertical="center" wrapText="1"/>
    </xf>
    <xf numFmtId="9" fontId="0" fillId="0" borderId="1" xfId="1" applyFont="1" applyBorder="1" applyAlignment="1">
      <alignment horizontal="center" vertical="center" wrapText="1"/>
    </xf>
    <xf numFmtId="0" fontId="0" fillId="0" borderId="7" xfId="0" applyBorder="1" applyAlignment="1">
      <alignment horizontal="justify" vertical="center" wrapText="1"/>
    </xf>
    <xf numFmtId="9" fontId="0" fillId="0" borderId="1" xfId="1" applyFont="1" applyBorder="1" applyAlignment="1">
      <alignment horizontal="center" vertical="center" wrapText="1"/>
    </xf>
    <xf numFmtId="0" fontId="0" fillId="0" borderId="7" xfId="0" applyBorder="1" applyAlignment="1">
      <alignment horizontal="left"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4" xfId="1"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7" fillId="8" borderId="31" xfId="2" applyFont="1" applyFill="1" applyBorder="1" applyAlignment="1">
      <alignment horizontal="center" vertical="center"/>
    </xf>
    <xf numFmtId="0" fontId="7" fillId="8" borderId="21" xfId="2" applyFont="1" applyFill="1" applyBorder="1" applyAlignment="1">
      <alignment horizontal="center" vertical="center"/>
    </xf>
    <xf numFmtId="0" fontId="7" fillId="8" borderId="30" xfId="2" applyFont="1" applyFill="1" applyBorder="1" applyAlignment="1">
      <alignment horizontal="center" vertical="center"/>
    </xf>
    <xf numFmtId="17" fontId="7" fillId="5" borderId="31" xfId="2" applyNumberFormat="1" applyFont="1" applyFill="1" applyBorder="1" applyAlignment="1">
      <alignment horizontal="center" vertical="center" wrapText="1"/>
    </xf>
    <xf numFmtId="17" fontId="7" fillId="5" borderId="21" xfId="2" applyNumberFormat="1" applyFont="1" applyFill="1" applyBorder="1" applyAlignment="1">
      <alignment horizontal="center" vertical="center" wrapText="1"/>
    </xf>
    <xf numFmtId="17" fontId="7" fillId="5" borderId="30" xfId="2" applyNumberFormat="1" applyFont="1" applyFill="1" applyBorder="1" applyAlignment="1">
      <alignment horizontal="center" vertical="center" wrapText="1"/>
    </xf>
    <xf numFmtId="17" fontId="7" fillId="5" borderId="29" xfId="2" applyNumberFormat="1" applyFont="1" applyFill="1" applyBorder="1" applyAlignment="1">
      <alignment horizontal="center" vertical="center" wrapText="1"/>
    </xf>
    <xf numFmtId="17" fontId="7" fillId="5" borderId="40" xfId="2" applyNumberFormat="1"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17" xfId="0" applyFont="1" applyFill="1" applyBorder="1" applyAlignment="1">
      <alignment horizontal="center" vertical="top" wrapText="1"/>
    </xf>
    <xf numFmtId="0" fontId="2" fillId="4" borderId="24" xfId="0" applyFont="1" applyFill="1" applyBorder="1" applyAlignment="1">
      <alignment horizontal="center" vertical="top" wrapText="1"/>
    </xf>
  </cellXfs>
  <cellStyles count="4">
    <cellStyle name="Normal" xfId="0" builtinId="0"/>
    <cellStyle name="Normal 2 4" xfId="2" xr:uid="{00000000-0005-0000-0000-000001000000}"/>
    <cellStyle name="Normal 6" xfId="3"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126086</xdr:colOff>
      <xdr:row>0</xdr:row>
      <xdr:rowOff>47625</xdr:rowOff>
    </xdr:from>
    <xdr:to>
      <xdr:col>0</xdr:col>
      <xdr:colOff>1210967</xdr:colOff>
      <xdr:row>1</xdr:row>
      <xdr:rowOff>5349</xdr:rowOff>
    </xdr:to>
    <xdr:pic>
      <xdr:nvPicPr>
        <xdr:cNvPr id="4" name="Imagen 3">
          <a:extLst>
            <a:ext uri="{FF2B5EF4-FFF2-40B4-BE49-F238E27FC236}">
              <a16:creationId xmlns:a16="http://schemas.microsoft.com/office/drawing/2014/main" id="{4B1E4326-E0F2-4324-9874-C1F2C632F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086" y="47625"/>
          <a:ext cx="1084881" cy="678535"/>
        </a:xfrm>
        <a:prstGeom prst="rect">
          <a:avLst/>
        </a:prstGeom>
      </xdr:spPr>
    </xdr:pic>
    <xdr:clientData/>
  </xdr:twoCellAnchor>
  <xdr:twoCellAnchor editAs="oneCell">
    <xdr:from>
      <xdr:col>30</xdr:col>
      <xdr:colOff>495300</xdr:colOff>
      <xdr:row>0</xdr:row>
      <xdr:rowOff>47625</xdr:rowOff>
    </xdr:from>
    <xdr:to>
      <xdr:col>31</xdr:col>
      <xdr:colOff>694357</xdr:colOff>
      <xdr:row>1</xdr:row>
      <xdr:rowOff>5349</xdr:rowOff>
    </xdr:to>
    <xdr:pic>
      <xdr:nvPicPr>
        <xdr:cNvPr id="5" name="Imagen 4">
          <a:extLst>
            <a:ext uri="{FF2B5EF4-FFF2-40B4-BE49-F238E27FC236}">
              <a16:creationId xmlns:a16="http://schemas.microsoft.com/office/drawing/2014/main" id="{05641F3A-A617-4463-83F0-42D73C595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00" y="47625"/>
          <a:ext cx="1084881" cy="6785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15"/>
  <sheetViews>
    <sheetView showGridLines="0" tabSelected="1" topLeftCell="A18" zoomScale="97" zoomScaleNormal="110" workbookViewId="0">
      <selection activeCell="D20" sqref="D20"/>
    </sheetView>
  </sheetViews>
  <sheetFormatPr baseColWidth="10" defaultColWidth="11.42578125" defaultRowHeight="15" x14ac:dyDescent="0.25"/>
  <cols>
    <col min="1" max="1" width="25.28515625" style="3" customWidth="1"/>
    <col min="2" max="2" width="14.7109375" style="3" customWidth="1"/>
    <col min="3" max="3" width="11.85546875" style="3" customWidth="1"/>
    <col min="4" max="4" width="66.42578125" style="3" customWidth="1"/>
    <col min="5" max="5" width="9.5703125" style="3" hidden="1" customWidth="1"/>
    <col min="6" max="6" width="18.5703125" style="3" customWidth="1"/>
    <col min="7" max="7" width="19.42578125" style="3" customWidth="1"/>
    <col min="8" max="8" width="18.85546875" style="3" customWidth="1"/>
    <col min="9" max="9" width="22.5703125" style="1" customWidth="1"/>
    <col min="10" max="10" width="19.28515625" style="1" hidden="1" customWidth="1"/>
    <col min="11" max="11" width="25.7109375" style="1" hidden="1" customWidth="1"/>
    <col min="12" max="12" width="25.7109375" style="1" customWidth="1"/>
    <col min="13" max="13" width="17.28515625" style="1" customWidth="1"/>
    <col min="14" max="14" width="16.7109375" style="1" customWidth="1"/>
    <col min="15" max="15" width="16.28515625" style="1" customWidth="1"/>
    <col min="16" max="16" width="17" style="1" customWidth="1"/>
    <col min="17" max="17" width="24" style="3" hidden="1" customWidth="1"/>
    <col min="18" max="18" width="12.85546875" style="7" hidden="1" customWidth="1"/>
    <col min="19" max="19" width="12.42578125" style="1" hidden="1" customWidth="1"/>
    <col min="20" max="20" width="47.5703125" hidden="1" customWidth="1"/>
    <col min="21" max="22" width="13" customWidth="1"/>
    <col min="23" max="23" width="58.5703125" customWidth="1"/>
    <col min="24" max="24" width="13.5703125" hidden="1" customWidth="1"/>
    <col min="25" max="25" width="15.28515625" hidden="1" customWidth="1"/>
    <col min="26" max="26" width="61.42578125" hidden="1" customWidth="1"/>
    <col min="27" max="28" width="13" hidden="1" customWidth="1"/>
    <col min="29" max="29" width="46.28515625" hidden="1" customWidth="1"/>
    <col min="30" max="30" width="16.140625" customWidth="1"/>
    <col min="31" max="31" width="13.28515625" customWidth="1"/>
    <col min="32" max="32" width="12.85546875" customWidth="1"/>
    <col min="33" max="33" width="11.42578125" hidden="1" customWidth="1"/>
    <col min="34" max="34" width="12.28515625" hidden="1" customWidth="1"/>
    <col min="35" max="35" width="11.42578125" customWidth="1"/>
  </cols>
  <sheetData>
    <row r="1" spans="1:34" ht="57.75" customHeight="1" x14ac:dyDescent="0.25">
      <c r="A1" s="142" t="s">
        <v>22</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4"/>
    </row>
    <row r="2" spans="1:34" ht="31.5" customHeight="1" thickBot="1" x14ac:dyDescent="0.3">
      <c r="A2" s="157"/>
      <c r="B2" s="158"/>
      <c r="C2" s="158"/>
      <c r="D2" s="158"/>
      <c r="E2" s="158"/>
      <c r="F2" s="158"/>
      <c r="G2" s="158"/>
      <c r="H2" s="158"/>
      <c r="I2" s="158"/>
      <c r="J2" s="158"/>
      <c r="K2" s="158"/>
      <c r="L2" s="158"/>
      <c r="M2" s="158"/>
      <c r="N2" s="158"/>
      <c r="O2" s="158"/>
      <c r="P2" s="158"/>
      <c r="Q2" s="159"/>
      <c r="R2" s="152" t="s">
        <v>113</v>
      </c>
      <c r="S2" s="153"/>
      <c r="T2" s="154"/>
      <c r="U2" s="152" t="s">
        <v>114</v>
      </c>
      <c r="V2" s="153"/>
      <c r="W2" s="156"/>
      <c r="X2" s="155" t="s">
        <v>115</v>
      </c>
      <c r="Y2" s="153"/>
      <c r="Z2" s="154"/>
      <c r="AA2" s="152" t="s">
        <v>116</v>
      </c>
      <c r="AB2" s="153"/>
      <c r="AC2" s="154"/>
      <c r="AD2" s="149" t="s">
        <v>59</v>
      </c>
      <c r="AE2" s="150"/>
      <c r="AF2" s="151"/>
    </row>
    <row r="3" spans="1:34" s="2" customFormat="1" ht="25.5" customHeight="1" x14ac:dyDescent="0.25">
      <c r="A3" s="165" t="s">
        <v>0</v>
      </c>
      <c r="B3" s="147" t="s">
        <v>57</v>
      </c>
      <c r="C3" s="147" t="s">
        <v>35</v>
      </c>
      <c r="D3" s="147" t="s">
        <v>34</v>
      </c>
      <c r="E3" s="147" t="s">
        <v>58</v>
      </c>
      <c r="F3" s="147" t="s">
        <v>64</v>
      </c>
      <c r="G3" s="167" t="s">
        <v>65</v>
      </c>
      <c r="H3" s="147" t="s">
        <v>66</v>
      </c>
      <c r="I3" s="147" t="s">
        <v>23</v>
      </c>
      <c r="J3" s="147" t="s">
        <v>26</v>
      </c>
      <c r="K3" s="147" t="s">
        <v>24</v>
      </c>
      <c r="L3" s="145" t="s">
        <v>63</v>
      </c>
      <c r="M3" s="160" t="s">
        <v>25</v>
      </c>
      <c r="N3" s="161"/>
      <c r="O3" s="161"/>
      <c r="P3" s="162"/>
      <c r="Q3" s="163" t="s">
        <v>49</v>
      </c>
      <c r="R3" s="52" t="s">
        <v>54</v>
      </c>
      <c r="S3" s="39" t="s">
        <v>55</v>
      </c>
      <c r="T3" s="53" t="s">
        <v>56</v>
      </c>
      <c r="U3" s="52" t="s">
        <v>54</v>
      </c>
      <c r="V3" s="39" t="s">
        <v>55</v>
      </c>
      <c r="W3" s="73" t="s">
        <v>56</v>
      </c>
      <c r="X3" s="52" t="s">
        <v>54</v>
      </c>
      <c r="Y3" s="77" t="s">
        <v>55</v>
      </c>
      <c r="Z3" s="79" t="s">
        <v>73</v>
      </c>
      <c r="AA3" s="52" t="s">
        <v>54</v>
      </c>
      <c r="AB3" s="39" t="s">
        <v>55</v>
      </c>
      <c r="AC3" s="78" t="s">
        <v>74</v>
      </c>
      <c r="AD3" s="16" t="s">
        <v>60</v>
      </c>
      <c r="AE3" s="17" t="s">
        <v>61</v>
      </c>
      <c r="AF3" s="18" t="s">
        <v>62</v>
      </c>
      <c r="AH3" s="2" t="s">
        <v>93</v>
      </c>
    </row>
    <row r="4" spans="1:34" s="2" customFormat="1" ht="24.75" customHeight="1" thickBot="1" x14ac:dyDescent="0.3">
      <c r="A4" s="166"/>
      <c r="B4" s="148"/>
      <c r="C4" s="148"/>
      <c r="D4" s="148"/>
      <c r="E4" s="148"/>
      <c r="F4" s="148"/>
      <c r="G4" s="168"/>
      <c r="H4" s="148"/>
      <c r="I4" s="148"/>
      <c r="J4" s="148"/>
      <c r="K4" s="148"/>
      <c r="L4" s="146"/>
      <c r="M4" s="57">
        <v>2021</v>
      </c>
      <c r="N4" s="10">
        <v>2022</v>
      </c>
      <c r="O4" s="10">
        <v>2023</v>
      </c>
      <c r="P4" s="58">
        <v>2024</v>
      </c>
      <c r="Q4" s="164"/>
      <c r="R4" s="11">
        <f>R5+R9+R12+R16+R19</f>
        <v>0.13500000000000001</v>
      </c>
      <c r="S4" s="59">
        <f>S5+S9+S12+S16+S19</f>
        <v>0.14700000000000002</v>
      </c>
      <c r="T4" s="12">
        <f t="shared" ref="T4" si="0">S4/R4</f>
        <v>1.088888888888889</v>
      </c>
      <c r="U4" s="11" t="e">
        <f>U5+U9+U12+U16+U19</f>
        <v>#REF!</v>
      </c>
      <c r="V4" s="59" t="e">
        <f>V5+V9+V12+V16+V19</f>
        <v>#REF!</v>
      </c>
      <c r="W4" s="74" t="e">
        <f t="shared" ref="W4" si="1">V4/U4</f>
        <v>#REF!</v>
      </c>
      <c r="X4" s="11" t="e">
        <f>X5+X9+X12+X16+X19</f>
        <v>#REF!</v>
      </c>
      <c r="Y4" s="59" t="e">
        <f>Y5+Y9+Y12+Y16+Y19</f>
        <v>#REF!</v>
      </c>
      <c r="Z4" s="83"/>
      <c r="AA4" s="11" t="e">
        <f>AA5+AA9+AA12+AA16+AA19</f>
        <v>#REF!</v>
      </c>
      <c r="AB4" s="59" t="e">
        <f>AB5+AB9+AB12+AB16+AB19</f>
        <v>#REF!</v>
      </c>
      <c r="AC4" s="70"/>
      <c r="AD4" s="19" t="e">
        <f>U4+R4+X4+AA4</f>
        <v>#REF!</v>
      </c>
      <c r="AE4" s="19" t="e">
        <f>V4+S4+Y4+AB4</f>
        <v>#REF!</v>
      </c>
      <c r="AF4" s="20" t="e">
        <f>AE4/AD4</f>
        <v>#REF!</v>
      </c>
    </row>
    <row r="5" spans="1:34" s="2" customFormat="1" ht="17.25" customHeight="1" x14ac:dyDescent="0.25">
      <c r="A5" s="23"/>
      <c r="B5" s="24"/>
      <c r="C5" s="24"/>
      <c r="D5" s="24"/>
      <c r="E5" s="86">
        <f>SUM(E6:E21)</f>
        <v>0.99999999999999989</v>
      </c>
      <c r="F5" s="24"/>
      <c r="G5" s="24"/>
      <c r="H5" s="24"/>
      <c r="I5" s="24"/>
      <c r="J5" s="24"/>
      <c r="K5" s="24"/>
      <c r="L5" s="60"/>
      <c r="M5" s="23"/>
      <c r="N5" s="24"/>
      <c r="O5" s="24"/>
      <c r="P5" s="60"/>
      <c r="Q5" s="62"/>
      <c r="R5" s="61">
        <f>(R6*$E$6)+(R7*$E$7)+(R8*$E$8)</f>
        <v>3.5000000000000003E-2</v>
      </c>
      <c r="S5" s="25">
        <f>(S6*$E$6)+(S7*$E$7)+(S8*$E$8)</f>
        <v>3.5000000000000003E-2</v>
      </c>
      <c r="T5" s="63"/>
      <c r="U5" s="61">
        <f>(U6*$E$6)+(U7*$E$7)+(U8*$E$8)</f>
        <v>0</v>
      </c>
      <c r="V5" s="25">
        <f>(V6*$E$6)+(V7*$E$7)+(V8*$E$8)</f>
        <v>7.0000000000000007E-2</v>
      </c>
      <c r="W5" s="75"/>
      <c r="X5" s="61">
        <f>(X6*$E$6)+(X7*$E$7)+(X8*$E$8)</f>
        <v>0.16500000000000001</v>
      </c>
      <c r="Y5" s="25">
        <f>(Y6*$E$6)+(Y7*$E$7)+(Y8*$E$8)</f>
        <v>0</v>
      </c>
      <c r="Z5" s="82"/>
      <c r="AA5" s="61">
        <f>(AA6*$E$6)+(AA7*$E$7)+(AA8*$E$8)</f>
        <v>0</v>
      </c>
      <c r="AB5" s="25">
        <f>(AB6*$E$6)+(AB7*$E$7)+(AB8*$E$8)</f>
        <v>0</v>
      </c>
      <c r="AC5" s="71"/>
      <c r="AD5" s="64">
        <f>R5+U5+X5+AA5</f>
        <v>0.2</v>
      </c>
      <c r="AE5" s="26">
        <f>S5+V5+Y5+AB5</f>
        <v>0.10500000000000001</v>
      </c>
      <c r="AF5" s="27">
        <f>AE5/AD5</f>
        <v>0.52500000000000002</v>
      </c>
    </row>
    <row r="6" spans="1:34" ht="51.75" customHeight="1" x14ac:dyDescent="0.25">
      <c r="A6" s="139" t="s">
        <v>18</v>
      </c>
      <c r="B6" s="140">
        <v>0.2</v>
      </c>
      <c r="C6" s="9" t="s">
        <v>37</v>
      </c>
      <c r="D6" s="4" t="s">
        <v>51</v>
      </c>
      <c r="E6" s="14">
        <v>0.06</v>
      </c>
      <c r="F6" s="14" t="s">
        <v>71</v>
      </c>
      <c r="G6" s="14" t="s">
        <v>72</v>
      </c>
      <c r="H6" s="14" t="s">
        <v>67</v>
      </c>
      <c r="I6" s="5" t="s">
        <v>1</v>
      </c>
      <c r="J6" s="5" t="s">
        <v>7</v>
      </c>
      <c r="K6" s="5" t="s">
        <v>2</v>
      </c>
      <c r="L6" s="40" t="s">
        <v>12</v>
      </c>
      <c r="M6" s="44">
        <v>1</v>
      </c>
      <c r="N6" s="5">
        <v>1</v>
      </c>
      <c r="O6" s="5">
        <v>1</v>
      </c>
      <c r="P6" s="40">
        <v>1</v>
      </c>
      <c r="Q6" s="48" t="s">
        <v>7</v>
      </c>
      <c r="R6" s="54">
        <v>0</v>
      </c>
      <c r="S6" s="13">
        <v>0</v>
      </c>
      <c r="T6" s="40" t="s">
        <v>108</v>
      </c>
      <c r="U6" s="54">
        <v>0</v>
      </c>
      <c r="V6" s="67">
        <v>0</v>
      </c>
      <c r="W6" s="76" t="s">
        <v>108</v>
      </c>
      <c r="X6" s="84">
        <v>1</v>
      </c>
      <c r="Y6" s="13"/>
      <c r="Z6" s="81"/>
      <c r="AA6" s="85">
        <v>0</v>
      </c>
      <c r="AB6" s="13"/>
      <c r="AC6" s="48"/>
      <c r="AD6" s="65">
        <f>R6+U6+X6+AA6</f>
        <v>1</v>
      </c>
      <c r="AE6" s="96">
        <f>S6+V6+Y6+AB6</f>
        <v>0</v>
      </c>
      <c r="AF6" s="28">
        <f t="shared" ref="AF6:AF21" si="2">AE6/AD6</f>
        <v>0</v>
      </c>
      <c r="AH6" s="97">
        <f>AD6*E6</f>
        <v>0.06</v>
      </c>
    </row>
    <row r="7" spans="1:34" ht="57" customHeight="1" x14ac:dyDescent="0.25">
      <c r="A7" s="139"/>
      <c r="B7" s="140"/>
      <c r="C7" s="9" t="s">
        <v>36</v>
      </c>
      <c r="D7" s="4" t="s">
        <v>52</v>
      </c>
      <c r="E7" s="14">
        <v>7.0000000000000007E-2</v>
      </c>
      <c r="F7" s="14" t="s">
        <v>71</v>
      </c>
      <c r="G7" s="14" t="s">
        <v>77</v>
      </c>
      <c r="H7" s="14" t="s">
        <v>70</v>
      </c>
      <c r="I7" s="5" t="s">
        <v>4</v>
      </c>
      <c r="J7" s="5" t="s">
        <v>7</v>
      </c>
      <c r="K7" s="5" t="s">
        <v>2</v>
      </c>
      <c r="L7" s="40" t="s">
        <v>13</v>
      </c>
      <c r="M7" s="44">
        <v>1</v>
      </c>
      <c r="N7" s="5">
        <v>2</v>
      </c>
      <c r="O7" s="5">
        <v>2</v>
      </c>
      <c r="P7" s="40">
        <v>2</v>
      </c>
      <c r="Q7" s="47" t="s">
        <v>3</v>
      </c>
      <c r="R7" s="54">
        <v>0.5</v>
      </c>
      <c r="S7" s="13">
        <v>0.5</v>
      </c>
      <c r="T7" s="40" t="s">
        <v>96</v>
      </c>
      <c r="U7" s="54">
        <v>0</v>
      </c>
      <c r="V7" s="112">
        <v>0</v>
      </c>
      <c r="W7" s="116" t="s">
        <v>118</v>
      </c>
      <c r="X7" s="85">
        <v>0.5</v>
      </c>
      <c r="Y7" s="13"/>
      <c r="Z7" s="81"/>
      <c r="AA7" s="85">
        <v>0</v>
      </c>
      <c r="AB7" s="13"/>
      <c r="AC7" s="48"/>
      <c r="AD7" s="65">
        <f t="shared" ref="AD7:AE21" si="3">R7+U7+X7+AA7</f>
        <v>1</v>
      </c>
      <c r="AE7" s="96">
        <f t="shared" ref="AE7:AE20" si="4">S7+V7+Y7+AB7</f>
        <v>0.5</v>
      </c>
      <c r="AF7" s="28">
        <f t="shared" si="2"/>
        <v>0.5</v>
      </c>
      <c r="AH7" s="97">
        <f t="shared" ref="AH7:AH21" si="5">AD7*E7</f>
        <v>7.0000000000000007E-2</v>
      </c>
    </row>
    <row r="8" spans="1:34" ht="51" customHeight="1" x14ac:dyDescent="0.25">
      <c r="A8" s="139"/>
      <c r="B8" s="140"/>
      <c r="C8" s="9" t="s">
        <v>38</v>
      </c>
      <c r="D8" s="4" t="s">
        <v>27</v>
      </c>
      <c r="E8" s="14">
        <v>7.0000000000000007E-2</v>
      </c>
      <c r="F8" s="14" t="s">
        <v>71</v>
      </c>
      <c r="G8" s="14" t="s">
        <v>78</v>
      </c>
      <c r="H8" s="14" t="s">
        <v>70</v>
      </c>
      <c r="I8" s="5" t="s">
        <v>4</v>
      </c>
      <c r="J8" s="5" t="s">
        <v>7</v>
      </c>
      <c r="K8" s="5" t="s">
        <v>2</v>
      </c>
      <c r="L8" s="40" t="s">
        <v>14</v>
      </c>
      <c r="M8" s="44">
        <v>1</v>
      </c>
      <c r="N8" s="5">
        <v>1</v>
      </c>
      <c r="O8" s="5">
        <v>1</v>
      </c>
      <c r="P8" s="40">
        <v>1</v>
      </c>
      <c r="Q8" s="48" t="s">
        <v>7</v>
      </c>
      <c r="R8" s="54">
        <v>0</v>
      </c>
      <c r="S8" s="13">
        <v>0</v>
      </c>
      <c r="T8" s="40" t="s">
        <v>108</v>
      </c>
      <c r="U8" s="54">
        <v>0</v>
      </c>
      <c r="V8" s="112">
        <v>1</v>
      </c>
      <c r="W8" s="116" t="s">
        <v>119</v>
      </c>
      <c r="X8" s="85">
        <v>1</v>
      </c>
      <c r="Y8" s="13"/>
      <c r="Z8" s="81"/>
      <c r="AA8" s="85">
        <v>0</v>
      </c>
      <c r="AB8" s="13"/>
      <c r="AC8" s="48"/>
      <c r="AD8" s="65">
        <f t="shared" si="3"/>
        <v>1</v>
      </c>
      <c r="AE8" s="96">
        <f t="shared" si="4"/>
        <v>1</v>
      </c>
      <c r="AF8" s="28">
        <f t="shared" si="2"/>
        <v>1</v>
      </c>
      <c r="AH8" s="97">
        <f t="shared" si="5"/>
        <v>7.0000000000000007E-2</v>
      </c>
    </row>
    <row r="9" spans="1:34" s="2" customFormat="1" ht="16.5" customHeight="1" x14ac:dyDescent="0.25">
      <c r="A9" s="29"/>
      <c r="B9" s="15"/>
      <c r="C9" s="15"/>
      <c r="D9" s="15"/>
      <c r="E9" s="15"/>
      <c r="F9" s="15"/>
      <c r="G9" s="15"/>
      <c r="H9" s="69"/>
      <c r="I9" s="15"/>
      <c r="J9" s="15"/>
      <c r="K9" s="15"/>
      <c r="L9" s="41"/>
      <c r="M9" s="29"/>
      <c r="N9" s="15"/>
      <c r="O9" s="15"/>
      <c r="P9" s="41"/>
      <c r="Q9" s="49"/>
      <c r="R9" s="55">
        <f>(R10*$E$10)+(R11*$E$11)</f>
        <v>5.000000000000001E-3</v>
      </c>
      <c r="S9" s="55">
        <f t="shared" ref="S9:AA9" si="6">(S10*$E$10)+(S11*$E$11)</f>
        <v>5.000000000000001E-3</v>
      </c>
      <c r="T9" s="55"/>
      <c r="U9" s="55">
        <f t="shared" si="6"/>
        <v>6.5000000000000002E-2</v>
      </c>
      <c r="V9" s="55">
        <f t="shared" si="6"/>
        <v>6.5000000000000002E-2</v>
      </c>
      <c r="W9" s="55"/>
      <c r="X9" s="55">
        <f t="shared" si="6"/>
        <v>0.06</v>
      </c>
      <c r="Y9" s="55">
        <f t="shared" si="6"/>
        <v>0</v>
      </c>
      <c r="Z9" s="55"/>
      <c r="AA9" s="55">
        <f t="shared" si="6"/>
        <v>6.9999999999999993E-2</v>
      </c>
      <c r="AB9" s="22">
        <f>(AB10*$E$10)+(AB11*$E$11)</f>
        <v>0</v>
      </c>
      <c r="AC9" s="72"/>
      <c r="AD9" s="66">
        <f t="shared" si="3"/>
        <v>0.2</v>
      </c>
      <c r="AE9" s="66">
        <f t="shared" si="3"/>
        <v>7.0000000000000007E-2</v>
      </c>
      <c r="AF9" s="30">
        <f t="shared" si="2"/>
        <v>0.35000000000000003</v>
      </c>
      <c r="AH9" s="97"/>
    </row>
    <row r="10" spans="1:34" ht="76.5" customHeight="1" x14ac:dyDescent="0.25">
      <c r="A10" s="139" t="s">
        <v>19</v>
      </c>
      <c r="B10" s="140">
        <v>0.2</v>
      </c>
      <c r="C10" s="9" t="s">
        <v>39</v>
      </c>
      <c r="D10" s="4" t="s">
        <v>29</v>
      </c>
      <c r="E10" s="13">
        <v>0.1</v>
      </c>
      <c r="F10" s="13" t="s">
        <v>79</v>
      </c>
      <c r="G10" s="13" t="s">
        <v>80</v>
      </c>
      <c r="H10" s="14" t="s">
        <v>67</v>
      </c>
      <c r="I10" s="5" t="s">
        <v>5</v>
      </c>
      <c r="J10" s="5" t="s">
        <v>28</v>
      </c>
      <c r="K10" s="5" t="s">
        <v>6</v>
      </c>
      <c r="L10" s="40" t="s">
        <v>15</v>
      </c>
      <c r="M10" s="44" t="s">
        <v>7</v>
      </c>
      <c r="N10" s="5">
        <v>1</v>
      </c>
      <c r="O10" s="5">
        <v>1</v>
      </c>
      <c r="P10" s="40">
        <v>1</v>
      </c>
      <c r="Q10" s="47" t="s">
        <v>8</v>
      </c>
      <c r="R10" s="113">
        <v>0</v>
      </c>
      <c r="S10" s="112">
        <v>0</v>
      </c>
      <c r="T10" s="40" t="s">
        <v>109</v>
      </c>
      <c r="U10" s="113">
        <v>0.35</v>
      </c>
      <c r="V10" s="126">
        <v>0.35</v>
      </c>
      <c r="W10" s="127" t="s">
        <v>120</v>
      </c>
      <c r="X10" s="115">
        <v>0.3</v>
      </c>
      <c r="Y10" s="112"/>
      <c r="Z10" s="114"/>
      <c r="AA10" s="115">
        <v>0.35</v>
      </c>
      <c r="AB10" s="67"/>
      <c r="AC10" s="94"/>
      <c r="AD10" s="65">
        <f t="shared" si="3"/>
        <v>0.99999999999999989</v>
      </c>
      <c r="AE10" s="96">
        <f t="shared" si="4"/>
        <v>0.35</v>
      </c>
      <c r="AF10" s="28">
        <f t="shared" si="2"/>
        <v>0.35000000000000003</v>
      </c>
      <c r="AH10" s="97">
        <f t="shared" si="5"/>
        <v>9.9999999999999992E-2</v>
      </c>
    </row>
    <row r="11" spans="1:34" ht="79.5" customHeight="1" x14ac:dyDescent="0.25">
      <c r="A11" s="139"/>
      <c r="B11" s="140"/>
      <c r="C11" s="9" t="s">
        <v>40</v>
      </c>
      <c r="D11" s="4" t="s">
        <v>30</v>
      </c>
      <c r="E11" s="14">
        <v>0.1</v>
      </c>
      <c r="F11" s="14" t="s">
        <v>79</v>
      </c>
      <c r="G11" s="14" t="s">
        <v>80</v>
      </c>
      <c r="H11" s="14" t="s">
        <v>67</v>
      </c>
      <c r="I11" s="5" t="s">
        <v>5</v>
      </c>
      <c r="J11" s="5" t="s">
        <v>28</v>
      </c>
      <c r="K11" s="5" t="s">
        <v>2</v>
      </c>
      <c r="L11" s="40" t="s">
        <v>15</v>
      </c>
      <c r="M11" s="44">
        <v>2</v>
      </c>
      <c r="N11" s="5">
        <v>4</v>
      </c>
      <c r="O11" s="5">
        <v>4</v>
      </c>
      <c r="P11" s="40">
        <v>4</v>
      </c>
      <c r="Q11" s="47" t="s">
        <v>8</v>
      </c>
      <c r="R11" s="113">
        <v>0.05</v>
      </c>
      <c r="S11" s="112">
        <v>0.05</v>
      </c>
      <c r="T11" s="40" t="s">
        <v>110</v>
      </c>
      <c r="U11" s="113">
        <v>0.3</v>
      </c>
      <c r="V11" s="126">
        <v>0.3</v>
      </c>
      <c r="W11" s="127" t="s">
        <v>121</v>
      </c>
      <c r="X11" s="115">
        <v>0.3</v>
      </c>
      <c r="Y11" s="112"/>
      <c r="Z11" s="114"/>
      <c r="AA11" s="115">
        <v>0.35</v>
      </c>
      <c r="AB11" s="112"/>
      <c r="AC11" s="48"/>
      <c r="AD11" s="65">
        <f t="shared" si="3"/>
        <v>0.99999999999999989</v>
      </c>
      <c r="AE11" s="96">
        <f t="shared" si="4"/>
        <v>0.35</v>
      </c>
      <c r="AF11" s="28">
        <f t="shared" si="2"/>
        <v>0.35000000000000003</v>
      </c>
      <c r="AH11" s="97">
        <f t="shared" si="5"/>
        <v>9.9999999999999992E-2</v>
      </c>
    </row>
    <row r="12" spans="1:34" s="2" customFormat="1" ht="18" customHeight="1" x14ac:dyDescent="0.25">
      <c r="A12" s="29"/>
      <c r="B12" s="15"/>
      <c r="C12" s="15"/>
      <c r="D12" s="15"/>
      <c r="E12" s="15"/>
      <c r="F12" s="15"/>
      <c r="G12" s="15"/>
      <c r="H12" s="69"/>
      <c r="I12" s="15"/>
      <c r="J12" s="15"/>
      <c r="K12" s="15"/>
      <c r="L12" s="41"/>
      <c r="M12" s="29"/>
      <c r="N12" s="15"/>
      <c r="O12" s="15"/>
      <c r="P12" s="41"/>
      <c r="Q12" s="49"/>
      <c r="R12" s="55">
        <f>(R13*$E$13)+(R14*$E$14)+(R15*$E$15)</f>
        <v>4.4999999999999998E-2</v>
      </c>
      <c r="S12" s="55">
        <f>(S13*$E$13)+(S14*$E$14)+(S15*$E$15)</f>
        <v>4.4999999999999998E-2</v>
      </c>
      <c r="T12" s="56"/>
      <c r="U12" s="55" t="e">
        <f>(U13*$E$13)+(#REF!*#REF!)+(U14*$E$14)+(U15*$E$15)</f>
        <v>#REF!</v>
      </c>
      <c r="V12" s="22" t="e">
        <f>(V13*$E$13)+(#REF!*#REF!)+(V14*$E$14)+(V15*$E$15)</f>
        <v>#REF!</v>
      </c>
      <c r="W12" s="56"/>
      <c r="X12" s="55" t="e">
        <f>(X13*$E$13)+(#REF!*#REF!)+(X14*$E$14)+(X15*$E$15)</f>
        <v>#REF!</v>
      </c>
      <c r="Y12" s="22" t="e">
        <f>(Y13*$E$13)+(#REF!*#REF!)+(Y14*$E$14)+(Y15*$E$15)</f>
        <v>#REF!</v>
      </c>
      <c r="Z12" s="80"/>
      <c r="AA12" s="55" t="e">
        <f>(AA13*$E$13)+(#REF!*#REF!)+(AA14*$E$14)+(AA15*$E$15)</f>
        <v>#REF!</v>
      </c>
      <c r="AB12" s="22" t="e">
        <f>(AB13*$E$13)+(#REF!*#REF!)+(AB14*$E$14)+(AB15*$E$15)</f>
        <v>#REF!</v>
      </c>
      <c r="AC12" s="72"/>
      <c r="AD12" s="66" t="e">
        <f t="shared" si="3"/>
        <v>#REF!</v>
      </c>
      <c r="AE12" s="21" t="e">
        <f t="shared" si="4"/>
        <v>#REF!</v>
      </c>
      <c r="AF12" s="30" t="e">
        <f t="shared" si="2"/>
        <v>#REF!</v>
      </c>
      <c r="AH12" s="97"/>
    </row>
    <row r="13" spans="1:34" ht="54" customHeight="1" x14ac:dyDescent="0.25">
      <c r="A13" s="139" t="s">
        <v>33</v>
      </c>
      <c r="B13" s="140">
        <v>0.2</v>
      </c>
      <c r="C13" s="9" t="s">
        <v>41</v>
      </c>
      <c r="D13" s="103" t="s">
        <v>104</v>
      </c>
      <c r="E13" s="13">
        <v>0.05</v>
      </c>
      <c r="F13" s="14" t="s">
        <v>81</v>
      </c>
      <c r="G13" s="14" t="s">
        <v>82</v>
      </c>
      <c r="H13" s="14" t="s">
        <v>70</v>
      </c>
      <c r="I13" s="5" t="s">
        <v>9</v>
      </c>
      <c r="J13" s="5" t="s">
        <v>7</v>
      </c>
      <c r="K13" s="5" t="s">
        <v>6</v>
      </c>
      <c r="L13" s="102" t="s">
        <v>107</v>
      </c>
      <c r="M13" s="44" t="s">
        <v>7</v>
      </c>
      <c r="N13" s="5">
        <v>1</v>
      </c>
      <c r="O13" s="5">
        <v>1</v>
      </c>
      <c r="P13" s="40">
        <v>0</v>
      </c>
      <c r="Q13" s="48" t="s">
        <v>7</v>
      </c>
      <c r="R13" s="105">
        <v>0.15</v>
      </c>
      <c r="S13" s="104">
        <v>0.15</v>
      </c>
      <c r="T13" s="107" t="s">
        <v>100</v>
      </c>
      <c r="U13" s="105">
        <v>0.25</v>
      </c>
      <c r="V13" s="130">
        <v>0.25</v>
      </c>
      <c r="W13" s="132" t="s">
        <v>123</v>
      </c>
      <c r="X13" s="105">
        <v>0.3</v>
      </c>
      <c r="Y13" s="104"/>
      <c r="Z13" s="106"/>
      <c r="AA13" s="105">
        <v>0.3</v>
      </c>
      <c r="AB13" s="89"/>
      <c r="AC13" s="90"/>
      <c r="AD13" s="65">
        <f>R13+U13+X13+AA13</f>
        <v>1</v>
      </c>
      <c r="AE13" s="96">
        <f t="shared" si="4"/>
        <v>0.4</v>
      </c>
      <c r="AF13" s="28">
        <f t="shared" si="2"/>
        <v>0.4</v>
      </c>
      <c r="AH13" s="97">
        <f t="shared" si="5"/>
        <v>0.05</v>
      </c>
    </row>
    <row r="14" spans="1:34" ht="96" customHeight="1" x14ac:dyDescent="0.25">
      <c r="A14" s="139"/>
      <c r="B14" s="140"/>
      <c r="C14" s="9" t="s">
        <v>42</v>
      </c>
      <c r="D14" s="103" t="s">
        <v>105</v>
      </c>
      <c r="E14" s="13">
        <v>7.0000000000000007E-2</v>
      </c>
      <c r="F14" s="14" t="s">
        <v>83</v>
      </c>
      <c r="G14" s="14" t="s">
        <v>84</v>
      </c>
      <c r="H14" s="14" t="s">
        <v>70</v>
      </c>
      <c r="I14" s="5" t="s">
        <v>9</v>
      </c>
      <c r="J14" s="5" t="s">
        <v>7</v>
      </c>
      <c r="K14" s="5" t="s">
        <v>6</v>
      </c>
      <c r="L14" s="102" t="s">
        <v>97</v>
      </c>
      <c r="M14" s="44" t="s">
        <v>7</v>
      </c>
      <c r="N14" s="5">
        <v>1</v>
      </c>
      <c r="O14" s="5">
        <v>1</v>
      </c>
      <c r="P14" s="40">
        <v>1</v>
      </c>
      <c r="Q14" s="48" t="s">
        <v>7</v>
      </c>
      <c r="R14" s="109">
        <v>0.25</v>
      </c>
      <c r="S14" s="108">
        <v>0.25</v>
      </c>
      <c r="T14" s="111" t="s">
        <v>101</v>
      </c>
      <c r="U14" s="109">
        <v>0.25</v>
      </c>
      <c r="V14" s="130">
        <v>0.25</v>
      </c>
      <c r="W14" s="131" t="s">
        <v>124</v>
      </c>
      <c r="X14" s="109">
        <v>0.25</v>
      </c>
      <c r="Y14" s="108"/>
      <c r="Z14" s="110"/>
      <c r="AA14" s="109">
        <v>0.25</v>
      </c>
      <c r="AB14" s="89"/>
      <c r="AC14" s="92"/>
      <c r="AD14" s="65">
        <f t="shared" si="3"/>
        <v>1</v>
      </c>
      <c r="AE14" s="96">
        <f t="shared" si="4"/>
        <v>0.5</v>
      </c>
      <c r="AF14" s="28">
        <f t="shared" si="2"/>
        <v>0.5</v>
      </c>
      <c r="AH14" s="97">
        <f t="shared" si="5"/>
        <v>7.0000000000000007E-2</v>
      </c>
    </row>
    <row r="15" spans="1:34" ht="69.75" customHeight="1" x14ac:dyDescent="0.25">
      <c r="A15" s="139"/>
      <c r="B15" s="140"/>
      <c r="C15" s="9" t="s">
        <v>43</v>
      </c>
      <c r="D15" s="103" t="s">
        <v>106</v>
      </c>
      <c r="E15" s="14">
        <v>0.08</v>
      </c>
      <c r="F15" s="14" t="s">
        <v>81</v>
      </c>
      <c r="G15" s="14" t="s">
        <v>85</v>
      </c>
      <c r="H15" s="14" t="s">
        <v>70</v>
      </c>
      <c r="I15" s="5" t="s">
        <v>9</v>
      </c>
      <c r="J15" s="5" t="s">
        <v>7</v>
      </c>
      <c r="K15" s="5" t="s">
        <v>2</v>
      </c>
      <c r="L15" s="102" t="s">
        <v>98</v>
      </c>
      <c r="M15" s="44">
        <v>1</v>
      </c>
      <c r="N15" s="5">
        <v>1</v>
      </c>
      <c r="O15" s="5">
        <v>1</v>
      </c>
      <c r="P15" s="40">
        <v>1</v>
      </c>
      <c r="Q15" s="48" t="s">
        <v>7</v>
      </c>
      <c r="R15" s="109">
        <v>0.25</v>
      </c>
      <c r="S15" s="108">
        <v>0.25</v>
      </c>
      <c r="T15" s="111" t="s">
        <v>102</v>
      </c>
      <c r="U15" s="109">
        <v>0.25</v>
      </c>
      <c r="V15" s="130">
        <v>0.25</v>
      </c>
      <c r="W15" s="131" t="s">
        <v>125</v>
      </c>
      <c r="X15" s="109">
        <v>0.25</v>
      </c>
      <c r="Y15" s="108"/>
      <c r="Z15" s="110"/>
      <c r="AA15" s="109">
        <v>0.25</v>
      </c>
      <c r="AB15" s="13"/>
      <c r="AC15" s="93"/>
      <c r="AD15" s="65">
        <f t="shared" si="3"/>
        <v>1</v>
      </c>
      <c r="AE15" s="96">
        <f t="shared" si="4"/>
        <v>0.5</v>
      </c>
      <c r="AF15" s="28">
        <f t="shared" si="2"/>
        <v>0.5</v>
      </c>
      <c r="AH15" s="97">
        <f t="shared" si="5"/>
        <v>0.08</v>
      </c>
    </row>
    <row r="16" spans="1:34" s="2" customFormat="1" ht="21.75" customHeight="1" x14ac:dyDescent="0.25">
      <c r="A16" s="29"/>
      <c r="B16" s="15"/>
      <c r="C16" s="15"/>
      <c r="D16" s="15"/>
      <c r="E16" s="15"/>
      <c r="F16" s="15"/>
      <c r="G16" s="15"/>
      <c r="H16" s="69"/>
      <c r="I16" s="15"/>
      <c r="J16" s="15"/>
      <c r="K16" s="15"/>
      <c r="L16" s="41"/>
      <c r="M16" s="29"/>
      <c r="N16" s="15"/>
      <c r="O16" s="15"/>
      <c r="P16" s="41"/>
      <c r="Q16" s="49"/>
      <c r="R16" s="55">
        <f>(R17*$E$17)+(R18*$E$18)</f>
        <v>1.0000000000000002E-2</v>
      </c>
      <c r="S16" s="22">
        <f>(S17*$E$17)+(S18*$E$18)</f>
        <v>2.5000000000000001E-2</v>
      </c>
      <c r="T16" s="56"/>
      <c r="U16" s="55">
        <f>(U17*$E$17)+(U18*$E$18)</f>
        <v>0.06</v>
      </c>
      <c r="V16" s="22">
        <f>(V17*$E$17)+(V18*$E$18)</f>
        <v>0.06</v>
      </c>
      <c r="W16" s="56"/>
      <c r="X16" s="55">
        <f>(X17*$E$17)+(X18*$E$18)</f>
        <v>3.3000000000000002E-2</v>
      </c>
      <c r="Y16" s="22">
        <f>(Y17*$E$17)+(Y18*$E$18)</f>
        <v>0</v>
      </c>
      <c r="Z16" s="80"/>
      <c r="AA16" s="55">
        <f>(AA17*$E$17)+(AA18*$E$18)</f>
        <v>9.7000000000000003E-2</v>
      </c>
      <c r="AB16" s="22">
        <f>(AB17*$E$17)+(AB18*$E$18)</f>
        <v>0</v>
      </c>
      <c r="AC16" s="72"/>
      <c r="AD16" s="66">
        <f t="shared" si="3"/>
        <v>0.2</v>
      </c>
      <c r="AE16" s="21">
        <f t="shared" si="4"/>
        <v>8.4999999999999992E-2</v>
      </c>
      <c r="AF16" s="30">
        <f t="shared" si="2"/>
        <v>0.42499999999999993</v>
      </c>
      <c r="AH16" s="97"/>
    </row>
    <row r="17" spans="1:34" ht="83.25" customHeight="1" x14ac:dyDescent="0.25">
      <c r="A17" s="139" t="s">
        <v>20</v>
      </c>
      <c r="B17" s="140">
        <v>0.2</v>
      </c>
      <c r="C17" s="9" t="s">
        <v>44</v>
      </c>
      <c r="D17" s="4" t="s">
        <v>32</v>
      </c>
      <c r="E17" s="14">
        <v>0.1</v>
      </c>
      <c r="F17" s="14" t="s">
        <v>75</v>
      </c>
      <c r="G17" s="14" t="s">
        <v>76</v>
      </c>
      <c r="H17" s="14" t="s">
        <v>67</v>
      </c>
      <c r="I17" s="5" t="s">
        <v>1</v>
      </c>
      <c r="J17" s="8" t="s">
        <v>28</v>
      </c>
      <c r="K17" s="8" t="s">
        <v>6</v>
      </c>
      <c r="L17" s="42" t="s">
        <v>16</v>
      </c>
      <c r="M17" s="44" t="s">
        <v>7</v>
      </c>
      <c r="N17" s="5">
        <v>1</v>
      </c>
      <c r="O17" s="5">
        <v>1</v>
      </c>
      <c r="P17" s="40">
        <v>1</v>
      </c>
      <c r="Q17" s="48" t="s">
        <v>92</v>
      </c>
      <c r="R17" s="54">
        <v>0</v>
      </c>
      <c r="S17" s="13">
        <v>0</v>
      </c>
      <c r="T17" s="40" t="s">
        <v>108</v>
      </c>
      <c r="U17" s="54">
        <v>0.35</v>
      </c>
      <c r="V17" s="13">
        <v>0.35</v>
      </c>
      <c r="W17" s="87" t="s">
        <v>117</v>
      </c>
      <c r="X17" s="85">
        <v>0</v>
      </c>
      <c r="Y17" s="13"/>
      <c r="Z17" s="81"/>
      <c r="AA17" s="85">
        <v>0.65</v>
      </c>
      <c r="AB17" s="67"/>
      <c r="AC17" s="91"/>
      <c r="AD17" s="65">
        <f t="shared" si="3"/>
        <v>1</v>
      </c>
      <c r="AE17" s="96">
        <f t="shared" si="4"/>
        <v>0.35</v>
      </c>
      <c r="AF17" s="28">
        <f t="shared" si="2"/>
        <v>0.35</v>
      </c>
      <c r="AH17" s="97">
        <f t="shared" si="5"/>
        <v>0.1</v>
      </c>
    </row>
    <row r="18" spans="1:34" ht="69.75" customHeight="1" x14ac:dyDescent="0.25">
      <c r="A18" s="139"/>
      <c r="B18" s="140"/>
      <c r="C18" s="9" t="s">
        <v>45</v>
      </c>
      <c r="D18" s="101" t="s">
        <v>99</v>
      </c>
      <c r="E18" s="14">
        <v>0.1</v>
      </c>
      <c r="F18" s="14" t="s">
        <v>86</v>
      </c>
      <c r="G18" s="14" t="s">
        <v>87</v>
      </c>
      <c r="H18" s="14" t="s">
        <v>70</v>
      </c>
      <c r="I18" s="5" t="s">
        <v>9</v>
      </c>
      <c r="J18" s="5" t="s">
        <v>7</v>
      </c>
      <c r="K18" s="5" t="s">
        <v>2</v>
      </c>
      <c r="L18" s="40" t="s">
        <v>21</v>
      </c>
      <c r="M18" s="44">
        <v>1</v>
      </c>
      <c r="N18" s="5">
        <v>1</v>
      </c>
      <c r="O18" s="5">
        <v>1</v>
      </c>
      <c r="P18" s="40">
        <v>1</v>
      </c>
      <c r="Q18" s="50" t="s">
        <v>50</v>
      </c>
      <c r="R18" s="113">
        <v>0.1</v>
      </c>
      <c r="S18" s="112">
        <v>0.25</v>
      </c>
      <c r="T18" s="117" t="s">
        <v>103</v>
      </c>
      <c r="U18" s="113">
        <v>0.25</v>
      </c>
      <c r="V18" s="133">
        <v>0.25</v>
      </c>
      <c r="W18" s="134" t="s">
        <v>126</v>
      </c>
      <c r="X18" s="115">
        <v>0.33</v>
      </c>
      <c r="Y18" s="112"/>
      <c r="Z18" s="114"/>
      <c r="AA18" s="115">
        <v>0.32</v>
      </c>
      <c r="AB18" s="14"/>
      <c r="AC18" s="92"/>
      <c r="AD18" s="65">
        <f t="shared" si="3"/>
        <v>1</v>
      </c>
      <c r="AE18" s="96">
        <f t="shared" si="4"/>
        <v>0.5</v>
      </c>
      <c r="AF18" s="28">
        <f t="shared" si="2"/>
        <v>0.5</v>
      </c>
      <c r="AH18" s="97">
        <f t="shared" si="5"/>
        <v>0.1</v>
      </c>
    </row>
    <row r="19" spans="1:34" s="2" customFormat="1" ht="20.25" customHeight="1" x14ac:dyDescent="0.25">
      <c r="A19" s="29"/>
      <c r="B19" s="15"/>
      <c r="C19" s="15"/>
      <c r="D19" s="15"/>
      <c r="E19" s="15"/>
      <c r="F19" s="15"/>
      <c r="G19" s="15"/>
      <c r="H19" s="69"/>
      <c r="I19" s="15"/>
      <c r="J19" s="15"/>
      <c r="K19" s="15"/>
      <c r="L19" s="41"/>
      <c r="M19" s="29"/>
      <c r="N19" s="15"/>
      <c r="O19" s="15"/>
      <c r="P19" s="41"/>
      <c r="Q19" s="49"/>
      <c r="R19" s="55">
        <f>(R20*$E$20)+(R21*$E$21)</f>
        <v>4.0000000000000008E-2</v>
      </c>
      <c r="S19" s="22">
        <f>(S20*$E$20)+(S21*$E$21)</f>
        <v>3.7000000000000005E-2</v>
      </c>
      <c r="T19" s="56"/>
      <c r="U19" s="55">
        <f>(U20*$E$20)+(U21*$E$21)</f>
        <v>5.5E-2</v>
      </c>
      <c r="V19" s="22">
        <f>(V20*$E$20)+(V21*$E$21)</f>
        <v>8.4999999999999992E-2</v>
      </c>
      <c r="W19" s="56"/>
      <c r="X19" s="55">
        <f>(X20*$E$20)+(X21*$E$21)</f>
        <v>5.5E-2</v>
      </c>
      <c r="Y19" s="22">
        <f>(Y20*$E$20)+(Y21*$E$21)</f>
        <v>0</v>
      </c>
      <c r="Z19" s="80"/>
      <c r="AA19" s="55">
        <f>(AA20*$E$20)+(AA21*$E$21)</f>
        <v>0.05</v>
      </c>
      <c r="AB19" s="22">
        <f>(AB20*$E$20)+(AB21*$E$21)</f>
        <v>0</v>
      </c>
      <c r="AC19" s="72"/>
      <c r="AD19" s="66">
        <f t="shared" si="3"/>
        <v>0.2</v>
      </c>
      <c r="AE19" s="21">
        <f t="shared" si="4"/>
        <v>0.122</v>
      </c>
      <c r="AF19" s="30">
        <f t="shared" si="2"/>
        <v>0.61</v>
      </c>
      <c r="AH19" s="97"/>
    </row>
    <row r="20" spans="1:34" ht="107.25" customHeight="1" x14ac:dyDescent="0.25">
      <c r="A20" s="137" t="s">
        <v>46</v>
      </c>
      <c r="B20" s="140">
        <v>0.2</v>
      </c>
      <c r="C20" s="100" t="s">
        <v>47</v>
      </c>
      <c r="D20" s="98" t="s">
        <v>94</v>
      </c>
      <c r="E20" s="14">
        <v>0.1</v>
      </c>
      <c r="F20" s="14" t="s">
        <v>75</v>
      </c>
      <c r="G20" s="99" t="s">
        <v>82</v>
      </c>
      <c r="H20" s="14" t="s">
        <v>67</v>
      </c>
      <c r="I20" s="5" t="s">
        <v>95</v>
      </c>
      <c r="J20" s="6" t="s">
        <v>31</v>
      </c>
      <c r="K20" s="5" t="s">
        <v>6</v>
      </c>
      <c r="L20" s="40" t="s">
        <v>90</v>
      </c>
      <c r="M20" s="44" t="s">
        <v>7</v>
      </c>
      <c r="N20" s="5">
        <v>1</v>
      </c>
      <c r="O20" s="5">
        <v>2</v>
      </c>
      <c r="P20" s="40">
        <v>2</v>
      </c>
      <c r="Q20" s="50" t="s">
        <v>91</v>
      </c>
      <c r="R20" s="54">
        <v>0.2</v>
      </c>
      <c r="S20" s="13">
        <v>0.17</v>
      </c>
      <c r="T20" s="40" t="s">
        <v>112</v>
      </c>
      <c r="U20" s="54">
        <v>0.3</v>
      </c>
      <c r="V20" s="135">
        <v>0.6</v>
      </c>
      <c r="W20" s="136" t="s">
        <v>127</v>
      </c>
      <c r="X20" s="85">
        <v>0.3</v>
      </c>
      <c r="Y20" s="13"/>
      <c r="Z20" s="81"/>
      <c r="AA20" s="85">
        <v>0.2</v>
      </c>
      <c r="AB20" s="67"/>
      <c r="AC20" s="88"/>
      <c r="AD20" s="65">
        <f t="shared" si="3"/>
        <v>1</v>
      </c>
      <c r="AE20" s="96">
        <f t="shared" si="4"/>
        <v>0.77</v>
      </c>
      <c r="AF20" s="28">
        <f t="shared" si="2"/>
        <v>0.77</v>
      </c>
      <c r="AH20" s="97">
        <f t="shared" si="5"/>
        <v>0.1</v>
      </c>
    </row>
    <row r="21" spans="1:34" ht="88.5" customHeight="1" thickBot="1" x14ac:dyDescent="0.3">
      <c r="A21" s="138"/>
      <c r="B21" s="141"/>
      <c r="C21" s="124" t="s">
        <v>48</v>
      </c>
      <c r="D21" s="31" t="s">
        <v>53</v>
      </c>
      <c r="E21" s="32">
        <v>0.1</v>
      </c>
      <c r="F21" s="32" t="s">
        <v>88</v>
      </c>
      <c r="G21" s="32" t="s">
        <v>89</v>
      </c>
      <c r="H21" s="68" t="s">
        <v>70</v>
      </c>
      <c r="I21" s="33" t="s">
        <v>5</v>
      </c>
      <c r="J21" s="34" t="s">
        <v>9</v>
      </c>
      <c r="K21" s="35" t="s">
        <v>10</v>
      </c>
      <c r="L21" s="43" t="s">
        <v>17</v>
      </c>
      <c r="M21" s="45" t="s">
        <v>7</v>
      </c>
      <c r="N21" s="36" t="s">
        <v>7</v>
      </c>
      <c r="O21" s="36">
        <v>1</v>
      </c>
      <c r="P21" s="46">
        <v>1</v>
      </c>
      <c r="Q21" s="51" t="s">
        <v>11</v>
      </c>
      <c r="R21" s="118">
        <v>0.2</v>
      </c>
      <c r="S21" s="119">
        <v>0.2</v>
      </c>
      <c r="T21" s="46" t="s">
        <v>111</v>
      </c>
      <c r="U21" s="118">
        <v>0.25</v>
      </c>
      <c r="V21" s="128">
        <v>0.25</v>
      </c>
      <c r="W21" s="129" t="s">
        <v>122</v>
      </c>
      <c r="X21" s="120">
        <v>0.25</v>
      </c>
      <c r="Y21" s="119"/>
      <c r="Z21" s="121"/>
      <c r="AA21" s="120">
        <v>0.3</v>
      </c>
      <c r="AB21" s="95"/>
      <c r="AC21" s="122"/>
      <c r="AD21" s="123">
        <f t="shared" si="3"/>
        <v>1</v>
      </c>
      <c r="AE21" s="37">
        <f t="shared" ref="AE21" si="7">S21+V21</f>
        <v>0.45</v>
      </c>
      <c r="AF21" s="38">
        <f t="shared" si="2"/>
        <v>0.45</v>
      </c>
      <c r="AH21" s="97">
        <f t="shared" si="5"/>
        <v>0.1</v>
      </c>
    </row>
    <row r="22" spans="1:34" x14ac:dyDescent="0.25">
      <c r="R22" s="125"/>
      <c r="S22" s="125"/>
    </row>
    <row r="23" spans="1:34" x14ac:dyDescent="0.25">
      <c r="R23" s="3"/>
    </row>
    <row r="24" spans="1:34" x14ac:dyDescent="0.25">
      <c r="R24" s="3"/>
    </row>
    <row r="25" spans="1:34" x14ac:dyDescent="0.25">
      <c r="R25" s="3"/>
    </row>
    <row r="26" spans="1:34" x14ac:dyDescent="0.25">
      <c r="R26" s="3"/>
    </row>
    <row r="27" spans="1:34" x14ac:dyDescent="0.25">
      <c r="R27" s="3"/>
    </row>
    <row r="28" spans="1:34" x14ac:dyDescent="0.25">
      <c r="R28" s="3"/>
    </row>
    <row r="29" spans="1:34" x14ac:dyDescent="0.25">
      <c r="R29" s="3"/>
    </row>
    <row r="30" spans="1:34" x14ac:dyDescent="0.25">
      <c r="R30" s="3"/>
    </row>
    <row r="31" spans="1:34" x14ac:dyDescent="0.25">
      <c r="R31" s="3"/>
    </row>
    <row r="32" spans="1:34" x14ac:dyDescent="0.25">
      <c r="R32" s="3"/>
    </row>
    <row r="33" spans="18:18" x14ac:dyDescent="0.25">
      <c r="R33" s="3"/>
    </row>
    <row r="34" spans="18:18" x14ac:dyDescent="0.25">
      <c r="R34" s="3"/>
    </row>
    <row r="35" spans="18:18" x14ac:dyDescent="0.25">
      <c r="R35" s="3"/>
    </row>
    <row r="36" spans="18:18" x14ac:dyDescent="0.25">
      <c r="R36" s="3"/>
    </row>
    <row r="37" spans="18:18" x14ac:dyDescent="0.25">
      <c r="R37" s="3"/>
    </row>
    <row r="38" spans="18:18" x14ac:dyDescent="0.25">
      <c r="R38" s="3"/>
    </row>
    <row r="39" spans="18:18" x14ac:dyDescent="0.25">
      <c r="R39" s="3"/>
    </row>
    <row r="40" spans="18:18" x14ac:dyDescent="0.25">
      <c r="R40" s="3"/>
    </row>
    <row r="41" spans="18:18" x14ac:dyDescent="0.25">
      <c r="R41" s="3"/>
    </row>
    <row r="42" spans="18:18" x14ac:dyDescent="0.25">
      <c r="R42" s="3"/>
    </row>
    <row r="43" spans="18:18" x14ac:dyDescent="0.25">
      <c r="R43" s="3"/>
    </row>
    <row r="44" spans="18:18" x14ac:dyDescent="0.25">
      <c r="R44" s="3"/>
    </row>
    <row r="45" spans="18:18" x14ac:dyDescent="0.25">
      <c r="R45" s="3"/>
    </row>
    <row r="46" spans="18:18" x14ac:dyDescent="0.25">
      <c r="R46" s="3"/>
    </row>
    <row r="47" spans="18:18" x14ac:dyDescent="0.25">
      <c r="R47" s="3"/>
    </row>
    <row r="48" spans="18:18" x14ac:dyDescent="0.25">
      <c r="R48" s="3"/>
    </row>
    <row r="49" spans="18:18" x14ac:dyDescent="0.25">
      <c r="R49" s="3"/>
    </row>
    <row r="50" spans="18:18" x14ac:dyDescent="0.25">
      <c r="R50" s="3"/>
    </row>
    <row r="51" spans="18:18" x14ac:dyDescent="0.25">
      <c r="R51" s="3"/>
    </row>
    <row r="52" spans="18:18" x14ac:dyDescent="0.25">
      <c r="R52" s="3"/>
    </row>
    <row r="53" spans="18:18" x14ac:dyDescent="0.25">
      <c r="R53" s="3"/>
    </row>
    <row r="54" spans="18:18" x14ac:dyDescent="0.25">
      <c r="R54" s="3"/>
    </row>
    <row r="55" spans="18:18" x14ac:dyDescent="0.25">
      <c r="R55" s="3"/>
    </row>
    <row r="56" spans="18:18" x14ac:dyDescent="0.25">
      <c r="R56" s="3"/>
    </row>
    <row r="57" spans="18:18" x14ac:dyDescent="0.25">
      <c r="R57" s="3"/>
    </row>
    <row r="58" spans="18:18" x14ac:dyDescent="0.25">
      <c r="R58" s="3"/>
    </row>
    <row r="59" spans="18:18" x14ac:dyDescent="0.25">
      <c r="R59" s="3"/>
    </row>
    <row r="60" spans="18:18" x14ac:dyDescent="0.25">
      <c r="R60" s="3"/>
    </row>
    <row r="61" spans="18:18" x14ac:dyDescent="0.25">
      <c r="R61" s="3"/>
    </row>
    <row r="62" spans="18:18" x14ac:dyDescent="0.25">
      <c r="R62" s="3"/>
    </row>
    <row r="63" spans="18:18" x14ac:dyDescent="0.25">
      <c r="R63" s="3"/>
    </row>
    <row r="64" spans="18:18" x14ac:dyDescent="0.25">
      <c r="R64" s="3"/>
    </row>
    <row r="65" spans="18:18" x14ac:dyDescent="0.25">
      <c r="R65" s="3"/>
    </row>
    <row r="66" spans="18:18" x14ac:dyDescent="0.25">
      <c r="R66" s="3"/>
    </row>
    <row r="67" spans="18:18" x14ac:dyDescent="0.25">
      <c r="R67" s="3"/>
    </row>
    <row r="68" spans="18:18" x14ac:dyDescent="0.25">
      <c r="R68" s="3"/>
    </row>
    <row r="69" spans="18:18" x14ac:dyDescent="0.25">
      <c r="R69" s="3"/>
    </row>
    <row r="70" spans="18:18" x14ac:dyDescent="0.25">
      <c r="R70" s="3"/>
    </row>
    <row r="71" spans="18:18" x14ac:dyDescent="0.25">
      <c r="R71" s="3"/>
    </row>
    <row r="72" spans="18:18" x14ac:dyDescent="0.25">
      <c r="R72" s="3"/>
    </row>
    <row r="73" spans="18:18" x14ac:dyDescent="0.25">
      <c r="R73" s="3"/>
    </row>
    <row r="74" spans="18:18" x14ac:dyDescent="0.25">
      <c r="R74" s="3"/>
    </row>
    <row r="75" spans="18:18" x14ac:dyDescent="0.25">
      <c r="R75" s="3"/>
    </row>
    <row r="76" spans="18:18" x14ac:dyDescent="0.25">
      <c r="R76" s="3"/>
    </row>
    <row r="412" spans="8:8" x14ac:dyDescent="0.25">
      <c r="H412" s="3" t="s">
        <v>67</v>
      </c>
    </row>
    <row r="413" spans="8:8" ht="30" x14ac:dyDescent="0.25">
      <c r="H413" s="3" t="s">
        <v>68</v>
      </c>
    </row>
    <row r="414" spans="8:8" ht="30" x14ac:dyDescent="0.25">
      <c r="H414" s="3" t="s">
        <v>69</v>
      </c>
    </row>
    <row r="415" spans="8:8" ht="30" x14ac:dyDescent="0.25">
      <c r="H415" s="3" t="s">
        <v>70</v>
      </c>
    </row>
  </sheetData>
  <autoFilter ref="A4:AF21" xr:uid="{D3AED209-CCDE-4EEF-88C1-B6295EE43E16}"/>
  <mergeCells count="31">
    <mergeCell ref="X2:Z2"/>
    <mergeCell ref="AA2:AC2"/>
    <mergeCell ref="U2:W2"/>
    <mergeCell ref="B3:B4"/>
    <mergeCell ref="E3:E4"/>
    <mergeCell ref="A2:Q2"/>
    <mergeCell ref="M3:P3"/>
    <mergeCell ref="Q3:Q4"/>
    <mergeCell ref="K3:K4"/>
    <mergeCell ref="J3:J4"/>
    <mergeCell ref="D3:D4"/>
    <mergeCell ref="A3:A4"/>
    <mergeCell ref="F3:F4"/>
    <mergeCell ref="G3:G4"/>
    <mergeCell ref="H3:H4"/>
    <mergeCell ref="A20:A21"/>
    <mergeCell ref="A6:A8"/>
    <mergeCell ref="B20:B21"/>
    <mergeCell ref="A10:A11"/>
    <mergeCell ref="A1:AF1"/>
    <mergeCell ref="L3:L4"/>
    <mergeCell ref="I3:I4"/>
    <mergeCell ref="C3:C4"/>
    <mergeCell ref="A13:A15"/>
    <mergeCell ref="A17:A18"/>
    <mergeCell ref="AD2:AF2"/>
    <mergeCell ref="B6:B8"/>
    <mergeCell ref="B10:B11"/>
    <mergeCell ref="B13:B15"/>
    <mergeCell ref="B17:B18"/>
    <mergeCell ref="R2:T2"/>
  </mergeCells>
  <phoneticPr fontId="4" type="noConversion"/>
  <dataValidations count="1">
    <dataValidation type="list" allowBlank="1" showInputMessage="1" showErrorMessage="1" sqref="H6:H21" xr:uid="{00000000-0002-0000-0000-000000000000}">
      <formula1>$H$412:$H$415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izqui</dc:creator>
  <cp:lastModifiedBy>ASUS</cp:lastModifiedBy>
  <dcterms:created xsi:type="dcterms:W3CDTF">2021-04-26T19:57:01Z</dcterms:created>
  <dcterms:modified xsi:type="dcterms:W3CDTF">2023-09-18T21:30:35Z</dcterms:modified>
</cp:coreProperties>
</file>