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C:\CANAL CAPITAL\2024\PTEP\"/>
    </mc:Choice>
  </mc:AlternateContent>
  <xr:revisionPtr revIDLastSave="0" documentId="13_ncr:1_{6195CDC9-F3AE-408E-A836-F6209690964D}" xr6:coauthVersionLast="47" xr6:coauthVersionMax="47" xr10:uidLastSave="{00000000-0000-0000-0000-000000000000}"/>
  <bookViews>
    <workbookView xWindow="-108" yWindow="-108" windowWidth="23256" windowHeight="12456" tabRatio="892" firstSheet="1" activeTab="1" xr2:uid="{00000000-000D-0000-FFFF-FFFF00000000}"/>
  </bookViews>
  <sheets>
    <sheet name="Mapa" sheetId="4" state="hidden" r:id="rId1"/>
    <sheet name="Matriz" sheetId="1" r:id="rId2"/>
    <sheet name="Listas" sheetId="3" state="hidden" r:id="rId3"/>
    <sheet name="Análisis de O.E." sheetId="8" state="hidden" r:id="rId4"/>
    <sheet name="Factor R." sheetId="9" state="hidden" r:id="rId5"/>
    <sheet name="Anexo 1 - Impacto (RC)" sheetId="7" r:id="rId6"/>
  </sheets>
  <externalReferences>
    <externalReference r:id="rId7"/>
  </externalReferences>
  <definedNames>
    <definedName name="_xlnm._FilterDatabase" localSheetId="1" hidden="1">Matriz!$A$12:$F$39</definedName>
    <definedName name="A">[1]Listas!$I$6:$I$7</definedName>
    <definedName name="B">[1]Listas!#REF!</definedName>
    <definedName name="Ejecución">Listas!$R$3:$R$6</definedName>
    <definedName name="evaluación">#REF!</definedName>
    <definedName name="Externos">'Factor R.'!$F$2:$F$4</definedName>
    <definedName name="Frecuencia">Listas!$G$3:$G$8</definedName>
    <definedName name="Impacto">Listas!$H$3:$H$8</definedName>
    <definedName name="Infraestructura">'Factor R.'!$E$2:$E$4</definedName>
    <definedName name="MACROPROCESO">[1]Listas!$B$5:$B$9</definedName>
    <definedName name="Macroprocesos">Listas!$A$3:$A$7</definedName>
    <definedName name="P_1">Listas!$K$3:$K$5</definedName>
    <definedName name="P_2">Listas!$L$3:$L$5</definedName>
    <definedName name="P_3">Listas!$M$3:$M$5</definedName>
    <definedName name="P_4">Listas!$N$3:$N$5</definedName>
    <definedName name="P_5">Listas!$O$3:$O$5</definedName>
    <definedName name="P_6">Listas!$P$3:$P$5</definedName>
    <definedName name="P_7">Listas!$Q$3:$Q$6</definedName>
    <definedName name="P_8">Listas!$S$3:$S$5</definedName>
    <definedName name="P_9">Listas!$T$3:$T$6</definedName>
    <definedName name="Proceso">'Factor R.'!$B$2:$B$5</definedName>
    <definedName name="Procesos">Listas!$B$3:$B$16</definedName>
    <definedName name="Si_No">Listas!$I$3:$I$5</definedName>
    <definedName name="Talento_Humano">'Factor R.'!$C$2:$C$4</definedName>
    <definedName name="Tecnología">'Factor R.'!$D$2:$D$5</definedName>
    <definedName name="TIPO">[1]Listas!#REF!</definedName>
    <definedName name="TIPO_">[1]Listas!$H$6:$H$8</definedName>
    <definedName name="Tipo_Impacto">Listas!$D$3:$D$12</definedName>
    <definedName name="Tipología">Listas!$C$3:$C$6</definedName>
    <definedName name="_xlnm.Print_Titles" localSheetId="1">Matriz!$1:$12</definedName>
    <definedName name="Valor_Riesgo">Listas!$J$3:$J$7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5" i="1" l="1"/>
  <c r="U15" i="1" s="1"/>
  <c r="V15" i="1" s="1"/>
  <c r="Q15" i="1"/>
  <c r="S15" i="1"/>
  <c r="T15" i="1"/>
  <c r="AB15" i="1"/>
  <c r="AD15" i="1"/>
  <c r="AM15" i="1"/>
  <c r="AK15" i="1" s="1"/>
  <c r="AL15" i="1" s="1"/>
  <c r="AJ15" i="1" l="1"/>
  <c r="AH15" i="1" s="1"/>
  <c r="AI15" i="1" s="1"/>
  <c r="AN15" i="1" s="1"/>
  <c r="AO15" i="1" s="1"/>
  <c r="AD19" i="1"/>
  <c r="AB19" i="1"/>
  <c r="T19" i="1" l="1"/>
  <c r="S19" i="1"/>
  <c r="Q19" i="1"/>
  <c r="P19" i="1"/>
  <c r="I4" i="7"/>
  <c r="I5" i="7" s="1"/>
  <c r="AM19" i="1" l="1"/>
  <c r="AK19" i="1" s="1"/>
  <c r="AL19" i="1" s="1"/>
  <c r="AJ19" i="1"/>
  <c r="AH19" i="1" s="1"/>
  <c r="AI19" i="1" s="1"/>
  <c r="U19" i="1"/>
  <c r="V19" i="1" s="1"/>
  <c r="AN19" i="1" l="1"/>
  <c r="AO19" i="1" s="1"/>
  <c r="AP19" i="1" s="1"/>
  <c r="AB28" i="1"/>
  <c r="AD28" i="1"/>
  <c r="AD31" i="1" l="1"/>
  <c r="AB31" i="1"/>
  <c r="T31" i="1"/>
  <c r="AM31" i="1" s="1"/>
  <c r="AK31" i="1" s="1"/>
  <c r="AL31" i="1" s="1"/>
  <c r="S31" i="1"/>
  <c r="Q31" i="1"/>
  <c r="P31" i="1"/>
  <c r="AD30" i="1"/>
  <c r="AB30" i="1"/>
  <c r="T30" i="1"/>
  <c r="AM30" i="1" s="1"/>
  <c r="AK30" i="1" s="1"/>
  <c r="AL30" i="1" s="1"/>
  <c r="S30" i="1"/>
  <c r="Q30" i="1"/>
  <c r="P30" i="1"/>
  <c r="U30" i="1" s="1"/>
  <c r="V30" i="1" s="1"/>
  <c r="AJ31" i="1" l="1"/>
  <c r="AH31" i="1" s="1"/>
  <c r="AI31" i="1" s="1"/>
  <c r="AN31" i="1" s="1"/>
  <c r="AO31" i="1" s="1"/>
  <c r="AP31" i="1" s="1"/>
  <c r="U31" i="1"/>
  <c r="V31" i="1" s="1"/>
  <c r="AJ30" i="1"/>
  <c r="AH30" i="1" s="1"/>
  <c r="AI30" i="1" s="1"/>
  <c r="AN30" i="1" s="1"/>
  <c r="AO30" i="1" s="1"/>
  <c r="AP30" i="1" s="1"/>
  <c r="R4" i="7"/>
  <c r="R5" i="7" s="1"/>
  <c r="AD34" i="1"/>
  <c r="AB34" i="1"/>
  <c r="T34" i="1"/>
  <c r="AM34" i="1" s="1"/>
  <c r="AK34" i="1" s="1"/>
  <c r="AL34" i="1" s="1"/>
  <c r="S34" i="1"/>
  <c r="Q34" i="1"/>
  <c r="P34" i="1"/>
  <c r="AJ34" i="1" l="1"/>
  <c r="AH34" i="1" s="1"/>
  <c r="AI34" i="1" s="1"/>
  <c r="AN34" i="1" s="1"/>
  <c r="AO34" i="1" s="1"/>
  <c r="AP34" i="1" s="1"/>
  <c r="U34" i="1"/>
  <c r="V34" i="1" s="1"/>
  <c r="P33" i="1"/>
  <c r="Q33" i="1"/>
  <c r="S33" i="1"/>
  <c r="T33" i="1"/>
  <c r="AM33" i="1" s="1"/>
  <c r="AK33" i="1" s="1"/>
  <c r="AL33" i="1" s="1"/>
  <c r="AB33" i="1"/>
  <c r="AD33" i="1"/>
  <c r="P35" i="1"/>
  <c r="Q35" i="1"/>
  <c r="S35" i="1"/>
  <c r="T35" i="1"/>
  <c r="AB35" i="1"/>
  <c r="AD35" i="1"/>
  <c r="AB36" i="1"/>
  <c r="AD36" i="1"/>
  <c r="AB37" i="1"/>
  <c r="AD37" i="1"/>
  <c r="AB38" i="1"/>
  <c r="AD38" i="1"/>
  <c r="P39" i="1"/>
  <c r="Q39" i="1"/>
  <c r="AJ39" i="1" s="1"/>
  <c r="S39" i="1"/>
  <c r="T39" i="1"/>
  <c r="AM39" i="1" s="1"/>
  <c r="AB39" i="1"/>
  <c r="AD39" i="1"/>
  <c r="AH39" i="1"/>
  <c r="AI39" i="1" s="1"/>
  <c r="AK39" i="1"/>
  <c r="AL39" i="1" s="1"/>
  <c r="AJ33" i="1" l="1"/>
  <c r="AH33" i="1" s="1"/>
  <c r="AI33" i="1" s="1"/>
  <c r="AN33" i="1" s="1"/>
  <c r="AO33" i="1" s="1"/>
  <c r="AP33" i="1" s="1"/>
  <c r="AN39" i="1"/>
  <c r="AO39" i="1" s="1"/>
  <c r="AP39" i="1" s="1"/>
  <c r="AM35" i="1"/>
  <c r="AK35" i="1" s="1"/>
  <c r="AL35" i="1" s="1"/>
  <c r="AM38" i="1"/>
  <c r="AK38" i="1" s="1"/>
  <c r="AM36" i="1"/>
  <c r="AK36" i="1" s="1"/>
  <c r="AM37" i="1"/>
  <c r="AK37" i="1" s="1"/>
  <c r="AL38" i="1" s="1"/>
  <c r="U39" i="1"/>
  <c r="V39" i="1" s="1"/>
  <c r="AJ35" i="1"/>
  <c r="U35" i="1"/>
  <c r="V35" i="1" s="1"/>
  <c r="U33" i="1"/>
  <c r="V33" i="1" s="1"/>
  <c r="AH35" i="1" l="1"/>
  <c r="AI35" i="1" s="1"/>
  <c r="AN35" i="1" s="1"/>
  <c r="AJ36" i="1"/>
  <c r="AL37" i="1"/>
  <c r="AL36" i="1"/>
  <c r="AP15" i="1"/>
  <c r="T26" i="1"/>
  <c r="S26" i="1"/>
  <c r="Q26" i="1"/>
  <c r="P26" i="1"/>
  <c r="AM29" i="1" l="1"/>
  <c r="AK29" i="1" s="1"/>
  <c r="AM27" i="1"/>
  <c r="AK27" i="1" s="1"/>
  <c r="AM28" i="1"/>
  <c r="AK28" i="1" s="1"/>
  <c r="AL29" i="1" s="1"/>
  <c r="AM26" i="1"/>
  <c r="AK26" i="1" s="1"/>
  <c r="AL26" i="1" s="1"/>
  <c r="AH36" i="1"/>
  <c r="AI36" i="1" s="1"/>
  <c r="AN36" i="1" s="1"/>
  <c r="AJ37" i="1"/>
  <c r="U26" i="1"/>
  <c r="V26" i="1" s="1"/>
  <c r="AL27" i="1" l="1"/>
  <c r="AL28" i="1"/>
  <c r="AJ38" i="1"/>
  <c r="AH38" i="1" s="1"/>
  <c r="AI38" i="1" s="1"/>
  <c r="AN38" i="1" s="1"/>
  <c r="AO35" i="1" s="1"/>
  <c r="AP35" i="1" s="1"/>
  <c r="AH37" i="1"/>
  <c r="AI37" i="1" s="1"/>
  <c r="AN37" i="1" s="1"/>
  <c r="T24" i="1" l="1"/>
  <c r="AM25" i="1" s="1"/>
  <c r="AK25" i="1" s="1"/>
  <c r="AL25" i="1" s="1"/>
  <c r="S24" i="1"/>
  <c r="Q24" i="1"/>
  <c r="P24" i="1"/>
  <c r="U24" i="1" l="1"/>
  <c r="V24" i="1" s="1"/>
  <c r="AD16" i="1" l="1"/>
  <c r="AD17" i="1"/>
  <c r="AD18" i="1"/>
  <c r="AD21" i="1"/>
  <c r="AD22" i="1"/>
  <c r="AD23" i="1"/>
  <c r="AD24" i="1"/>
  <c r="AD25" i="1"/>
  <c r="AD26" i="1"/>
  <c r="AD27" i="1"/>
  <c r="AD29" i="1"/>
  <c r="AD32" i="1"/>
  <c r="AB16" i="1"/>
  <c r="AB17" i="1"/>
  <c r="AB18" i="1"/>
  <c r="AB21" i="1"/>
  <c r="AB22" i="1"/>
  <c r="AB23" i="1"/>
  <c r="AB24" i="1"/>
  <c r="AB25" i="1"/>
  <c r="AB26" i="1"/>
  <c r="AB27" i="1"/>
  <c r="AB29" i="1"/>
  <c r="AB32" i="1"/>
  <c r="S16" i="1"/>
  <c r="T16" i="1"/>
  <c r="AM16" i="1" s="1"/>
  <c r="AK16" i="1" s="1"/>
  <c r="AL16" i="1" s="1"/>
  <c r="S17" i="1"/>
  <c r="T17" i="1"/>
  <c r="S18" i="1"/>
  <c r="T18" i="1"/>
  <c r="AM18" i="1" s="1"/>
  <c r="AK18" i="1" s="1"/>
  <c r="AL18" i="1" s="1"/>
  <c r="S21" i="1"/>
  <c r="T21" i="1"/>
  <c r="AM21" i="1" s="1"/>
  <c r="AK21" i="1" s="1"/>
  <c r="AL21" i="1" s="1"/>
  <c r="S22" i="1"/>
  <c r="T22" i="1"/>
  <c r="S32" i="1"/>
  <c r="T32" i="1"/>
  <c r="AM32" i="1" s="1"/>
  <c r="AK32" i="1" s="1"/>
  <c r="AL32" i="1" s="1"/>
  <c r="P16" i="1"/>
  <c r="Q16" i="1"/>
  <c r="P17" i="1"/>
  <c r="Q17" i="1"/>
  <c r="AJ17" i="1" s="1"/>
  <c r="AH17" i="1" s="1"/>
  <c r="AI17" i="1" s="1"/>
  <c r="P18" i="1"/>
  <c r="Q18" i="1"/>
  <c r="P21" i="1"/>
  <c r="Q21" i="1"/>
  <c r="P22" i="1"/>
  <c r="Q22" i="1"/>
  <c r="P32" i="1"/>
  <c r="U32" i="1" s="1"/>
  <c r="V32" i="1" s="1"/>
  <c r="Q32" i="1"/>
  <c r="AM24" i="1"/>
  <c r="AK24" i="1" s="1"/>
  <c r="AL24" i="1" s="1"/>
  <c r="AD14" i="1"/>
  <c r="AB14" i="1"/>
  <c r="AJ26" i="1" l="1"/>
  <c r="AM17" i="1"/>
  <c r="AK17" i="1" s="1"/>
  <c r="AL17" i="1" s="1"/>
  <c r="AJ21" i="1"/>
  <c r="AH21" i="1" s="1"/>
  <c r="AI21" i="1" s="1"/>
  <c r="AN21" i="1" s="1"/>
  <c r="AO21" i="1" s="1"/>
  <c r="AP21" i="1" s="1"/>
  <c r="AJ32" i="1"/>
  <c r="AH32" i="1" s="1"/>
  <c r="AI32" i="1" s="1"/>
  <c r="AN32" i="1" s="1"/>
  <c r="AO32" i="1" s="1"/>
  <c r="AP32" i="1" s="1"/>
  <c r="AJ22" i="1"/>
  <c r="AJ23" i="1" s="1"/>
  <c r="AH23" i="1" s="1"/>
  <c r="AI23" i="1" s="1"/>
  <c r="AJ16" i="1"/>
  <c r="AH16" i="1" s="1"/>
  <c r="AI16" i="1" s="1"/>
  <c r="AN16" i="1" s="1"/>
  <c r="AO16" i="1" s="1"/>
  <c r="AP16" i="1" s="1"/>
  <c r="AM22" i="1"/>
  <c r="AK22" i="1" s="1"/>
  <c r="AL22" i="1" s="1"/>
  <c r="AM23" i="1"/>
  <c r="AK23" i="1" s="1"/>
  <c r="AL23" i="1" s="1"/>
  <c r="AJ24" i="1"/>
  <c r="U22" i="1"/>
  <c r="V22" i="1" s="1"/>
  <c r="U21" i="1"/>
  <c r="V21" i="1" s="1"/>
  <c r="AJ18" i="1"/>
  <c r="AH18" i="1" s="1"/>
  <c r="AI18" i="1" s="1"/>
  <c r="AN18" i="1" s="1"/>
  <c r="AO18" i="1" s="1"/>
  <c r="AP18" i="1" s="1"/>
  <c r="U18" i="1"/>
  <c r="V18" i="1" s="1"/>
  <c r="U17" i="1"/>
  <c r="V17" i="1" s="1"/>
  <c r="U16" i="1"/>
  <c r="V16" i="1" s="1"/>
  <c r="AN17" i="1"/>
  <c r="AO17" i="1" s="1"/>
  <c r="AP17" i="1" s="1"/>
  <c r="AH26" i="1" l="1"/>
  <c r="AI26" i="1" s="1"/>
  <c r="AN26" i="1" s="1"/>
  <c r="AJ27" i="1"/>
  <c r="AH22" i="1"/>
  <c r="AI22" i="1" s="1"/>
  <c r="AN22" i="1" s="1"/>
  <c r="AN23" i="1"/>
  <c r="AO22" i="1" s="1"/>
  <c r="AP22" i="1" s="1"/>
  <c r="AH24" i="1"/>
  <c r="AI24" i="1" s="1"/>
  <c r="AN24" i="1" s="1"/>
  <c r="AJ25" i="1"/>
  <c r="AH25" i="1" s="1"/>
  <c r="AI25" i="1" s="1"/>
  <c r="AN25" i="1" s="1"/>
  <c r="AO24" i="1" s="1"/>
  <c r="AP24" i="1" s="1"/>
  <c r="T14" i="1"/>
  <c r="AM14" i="1" s="1"/>
  <c r="AK14" i="1" s="1"/>
  <c r="AL14" i="1" s="1"/>
  <c r="S14" i="1"/>
  <c r="Q14" i="1"/>
  <c r="AJ14" i="1" s="1"/>
  <c r="AH14" i="1" s="1"/>
  <c r="AI14" i="1" s="1"/>
  <c r="P14" i="1"/>
  <c r="AJ28" i="1" l="1"/>
  <c r="AH27" i="1"/>
  <c r="AI27" i="1" s="1"/>
  <c r="AN27" i="1" s="1"/>
  <c r="U14" i="1"/>
  <c r="V14" i="1" s="1"/>
  <c r="AN14" i="1"/>
  <c r="AO14" i="1" s="1"/>
  <c r="AP14" i="1" s="1"/>
  <c r="AH28" i="1" l="1"/>
  <c r="AI28" i="1" s="1"/>
  <c r="AN28" i="1" s="1"/>
  <c r="AJ29" i="1"/>
  <c r="AH29" i="1" s="1"/>
  <c r="AI29" i="1" s="1"/>
  <c r="AN29" i="1" s="1"/>
  <c r="AO26" i="1" s="1"/>
  <c r="AP26" i="1" s="1"/>
  <c r="AD13" i="1"/>
  <c r="AB13" i="1"/>
  <c r="T13" i="1"/>
  <c r="S13" i="1"/>
  <c r="Q13" i="1"/>
  <c r="P13" i="1"/>
  <c r="AJ13" i="1" l="1"/>
  <c r="AM13" i="1"/>
  <c r="AK13" i="1" l="1"/>
  <c r="AL13" i="1" s="1"/>
  <c r="S4" i="7" l="1"/>
  <c r="S5" i="7" s="1"/>
  <c r="D4" i="7" l="1"/>
  <c r="D5" i="7" s="1"/>
  <c r="C4" i="7" l="1"/>
  <c r="F4" i="7"/>
  <c r="G4" i="7"/>
  <c r="H4" i="7"/>
  <c r="E4" i="7"/>
  <c r="J4" i="7"/>
  <c r="K4" i="7"/>
  <c r="L4" i="7"/>
  <c r="M4" i="7"/>
  <c r="N4" i="7"/>
  <c r="O4" i="7"/>
  <c r="P4" i="7"/>
  <c r="Q4" i="7"/>
  <c r="F5" i="7" l="1"/>
  <c r="G5" i="7"/>
  <c r="H5" i="7"/>
  <c r="E5" i="7"/>
  <c r="J5" i="7"/>
  <c r="K5" i="7"/>
  <c r="L5" i="7"/>
  <c r="M5" i="7"/>
  <c r="N5" i="7"/>
  <c r="O5" i="7"/>
  <c r="P5" i="7"/>
  <c r="Q5" i="7"/>
  <c r="U13" i="1" l="1"/>
  <c r="V13" i="1" s="1"/>
  <c r="C5" i="7" l="1"/>
  <c r="AH13" i="1" l="1"/>
  <c r="AI13" i="1" s="1"/>
  <c r="AN13" i="1" s="1"/>
  <c r="AO13" i="1" s="1"/>
  <c r="AP1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Julio</author>
    <author>John Fredy Garcia Lopez</author>
    <author>Juan Manuel Solano Peña</author>
  </authors>
  <commentList>
    <comment ref="O10" authorId="0" shapeId="0" xr:uid="{00000000-0006-0000-0100-000001000000}">
      <text>
        <r>
          <rPr>
            <sz val="9"/>
            <color indexed="81"/>
            <rFont val="Tahoma"/>
            <family val="2"/>
          </rPr>
          <t xml:space="preserve">Riesgo previo a la aplicación de controles
</t>
        </r>
      </text>
    </comment>
    <comment ref="AH10" authorId="0" shapeId="0" xr:uid="{00000000-0006-0000-0100-000002000000}">
      <text>
        <r>
          <rPr>
            <sz val="9"/>
            <color indexed="81"/>
            <rFont val="Tahoma"/>
            <family val="2"/>
          </rPr>
          <t xml:space="preserve">Estado del riesgo después de la aplicación de controles </t>
        </r>
      </text>
    </comment>
    <comment ref="A11" authorId="0" shapeId="0" xr:uid="{00000000-0006-0000-0100-000003000000}">
      <text>
        <r>
          <rPr>
            <sz val="9"/>
            <color indexed="81"/>
            <rFont val="Tahoma"/>
            <family val="2"/>
          </rPr>
          <t xml:space="preserve">Realice la identificación general de los datos del liderazgo del proceso sobre el cual existe el riesgo </t>
        </r>
      </text>
    </comment>
    <comment ref="G11" authorId="0" shapeId="0" xr:uid="{00000000-0006-0000-0100-000004000000}">
      <text>
        <r>
          <rPr>
            <sz val="9"/>
            <color indexed="81"/>
            <rFont val="Tahoma"/>
            <family val="2"/>
          </rPr>
          <t xml:space="preserve">Seleccione de la lista desplegable el área de impacto para la organización </t>
        </r>
      </text>
    </comment>
    <comment ref="H11" authorId="1" shapeId="0" xr:uid="{00000000-0006-0000-0100-000005000000}">
      <text>
        <r>
          <rPr>
            <sz val="9"/>
            <color indexed="81"/>
            <rFont val="Tahoma"/>
            <family val="2"/>
          </rPr>
          <t xml:space="preserve">Describir la situación de riesgo y detallar la manera en la que se presenta la materialización del riesgo, considerando sus posibles causas y consecuencias
</t>
        </r>
        <r>
          <rPr>
            <i/>
            <sz val="9"/>
            <color indexed="81"/>
            <rFont val="Tahoma"/>
            <family val="2"/>
          </rPr>
          <t>Para riesgos de corrupción, bajo los componentes:</t>
        </r>
        <r>
          <rPr>
            <sz val="9"/>
            <color indexed="81"/>
            <rFont val="Tahoma"/>
            <family val="2"/>
          </rPr>
          <t xml:space="preserve">
</t>
        </r>
        <r>
          <rPr>
            <b/>
            <sz val="9"/>
            <color indexed="81"/>
            <rFont val="Tahoma"/>
            <family val="2"/>
          </rPr>
          <t xml:space="preserve">
Acción u omisión</t>
        </r>
        <r>
          <rPr>
            <sz val="9"/>
            <color indexed="81"/>
            <rFont val="Tahoma"/>
            <family val="2"/>
          </rPr>
          <t xml:space="preserve"> + </t>
        </r>
        <r>
          <rPr>
            <b/>
            <sz val="9"/>
            <color indexed="81"/>
            <rFont val="Tahoma"/>
            <family val="2"/>
          </rPr>
          <t>uso de poder</t>
        </r>
        <r>
          <rPr>
            <sz val="9"/>
            <color indexed="81"/>
            <rFont val="Tahoma"/>
            <family val="2"/>
          </rPr>
          <t xml:space="preserve"> + </t>
        </r>
        <r>
          <rPr>
            <b/>
            <sz val="9"/>
            <color indexed="81"/>
            <rFont val="Tahoma"/>
            <family val="2"/>
          </rPr>
          <t>desviación de la gestión de lo público</t>
        </r>
        <r>
          <rPr>
            <sz val="9"/>
            <color indexed="81"/>
            <rFont val="Tahoma"/>
            <family val="2"/>
          </rPr>
          <t xml:space="preserve"> + </t>
        </r>
        <r>
          <rPr>
            <b/>
            <sz val="9"/>
            <color indexed="81"/>
            <rFont val="Tahoma"/>
            <family val="2"/>
          </rPr>
          <t>beneficio privado.</t>
        </r>
        <r>
          <rPr>
            <sz val="9"/>
            <color indexed="81"/>
            <rFont val="Tahoma"/>
            <family val="2"/>
          </rPr>
          <t xml:space="preserve">
Para otros riesgos identificando elementos como:
</t>
        </r>
        <r>
          <rPr>
            <b/>
            <sz val="9"/>
            <color indexed="81"/>
            <rFont val="Tahoma"/>
            <family val="2"/>
          </rPr>
          <t xml:space="preserve">Inicio (posibilidad de o similares) + ¿Qué? (Impacto - afectación económica / reputacional)+¿Cómo? (Causa inmediata) + ¿Porqué? (Causa raíz)
</t>
        </r>
      </text>
    </comment>
    <comment ref="L11" authorId="0" shapeId="0" xr:uid="{00000000-0006-0000-0100-000006000000}">
      <text>
        <r>
          <rPr>
            <sz val="9"/>
            <color indexed="81"/>
            <rFont val="Tahoma"/>
            <family val="2"/>
          </rPr>
          <t>Son las fuentes generadoras de riesgos.</t>
        </r>
      </text>
    </comment>
    <comment ref="N11" authorId="1" shapeId="0" xr:uid="{00000000-0006-0000-0100-000007000000}">
      <text>
        <r>
          <rPr>
            <sz val="9"/>
            <color indexed="81"/>
            <rFont val="Tahoma"/>
            <family val="2"/>
          </rPr>
          <t>Seleccione de la lista desplegable de acuerdo con las tipologías descritas y el factor de riesgo identificado.</t>
        </r>
      </text>
    </comment>
    <comment ref="O11" authorId="1" shapeId="0" xr:uid="{00000000-0006-0000-0100-000008000000}">
      <text>
        <r>
          <rPr>
            <sz val="9"/>
            <color indexed="81"/>
            <rFont val="Tahoma"/>
            <family val="2"/>
          </rPr>
          <t>Analizar sobre las causas qué tan posible es que ocurra el riesgo, expresado en términos de frecuencia o factibilidad.</t>
        </r>
      </text>
    </comment>
    <comment ref="P11" authorId="1" shapeId="0" xr:uid="{00000000-0006-0000-0100-000009000000}">
      <text>
        <r>
          <rPr>
            <sz val="9"/>
            <color indexed="81"/>
            <rFont val="Tahoma"/>
            <family val="2"/>
          </rPr>
          <t xml:space="preserve">Cálculo Automático
</t>
        </r>
      </text>
    </comment>
    <comment ref="Q11" authorId="0" shapeId="0" xr:uid="{00000000-0006-0000-0100-00000A000000}">
      <text>
        <r>
          <rPr>
            <sz val="9"/>
            <color indexed="81"/>
            <rFont val="Tahoma"/>
            <family val="2"/>
          </rPr>
          <t xml:space="preserve">Cálculo automático </t>
        </r>
      </text>
    </comment>
    <comment ref="R11" authorId="1" shapeId="0" xr:uid="{00000000-0006-0000-0100-00000B000000}">
      <text>
        <r>
          <rPr>
            <sz val="9"/>
            <color indexed="81"/>
            <rFont val="Tahoma"/>
            <family val="2"/>
          </rPr>
          <t>Seleccionar de la lista, el descriptor de impacto sobre las consecuencias si se presentara materialización.
Si se requiere la determinación del impacto en riesgos de corrupción, diligenciar el cuestionario del Anexo 1 - Impacto (riesgos de corrupción), por cada riesgo identificado.</t>
        </r>
      </text>
    </comment>
    <comment ref="S11" authorId="1" shapeId="0" xr:uid="{00000000-0006-0000-0100-00000C000000}">
      <text>
        <r>
          <rPr>
            <sz val="9"/>
            <color indexed="81"/>
            <rFont val="Tahoma"/>
            <family val="2"/>
          </rPr>
          <t xml:space="preserve">Cálculo Automático
</t>
        </r>
      </text>
    </comment>
    <comment ref="T11" authorId="0" shapeId="0" xr:uid="{00000000-0006-0000-0100-00000D000000}">
      <text>
        <r>
          <rPr>
            <sz val="9"/>
            <color indexed="81"/>
            <rFont val="Tahoma"/>
            <family val="2"/>
          </rPr>
          <t xml:space="preserve">Cálculo Automático
</t>
        </r>
      </text>
    </comment>
    <comment ref="U11" authorId="1" shapeId="0" xr:uid="{00000000-0006-0000-0100-00000E000000}">
      <text>
        <r>
          <rPr>
            <sz val="9"/>
            <color indexed="81"/>
            <rFont val="Tahoma"/>
            <family val="2"/>
          </rPr>
          <t xml:space="preserve">Cálculo Automático
</t>
        </r>
      </text>
    </comment>
    <comment ref="V11" authorId="1" shapeId="0" xr:uid="{00000000-0006-0000-0100-00000F000000}">
      <text>
        <r>
          <rPr>
            <sz val="9"/>
            <color indexed="81"/>
            <rFont val="Tahoma"/>
            <family val="2"/>
          </rPr>
          <t>Cálculo Automático.</t>
        </r>
      </text>
    </comment>
    <comment ref="W11" authorId="2" shapeId="0" xr:uid="{00000000-0006-0000-0100-000010000000}">
      <text>
        <r>
          <rPr>
            <sz val="9"/>
            <color indexed="81"/>
            <rFont val="Tahoma"/>
            <family val="2"/>
          </rPr>
          <t xml:space="preserve">Describir el método de control determinado para el riesgo identificado, siguiendo los parámetros definidos en el documento EPLE-MN-003 MANUAL METODOLÓGICO PARA LA ADMINISTRACIÓN DEL RIESGO.
</t>
        </r>
        <r>
          <rPr>
            <b/>
            <sz val="9"/>
            <color indexed="81"/>
            <rFont val="Tahoma"/>
            <family val="2"/>
          </rPr>
          <t>Tener en cuenta:</t>
        </r>
        <r>
          <rPr>
            <sz val="9"/>
            <color indexed="81"/>
            <rFont val="Tahoma"/>
            <family val="2"/>
          </rPr>
          <t xml:space="preserve">
- Definir un responsable.
- Definir periodicidad de ejecución.
- Indicar el propósito del control.
- Establecer cómo se hace el control.
- Indicar qué hacer con las observaciones o desviaciones del control.
- Dejar evidencia de aplicación.</t>
        </r>
      </text>
    </comment>
    <comment ref="AA11" authorId="0" shapeId="0" xr:uid="{00000000-0006-0000-0100-000011000000}">
      <text>
        <r>
          <rPr>
            <sz val="9"/>
            <color indexed="81"/>
            <rFont val="Tahoma"/>
            <family val="2"/>
          </rPr>
          <t xml:space="preserve">Seleccione de la lista desplegable, tenga en cuenta lo siguiente: 
</t>
        </r>
        <r>
          <rPr>
            <b/>
            <sz val="9"/>
            <color indexed="81"/>
            <rFont val="Tahoma"/>
            <family val="2"/>
          </rPr>
          <t>Control preventivo:</t>
        </r>
        <r>
          <rPr>
            <sz val="9"/>
            <color indexed="81"/>
            <rFont val="Tahoma"/>
            <family val="2"/>
          </rPr>
          <t xml:space="preserve"> control accionado en la entrada del proceso y antes de que se realice la actividad originadora del riesgo, se busca establecer las condiciones que aseguren el resultado final esperado. 
</t>
        </r>
        <r>
          <rPr>
            <b/>
            <sz val="9"/>
            <color indexed="81"/>
            <rFont val="Tahoma"/>
            <family val="2"/>
          </rPr>
          <t>Control Detectivo:</t>
        </r>
        <r>
          <rPr>
            <sz val="9"/>
            <color indexed="81"/>
            <rFont val="Tahoma"/>
            <family val="2"/>
          </rPr>
          <t xml:space="preserve"> control accionado durante la ejecución del proceso. Estos controles detectan el riesgo, pero generan reprocesos.
</t>
        </r>
        <r>
          <rPr>
            <b/>
            <sz val="9"/>
            <color indexed="81"/>
            <rFont val="Tahoma"/>
            <family val="2"/>
          </rPr>
          <t>Control correctivo:</t>
        </r>
        <r>
          <rPr>
            <sz val="9"/>
            <color indexed="81"/>
            <rFont val="Tahoma"/>
            <family val="2"/>
          </rPr>
          <t xml:space="preserve"> control accionado en la salida del proceso y después de que se materializa el riesgo. Estos controles tienen costos implícitos </t>
        </r>
      </text>
    </comment>
    <comment ref="AB11" authorId="0" shapeId="0" xr:uid="{00000000-0006-0000-0100-000012000000}">
      <text>
        <r>
          <rPr>
            <sz val="9"/>
            <color indexed="81"/>
            <rFont val="Tahoma"/>
            <family val="2"/>
          </rPr>
          <t>Cálculo Automático</t>
        </r>
      </text>
    </comment>
    <comment ref="AC11" authorId="1" shapeId="0" xr:uid="{00000000-0006-0000-0100-000013000000}">
      <text>
        <r>
          <rPr>
            <sz val="9"/>
            <color indexed="81"/>
            <rFont val="Tahoma"/>
            <family val="2"/>
          </rPr>
          <t>Diligenciar los criterios de evaluación de diseño del control, descritos en el Anexo 2 de la matriz, para los controles descritos por cada riesgo.</t>
        </r>
      </text>
    </comment>
    <comment ref="AH11" authorId="0" shapeId="0" xr:uid="{00000000-0006-0000-0100-000014000000}">
      <text>
        <r>
          <rPr>
            <sz val="9"/>
            <color indexed="81"/>
            <rFont val="Tahoma"/>
            <family val="2"/>
          </rPr>
          <t>Cálculo automático</t>
        </r>
      </text>
    </comment>
    <comment ref="AI11" authorId="0" shapeId="0" xr:uid="{00000000-0006-0000-0100-000015000000}">
      <text>
        <r>
          <rPr>
            <sz val="9"/>
            <color indexed="81"/>
            <rFont val="Tahoma"/>
            <family val="2"/>
          </rPr>
          <t xml:space="preserve">Cálculo automático
</t>
        </r>
      </text>
    </comment>
    <comment ref="AJ11" authorId="0" shapeId="0" xr:uid="{00000000-0006-0000-0100-000016000000}">
      <text>
        <r>
          <rPr>
            <sz val="9"/>
            <color indexed="81"/>
            <rFont val="Tahoma"/>
            <family val="2"/>
          </rPr>
          <t>Cálculo automático</t>
        </r>
      </text>
    </comment>
    <comment ref="AK11" authorId="0" shapeId="0" xr:uid="{00000000-0006-0000-0100-000017000000}">
      <text>
        <r>
          <rPr>
            <sz val="9"/>
            <color indexed="81"/>
            <rFont val="Tahoma"/>
            <family val="2"/>
          </rPr>
          <t>Cálculo automático</t>
        </r>
      </text>
    </comment>
    <comment ref="AL11" authorId="0" shapeId="0" xr:uid="{00000000-0006-0000-0100-000018000000}">
      <text>
        <r>
          <rPr>
            <sz val="9"/>
            <color indexed="81"/>
            <rFont val="Tahoma"/>
            <family val="2"/>
          </rPr>
          <t xml:space="preserve">Cálculo automático
</t>
        </r>
      </text>
    </comment>
    <comment ref="AM11" authorId="0" shapeId="0" xr:uid="{00000000-0006-0000-0100-000019000000}">
      <text>
        <r>
          <rPr>
            <sz val="9"/>
            <color indexed="81"/>
            <rFont val="Tahoma"/>
            <family val="2"/>
          </rPr>
          <t>Cálculo automático</t>
        </r>
      </text>
    </comment>
    <comment ref="AN11" authorId="1" shapeId="0" xr:uid="{00000000-0006-0000-0100-00001A000000}">
      <text>
        <r>
          <rPr>
            <sz val="9"/>
            <color indexed="81"/>
            <rFont val="Tahoma"/>
            <family val="2"/>
          </rPr>
          <t xml:space="preserve">Cálculo Automático
</t>
        </r>
      </text>
    </comment>
    <comment ref="AO11" authorId="1" shapeId="0" xr:uid="{00000000-0006-0000-0100-00001B000000}">
      <text>
        <r>
          <rPr>
            <sz val="9"/>
            <color indexed="81"/>
            <rFont val="Tahoma"/>
            <family val="2"/>
          </rPr>
          <t xml:space="preserve">Cálculo Automático, define la zona del riesgo después de la aplicación de o los controles. </t>
        </r>
      </text>
    </comment>
    <comment ref="AP11" authorId="1" shapeId="0" xr:uid="{00000000-0006-0000-0100-00001C000000}">
      <text>
        <r>
          <rPr>
            <sz val="9"/>
            <color indexed="81"/>
            <rFont val="Tahoma"/>
            <family val="2"/>
          </rPr>
          <t xml:space="preserve">Resultado automático, en función de la zona de riesgo residual identificada.
</t>
        </r>
      </text>
    </comment>
    <comment ref="AQ11" authorId="2" shapeId="0" xr:uid="{00000000-0006-0000-0100-00001D000000}">
      <text>
        <r>
          <rPr>
            <sz val="9"/>
            <color indexed="81"/>
            <rFont val="Tahoma"/>
            <family val="2"/>
          </rPr>
          <t>Registre las acciones necesarias para evidenciar la gestión de los riesgos en el proceso.</t>
        </r>
      </text>
    </comment>
    <comment ref="AR11" authorId="2" shapeId="0" xr:uid="{00000000-0006-0000-0100-00001E000000}">
      <text>
        <r>
          <rPr>
            <sz val="9"/>
            <color indexed="81"/>
            <rFont val="Tahoma"/>
            <family val="2"/>
          </rPr>
          <t>Indique el soporte de cumplimiento de la actividad propuesta</t>
        </r>
      </text>
    </comment>
    <comment ref="AS11" authorId="2" shapeId="0" xr:uid="{00000000-0006-0000-0100-00001F000000}">
      <text>
        <r>
          <rPr>
            <sz val="9"/>
            <color indexed="81"/>
            <rFont val="Tahoma"/>
            <family val="2"/>
          </rPr>
          <t>Toda acción de tratamiento debe tener un responsable.
Indique el cargo de la persona responsable.</t>
        </r>
      </text>
    </comment>
    <comment ref="AT11" authorId="2" shapeId="0" xr:uid="{00000000-0006-0000-0100-000020000000}">
      <text>
        <r>
          <rPr>
            <sz val="9"/>
            <color indexed="81"/>
            <rFont val="Tahoma"/>
            <family val="2"/>
          </rPr>
          <t xml:space="preserve">Toda acción formulada debe tener una fecha de inicio y una fecha de finalización.
</t>
        </r>
      </text>
    </comment>
    <comment ref="AU11" authorId="2" shapeId="0" xr:uid="{00000000-0006-0000-0100-000021000000}">
      <text>
        <r>
          <rPr>
            <sz val="9"/>
            <color indexed="81"/>
            <rFont val="Tahoma"/>
            <family val="2"/>
          </rPr>
          <t>Defina un indicador por cada acción de tratamiento que formule.
El indicador permitirá realizar un seguimiento al avance de la acción propuesta.</t>
        </r>
      </text>
    </comment>
    <comment ref="A12" authorId="1" shapeId="0" xr:uid="{00000000-0006-0000-0100-000022000000}">
      <text>
        <r>
          <rPr>
            <sz val="9"/>
            <color indexed="81"/>
            <rFont val="Tahoma"/>
            <family val="2"/>
          </rPr>
          <t>Seleccionar el Macroproceso al que pertenece o se asocia el proceso / proyecto evaluado.</t>
        </r>
      </text>
    </comment>
    <comment ref="B12" authorId="1" shapeId="0" xr:uid="{00000000-0006-0000-0100-000023000000}">
      <text>
        <r>
          <rPr>
            <sz val="9"/>
            <color indexed="81"/>
            <rFont val="Tahoma"/>
            <family val="2"/>
          </rPr>
          <t>Seleccionar de la lista el proceso / proyecto sobre el cual se adelantará el análisis de riesgos.</t>
        </r>
      </text>
    </comment>
    <comment ref="C12" authorId="1" shapeId="0" xr:uid="{00000000-0006-0000-0100-000024000000}">
      <text>
        <r>
          <rPr>
            <sz val="9"/>
            <color indexed="81"/>
            <rFont val="Tahoma"/>
            <family val="2"/>
          </rPr>
          <t xml:space="preserve">Describir el objetivo, asociado a la caracterización del proceso identificado o al proyecto.
</t>
        </r>
      </text>
    </comment>
    <comment ref="D12" authorId="0" shapeId="0" xr:uid="{00000000-0006-0000-0100-000025000000}">
      <text>
        <r>
          <rPr>
            <sz val="9"/>
            <color indexed="81"/>
            <rFont val="Tahoma"/>
            <family val="2"/>
          </rPr>
          <t xml:space="preserve">Relacione el alcance del proceso a partir de la caracterización del mismo o del alcance definido para el proyecto. </t>
        </r>
      </text>
    </comment>
    <comment ref="E12" authorId="1" shapeId="0" xr:uid="{00000000-0006-0000-0100-000026000000}">
      <text>
        <r>
          <rPr>
            <sz val="9"/>
            <color indexed="81"/>
            <rFont val="Tahoma"/>
            <family val="2"/>
          </rPr>
          <t>Seleccionar de la lista el tipo de riesgo a documentar:
- Gestión
- Corrupción
- Ambiental</t>
        </r>
      </text>
    </comment>
    <comment ref="F12" authorId="1" shapeId="0" xr:uid="{00000000-0006-0000-0100-000027000000}">
      <text>
        <r>
          <rPr>
            <sz val="9"/>
            <color indexed="81"/>
            <rFont val="Tahoma"/>
            <family val="2"/>
          </rPr>
          <t>Responsabilidad de planeación. Asignar código de identificación del riesgo, relacionado con el proceso y con el tipo de riesgo.</t>
        </r>
      </text>
    </comment>
    <comment ref="H12" authorId="0" shapeId="0" xr:uid="{00000000-0006-0000-0100-000028000000}">
      <text>
        <r>
          <rPr>
            <sz val="9"/>
            <color indexed="81"/>
            <rFont val="Tahoma"/>
            <family val="2"/>
          </rPr>
          <t>Se recomienda iniciar la redacción del riesgo con la frase “posibilidad de”, o similares.</t>
        </r>
      </text>
    </comment>
    <comment ref="I12" authorId="0" shapeId="0" xr:uid="{00000000-0006-0000-0100-000029000000}">
      <text>
        <r>
          <rPr>
            <sz val="9"/>
            <color indexed="81"/>
            <rFont val="Tahoma"/>
            <family val="2"/>
          </rPr>
          <t>Las consecuencias que puede ocasionar a la organización la materialización del riesgo.</t>
        </r>
      </text>
    </comment>
    <comment ref="J12" authorId="0" shapeId="0" xr:uid="{00000000-0006-0000-0100-00002A000000}">
      <text>
        <r>
          <rPr>
            <sz val="9"/>
            <color indexed="81"/>
            <rFont val="Tahoma"/>
            <family val="2"/>
          </rPr>
          <t xml:space="preserve">Circunstancias o situaciones más evidentes sobre las cuales se presenta el riesgo, las mismas no constituyen la causa principal o base para que se presente el riesgo. </t>
        </r>
      </text>
    </comment>
    <comment ref="K12" authorId="0" shapeId="0" xr:uid="{00000000-0006-0000-0100-00002B000000}">
      <text>
        <r>
          <rPr>
            <sz val="9"/>
            <color indexed="81"/>
            <rFont val="Tahoma"/>
            <family val="2"/>
          </rPr>
          <t xml:space="preserve">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t>
        </r>
      </text>
    </comment>
    <comment ref="L12" authorId="0" shapeId="0" xr:uid="{00000000-0006-0000-0100-00002C000000}">
      <text>
        <r>
          <rPr>
            <sz val="9"/>
            <color indexed="81"/>
            <rFont val="Tahoma"/>
            <family val="2"/>
          </rPr>
          <t>Seleccione de la lista desplegable el factor de riesgo asociado</t>
        </r>
      </text>
    </comment>
    <comment ref="M12" authorId="0" shapeId="0" xr:uid="{00000000-0006-0000-0100-00002D000000}">
      <text>
        <r>
          <rPr>
            <sz val="9"/>
            <color indexed="81"/>
            <rFont val="Tahoma"/>
            <family val="2"/>
          </rPr>
          <t xml:space="preserve">Seleccione la descripción según el factor de riesgo identificado 
</t>
        </r>
      </text>
    </comment>
    <comment ref="W12" authorId="0" shapeId="0" xr:uid="{00000000-0006-0000-0100-00002E000000}">
      <text>
        <r>
          <rPr>
            <sz val="9"/>
            <color indexed="81"/>
            <rFont val="Tahoma"/>
            <family val="2"/>
          </rPr>
          <t>Relacione el o los responsables de aplicar el control al riesgo identificado en el proceso</t>
        </r>
      </text>
    </comment>
    <comment ref="X12" authorId="0" shapeId="0" xr:uid="{00000000-0006-0000-0100-00002F000000}">
      <text>
        <r>
          <rPr>
            <sz val="9"/>
            <color indexed="81"/>
            <rFont val="Tahoma"/>
            <family val="2"/>
          </rPr>
          <t xml:space="preserve">Se determina mediante verbos que indican la acción que deben realizar como parte del control, describe claramente la acción del control a aplica. Tenga en cuenta que la redacción debe dejar en evidencia los mecanismos sobre los cuales se generarán las correspondientes evidencias. </t>
        </r>
      </text>
    </comment>
    <comment ref="Y12" authorId="0" shapeId="0" xr:uid="{00000000-0006-0000-0100-000030000000}">
      <text>
        <r>
          <rPr>
            <sz val="9"/>
            <color indexed="81"/>
            <rFont val="Tahoma"/>
            <family val="2"/>
          </rPr>
          <t>Corresponde a los detalles que permiten identificar claramente el objeto del control.</t>
        </r>
      </text>
    </comment>
    <comment ref="AC12" authorId="0" shapeId="0" xr:uid="{00000000-0006-0000-0100-000031000000}">
      <text>
        <r>
          <rPr>
            <sz val="9"/>
            <color indexed="81"/>
            <rFont val="Tahoma"/>
            <family val="2"/>
          </rPr>
          <t xml:space="preserve">Seleccione de la lista desplegable </t>
        </r>
      </text>
    </comment>
    <comment ref="AD12" authorId="0" shapeId="0" xr:uid="{00000000-0006-0000-0100-000032000000}">
      <text>
        <r>
          <rPr>
            <sz val="9"/>
            <color indexed="81"/>
            <rFont val="Tahoma"/>
            <family val="2"/>
          </rPr>
          <t>Cálculo Automático</t>
        </r>
      </text>
    </comment>
    <comment ref="AE12" authorId="0" shapeId="0" xr:uid="{00000000-0006-0000-0100-000033000000}">
      <text>
        <r>
          <rPr>
            <sz val="9"/>
            <color indexed="81"/>
            <rFont val="Tahoma"/>
            <family val="2"/>
          </rPr>
          <t xml:space="preserve">Seleccione de la lista desplegable </t>
        </r>
      </text>
    </comment>
    <comment ref="AF12" authorId="0" shapeId="0" xr:uid="{00000000-0006-0000-0100-000034000000}">
      <text>
        <r>
          <rPr>
            <sz val="9"/>
            <color indexed="81"/>
            <rFont val="Tahoma"/>
            <family val="2"/>
          </rPr>
          <t xml:space="preserve">Seleccione de la lista desplegable </t>
        </r>
      </text>
    </comment>
    <comment ref="AG12" authorId="0" shapeId="0" xr:uid="{00000000-0006-0000-0100-000035000000}">
      <text>
        <r>
          <rPr>
            <sz val="9"/>
            <color indexed="81"/>
            <rFont val="Tahoma"/>
            <family val="2"/>
          </rPr>
          <t xml:space="preserve">Seleccione de la lista desplegable </t>
        </r>
      </text>
    </comment>
  </commentList>
</comments>
</file>

<file path=xl/sharedStrings.xml><?xml version="1.0" encoding="utf-8"?>
<sst xmlns="http://schemas.openxmlformats.org/spreadsheetml/2006/main" count="1293" uniqueCount="519">
  <si>
    <t>Identificación del riesgo</t>
  </si>
  <si>
    <t>Macroproceso</t>
  </si>
  <si>
    <t>Proceso / Proyecto</t>
  </si>
  <si>
    <t>PROBABILIDAD</t>
  </si>
  <si>
    <t>Menor (2)</t>
  </si>
  <si>
    <t>Moderado (3)</t>
  </si>
  <si>
    <t>Mayor (4)</t>
  </si>
  <si>
    <t>Catastrófico (5)</t>
  </si>
  <si>
    <t>IMPACTO</t>
  </si>
  <si>
    <t>MACROPROCESOS</t>
  </si>
  <si>
    <t xml:space="preserve">PROCESOS </t>
  </si>
  <si>
    <t>FRECUENCIA</t>
  </si>
  <si>
    <t>SI/NO</t>
  </si>
  <si>
    <t>Estratégico</t>
  </si>
  <si>
    <t>Planeación Estratégica</t>
  </si>
  <si>
    <t>Gestión</t>
  </si>
  <si>
    <t>Si</t>
  </si>
  <si>
    <t>Baja</t>
  </si>
  <si>
    <t>Misional</t>
  </si>
  <si>
    <t xml:space="preserve">Gestión de las Comunicaciones </t>
  </si>
  <si>
    <t>Corrupción</t>
  </si>
  <si>
    <t>No</t>
  </si>
  <si>
    <t>Moderada</t>
  </si>
  <si>
    <t>Apoyo</t>
  </si>
  <si>
    <t>Moderado</t>
  </si>
  <si>
    <t>Alta</t>
  </si>
  <si>
    <t>Control, Seguimiento y Evaluación</t>
  </si>
  <si>
    <t>Mayor</t>
  </si>
  <si>
    <t>Extrema</t>
  </si>
  <si>
    <t>Catastrófico</t>
  </si>
  <si>
    <t xml:space="preserve">Gestión Financiera y Facturación </t>
  </si>
  <si>
    <t>Gestión del Talento Humano</t>
  </si>
  <si>
    <t xml:space="preserve">Control, Seguimiento y Evaluación </t>
  </si>
  <si>
    <t>Objetivo del proceso / proyecto</t>
  </si>
  <si>
    <t>Código</t>
  </si>
  <si>
    <t>Tipología</t>
  </si>
  <si>
    <t>VALORACIÓN DEL RIESGO</t>
  </si>
  <si>
    <t>(1-2)</t>
  </si>
  <si>
    <t>(3-6)</t>
  </si>
  <si>
    <t>(8-12)</t>
  </si>
  <si>
    <t>(15-25)</t>
  </si>
  <si>
    <t>Valoración del nivel de riesgo</t>
  </si>
  <si>
    <t>Asumir el Riesgo (Genera menores efectos que pueden ser fácilmente remediados).</t>
  </si>
  <si>
    <t>Reducir el Riesgo (Se administra con procedimientos normales de control).</t>
  </si>
  <si>
    <t>Reducir el Riesgo, Evitar, Compartir o Transferir (Se requiere pronta atención).</t>
  </si>
  <si>
    <t>Reducir el Riesgo, Evitar o Compartir (Se requiere acción inmediata).</t>
  </si>
  <si>
    <t>Niveles de impacto aplicados a riesgos de corrupción</t>
  </si>
  <si>
    <t>Ambientales</t>
  </si>
  <si>
    <t>Análisis de Riesgo (Riesgo inherente)</t>
  </si>
  <si>
    <t>Zona de riesgo Inherente</t>
  </si>
  <si>
    <t>F</t>
  </si>
  <si>
    <t>I</t>
  </si>
  <si>
    <t>Menor</t>
  </si>
  <si>
    <t>Descripción del control</t>
  </si>
  <si>
    <t>P1</t>
  </si>
  <si>
    <t>P2</t>
  </si>
  <si>
    <t>P3</t>
  </si>
  <si>
    <t>P4</t>
  </si>
  <si>
    <t>P5</t>
  </si>
  <si>
    <t>P6</t>
  </si>
  <si>
    <t>P7</t>
  </si>
  <si>
    <t>Asignado</t>
  </si>
  <si>
    <t>No asignado</t>
  </si>
  <si>
    <t>Adecuado</t>
  </si>
  <si>
    <t>Inadecuado</t>
  </si>
  <si>
    <t>Oportuna</t>
  </si>
  <si>
    <t>Inoportuna</t>
  </si>
  <si>
    <t>Prevenir o detectar</t>
  </si>
  <si>
    <t>No es control</t>
  </si>
  <si>
    <t>Confiable</t>
  </si>
  <si>
    <t>No confiable</t>
  </si>
  <si>
    <t>Se investigan y resuelven oportunamente</t>
  </si>
  <si>
    <t>No se investigan y resuelven oportunamente</t>
  </si>
  <si>
    <t>Completa</t>
  </si>
  <si>
    <t>Incompleta</t>
  </si>
  <si>
    <t>No existe</t>
  </si>
  <si>
    <t>Responsable</t>
  </si>
  <si>
    <t>¿Afecta al grupo de funcionarios del proceso?</t>
  </si>
  <si>
    <t>¿Afecta el cumplimiento de metas y objetivos de la dependencia?</t>
  </si>
  <si>
    <t>¿Afecta el cumplimiento de misión de la Entidad?</t>
  </si>
  <si>
    <t>¿Afecta el cumplimiento de la misión del sector al que pertenece la Entidad?</t>
  </si>
  <si>
    <t>¿Genera pérdida de confianza de la Entidad, afectando su reputación?</t>
  </si>
  <si>
    <t>¿Genera pérdida de recursos económicos?</t>
  </si>
  <si>
    <t>¿Afecta la generación de los productos o la prestación de servicios?</t>
  </si>
  <si>
    <t>¿Genera pérdida de información de la Entidad?</t>
  </si>
  <si>
    <t>¿Genera intervención de los órganos de control, de la Fiscalía, u otro ente?</t>
  </si>
  <si>
    <t>¿Da lugar a procesos sancionatorios?</t>
  </si>
  <si>
    <t>¿Da lugar a procesos disciplinarios?</t>
  </si>
  <si>
    <t>¿Da lugar a procesos fiscales?</t>
  </si>
  <si>
    <t>¿Da lugar a procesos penales?</t>
  </si>
  <si>
    <t>¿Genera pérdida de credibilidad del sector?</t>
  </si>
  <si>
    <t>¿Ocasiona lesiones físicas o pérdida de vidas humanas?</t>
  </si>
  <si>
    <t>¿Afecta la imagen regional?</t>
  </si>
  <si>
    <t>¿Afecta la imagen nacional?</t>
  </si>
  <si>
    <t>¿Genera daño Ambiental?</t>
  </si>
  <si>
    <t>RESULTADO</t>
  </si>
  <si>
    <t>¿Da lugar al detrimento de calidad de vida de la comunidad por la pérdida del bien o servicios o los recursos públicos?</t>
  </si>
  <si>
    <t>P8</t>
  </si>
  <si>
    <t>EJECUCIÓN</t>
  </si>
  <si>
    <t>Fuerte</t>
  </si>
  <si>
    <t>Débil</t>
  </si>
  <si>
    <t>Zona de riesgo residual</t>
  </si>
  <si>
    <t>Directamente</t>
  </si>
  <si>
    <t>No disminuye</t>
  </si>
  <si>
    <t>Indirectamente</t>
  </si>
  <si>
    <t>Evaluación de controles</t>
  </si>
  <si>
    <t>P9</t>
  </si>
  <si>
    <t>F'</t>
  </si>
  <si>
    <t>I'</t>
  </si>
  <si>
    <t>ANEXO 1 - IMPACTO (RIESGO DE CORRUPCIÓN)</t>
  </si>
  <si>
    <t>Opciones de manejo</t>
  </si>
  <si>
    <t>Plan de manejo de riesgos</t>
  </si>
  <si>
    <t>Clasificación</t>
  </si>
  <si>
    <t>Actividad de control</t>
  </si>
  <si>
    <t>Soporte</t>
  </si>
  <si>
    <t>Ambiental</t>
  </si>
  <si>
    <t>CÓDIGO: EPLE-FT-025</t>
  </si>
  <si>
    <t>RESPONSABLE: PLANEACIÓN</t>
  </si>
  <si>
    <t>MATRIZ DE CALIFICACIÓN, EVALUACIÓN Y RESPUESTA A LOS RIESGOS</t>
  </si>
  <si>
    <t>Indicador / producto</t>
  </si>
  <si>
    <t>MAPA DE RIESGOS</t>
  </si>
  <si>
    <t>EPLE-RC-001</t>
  </si>
  <si>
    <t>MPTV-RC-001</t>
  </si>
  <si>
    <t>MDCC-RC-001</t>
  </si>
  <si>
    <t>MECN-RC-001</t>
  </si>
  <si>
    <t>MCOM-RC-001</t>
  </si>
  <si>
    <t>AGTH-RC-001</t>
  </si>
  <si>
    <t>AGFF-RC-001</t>
  </si>
  <si>
    <t>AGFF-RC-002</t>
  </si>
  <si>
    <t>AAUT-RC-001</t>
  </si>
  <si>
    <t>CCSE-RC-001</t>
  </si>
  <si>
    <t xml:space="preserve">No </t>
  </si>
  <si>
    <t>AGRI-SA-RC-001</t>
  </si>
  <si>
    <t>AGRI-SI-RC-001</t>
  </si>
  <si>
    <t>AGRI-GD-RC-001</t>
  </si>
  <si>
    <t>EGCM-RC-001</t>
  </si>
  <si>
    <t>AGJC-RC-001</t>
  </si>
  <si>
    <t>Fecha de actualización:</t>
  </si>
  <si>
    <r>
      <t xml:space="preserve">Riesgo 
</t>
    </r>
    <r>
      <rPr>
        <sz val="10"/>
        <rFont val="Arial"/>
        <family val="2"/>
      </rPr>
      <t>(¿Qué puede suceder?)</t>
    </r>
  </si>
  <si>
    <t>Alcance del proceso</t>
  </si>
  <si>
    <t xml:space="preserve">Seguridad de la información </t>
  </si>
  <si>
    <t xml:space="preserve">Gestión antisoborno </t>
  </si>
  <si>
    <t xml:space="preserve">CAPACIDAD DEL RIESGO </t>
  </si>
  <si>
    <t xml:space="preserve">TOLERANCIA DEL RIESGO </t>
  </si>
  <si>
    <t xml:space="preserve">APETITO DEL RIESGO </t>
  </si>
  <si>
    <t xml:space="preserve">Valor máximo </t>
  </si>
  <si>
    <t xml:space="preserve">Capacidad máxima </t>
  </si>
  <si>
    <t>ALCANCE</t>
  </si>
  <si>
    <t>S (Específico)</t>
  </si>
  <si>
    <t>M (Medible)</t>
  </si>
  <si>
    <t>A (Alcanzable)</t>
  </si>
  <si>
    <t>R (Relevante)</t>
  </si>
  <si>
    <t>T (Temporal)</t>
  </si>
  <si>
    <t>OBJETIVO</t>
  </si>
  <si>
    <t>PROCESO</t>
  </si>
  <si>
    <t>OBJETIVOS ESTRATÉGICOS</t>
  </si>
  <si>
    <t xml:space="preserve">Factor de riesgo </t>
  </si>
  <si>
    <t xml:space="preserve">IMPACTO </t>
  </si>
  <si>
    <t>Afectación económica (presupuestal)</t>
  </si>
  <si>
    <t>Afectación reputacional.</t>
  </si>
  <si>
    <t xml:space="preserve">Identificación de los puntos de riesgo </t>
  </si>
  <si>
    <t>Área de impacto</t>
  </si>
  <si>
    <t>FACTOR DE RIESGO</t>
  </si>
  <si>
    <t xml:space="preserve">Proceso </t>
  </si>
  <si>
    <t xml:space="preserve">Talento Humano </t>
  </si>
  <si>
    <t xml:space="preserve">Tecnología </t>
  </si>
  <si>
    <t xml:space="preserve">Infraestructura </t>
  </si>
  <si>
    <t xml:space="preserve">Externos </t>
  </si>
  <si>
    <t xml:space="preserve">CLASIFICACIÓN </t>
  </si>
  <si>
    <t>Ejecución y administración de procesos</t>
  </si>
  <si>
    <t>Fraude externo</t>
  </si>
  <si>
    <t>Fraude interno</t>
  </si>
  <si>
    <t>Fallas tecnológicas</t>
  </si>
  <si>
    <t>Relaciones laborales</t>
  </si>
  <si>
    <t>Usuarios, productos y prácticas</t>
  </si>
  <si>
    <t>Daños a activos fijos/ eventos externos</t>
  </si>
  <si>
    <t xml:space="preserve">Factor </t>
  </si>
  <si>
    <t xml:space="preserve">Descripción </t>
  </si>
  <si>
    <t>Falta de procedimientos</t>
  </si>
  <si>
    <t>Errores de grabación o autorización (firma de documentos o soportes).</t>
  </si>
  <si>
    <t xml:space="preserve">Errores en cálculos para pagos internos y externos </t>
  </si>
  <si>
    <t>Falta de capacitación</t>
  </si>
  <si>
    <t>Hurto de activos</t>
  </si>
  <si>
    <t>Posibles comportamientos no éticos.</t>
  </si>
  <si>
    <t>Fraude interno (corrupción, soborno).</t>
  </si>
  <si>
    <t>Daño de equipos</t>
  </si>
  <si>
    <t>Caída de aplicaciones</t>
  </si>
  <si>
    <t>Caída de redes</t>
  </si>
  <si>
    <t>Errores en programas y software</t>
  </si>
  <si>
    <t>Incendios</t>
  </si>
  <si>
    <t>Inundaciones</t>
  </si>
  <si>
    <t>Daños a activos (muebles e inmuebles)</t>
  </si>
  <si>
    <t>Suplantación de identidad</t>
  </si>
  <si>
    <t>Asalto a la oficina</t>
  </si>
  <si>
    <t>Atentados, vandalismo y situaciones de orden público</t>
  </si>
  <si>
    <t xml:space="preserve">Talento_Humano </t>
  </si>
  <si>
    <t>Inicio</t>
  </si>
  <si>
    <t>%F</t>
  </si>
  <si>
    <t>Media</t>
  </si>
  <si>
    <t>Muy alta</t>
  </si>
  <si>
    <t>Muy baja</t>
  </si>
  <si>
    <t>%I</t>
  </si>
  <si>
    <t>Leve</t>
  </si>
  <si>
    <r>
      <t xml:space="preserve">Probabilidad o Frecuencia
</t>
    </r>
    <r>
      <rPr>
        <sz val="10"/>
        <rFont val="Arial"/>
        <family val="2"/>
      </rPr>
      <t>(Sobre las causas)</t>
    </r>
  </si>
  <si>
    <r>
      <t xml:space="preserve">Impacto
</t>
    </r>
    <r>
      <rPr>
        <sz val="10"/>
        <rFont val="Arial"/>
        <family val="2"/>
      </rPr>
      <t>(Sobre las consecuencias)</t>
    </r>
  </si>
  <si>
    <r>
      <t xml:space="preserve">Total Nivel de Exposición
</t>
    </r>
    <r>
      <rPr>
        <sz val="10"/>
        <rFont val="Arial"/>
        <family val="2"/>
      </rPr>
      <t>(F x I)</t>
    </r>
  </si>
  <si>
    <t xml:space="preserve">Responsable </t>
  </si>
  <si>
    <t xml:space="preserve">Acción </t>
  </si>
  <si>
    <t xml:space="preserve">Complemento </t>
  </si>
  <si>
    <t xml:space="preserve">Tipo de control </t>
  </si>
  <si>
    <t xml:space="preserve">Análisis y evaluación de controles </t>
  </si>
  <si>
    <t xml:space="preserve">Documentación </t>
  </si>
  <si>
    <t xml:space="preserve">Frecuencia </t>
  </si>
  <si>
    <t xml:space="preserve">Evidencia </t>
  </si>
  <si>
    <t>Preventivo</t>
  </si>
  <si>
    <t>Correctivo</t>
  </si>
  <si>
    <t>Detectivo</t>
  </si>
  <si>
    <t xml:space="preserve">% Control </t>
  </si>
  <si>
    <t>Implementación</t>
  </si>
  <si>
    <t>Manual</t>
  </si>
  <si>
    <t>Automático</t>
  </si>
  <si>
    <t xml:space="preserve">Implementación </t>
  </si>
  <si>
    <t>Sin documentar</t>
  </si>
  <si>
    <t>Documentado</t>
  </si>
  <si>
    <t>Continua</t>
  </si>
  <si>
    <t>Aleatoria</t>
  </si>
  <si>
    <t>Sin registro</t>
  </si>
  <si>
    <t>Con registro</t>
  </si>
  <si>
    <t xml:space="preserve">% Implementación </t>
  </si>
  <si>
    <t xml:space="preserve">Riesgo residual </t>
  </si>
  <si>
    <t>%F'</t>
  </si>
  <si>
    <t>Probabilidad o Frecuencia residual</t>
  </si>
  <si>
    <t>Impacto residual</t>
  </si>
  <si>
    <t>%I'</t>
  </si>
  <si>
    <r>
      <t xml:space="preserve">Total Nivel de Exposición ajustado 
</t>
    </r>
    <r>
      <rPr>
        <sz val="10"/>
        <rFont val="Arial"/>
        <family val="2"/>
      </rPr>
      <t>(F' x I')</t>
    </r>
  </si>
  <si>
    <t xml:space="preserve">Gestión de negocios y proyectos estratégicos </t>
  </si>
  <si>
    <t xml:space="preserve">Gestión técnica de la realización y circulación de contenidos </t>
  </si>
  <si>
    <t xml:space="preserve">Diseño y ejecución de la estrategia de circulación de contenidos </t>
  </si>
  <si>
    <t xml:space="preserve">Producción de contenidos </t>
  </si>
  <si>
    <t xml:space="preserve">Gestión digital para la creación, circulación y optimización de contenidos </t>
  </si>
  <si>
    <t xml:space="preserve">Gestión Jurídica, contractual y control disciplinario </t>
  </si>
  <si>
    <t xml:space="preserve">Gestión de recursos administrativos </t>
  </si>
  <si>
    <t>Servicio al Ciudadano</t>
  </si>
  <si>
    <t>Plazo de ejecución (fecha de inicio y finalización)</t>
  </si>
  <si>
    <t>Muy baja  (1)</t>
  </si>
  <si>
    <t>Baja  (2)</t>
  </si>
  <si>
    <t>Media (3)</t>
  </si>
  <si>
    <t>Alta (4)</t>
  </si>
  <si>
    <t xml:space="preserve">Muy alta (5) </t>
  </si>
  <si>
    <t>Leve (1)</t>
  </si>
  <si>
    <t xml:space="preserve">Es el máximo nivel de la combinación de probabilidad e impacto en la matriz de riesgos </t>
  </si>
  <si>
    <t>Es el valor máximo determinado en que la combinación de probabilidad e impacto resulta en nivel extremo y sobre el cual la alta dirección considera que no sería posible el logro de los objetivos de la entidad.</t>
  </si>
  <si>
    <t>Es el valor de la máxima desviación admisible del nivel de riesgo con respecto al valor del apetito de riesgo determinado por la entidad.</t>
  </si>
  <si>
    <t>Es el nivel de riesgo que la entidad puede aceptar en relación con sus objetivos, el marco legal y las disposiciones de la alta dirección. El apetito de riesgo puede ser diferente para los distintos tipos de riesgos que la entidad debe o desea gestionar.</t>
  </si>
  <si>
    <t>Consolidar una oferta de contenidos de interés ciudadano en diferentes formatos y plataformas que promuevan la participación de la ciudadanía.</t>
  </si>
  <si>
    <t>Implementar prácticas de innovación en diseño, gestión, producción y circulación de contenidos para el posicionamiento del Sistema de Comunicación Pública en la Bogotá Región y la generación de múltiples audiencias ciudadanas.</t>
  </si>
  <si>
    <t>Gestión de las Comunicaciones</t>
  </si>
  <si>
    <t>Gestión Financiera y Facturación</t>
  </si>
  <si>
    <t>Generar una cultura digital y de gestión del conocimiento para la optimización de los procesos internos y externos.</t>
  </si>
  <si>
    <t>Consolidar a Capital como una empresa que desarrolla nuevas estrategias de negocios de comunicación pública.</t>
  </si>
  <si>
    <t>Fortalecer la capacidad organizacional de Capital para ser una empresa transparente, eficiente y sostenible.</t>
  </si>
  <si>
    <t>Orientar estratégicamente a Capital a través de la formulación y seguimiento de políticas, planes, programas, proyectos, procesos y procedimientos, con el propósito de lograr el cumplimiento de la misión y de los objetivos estratégicos de la entidad</t>
  </si>
  <si>
    <t>Inicia con la determinación de las orientaciones estratégicas de la entidad y la formulación de planes y proyectos y comprende su seguimiento, análisis, revisión y toma de decisiones encaminadas al mejoramiento continuo</t>
  </si>
  <si>
    <t>X</t>
  </si>
  <si>
    <t xml:space="preserve">Incluir temas de vigencia dentro de la planeacón estratégica </t>
  </si>
  <si>
    <t xml:space="preserve">Posibilidad de </t>
  </si>
  <si>
    <t>Equipo de planeación - profesional asignado y líder y/o responsable del proceso</t>
  </si>
  <si>
    <t>Tipo de control aplicado</t>
  </si>
  <si>
    <t xml:space="preserve">¿Cómo?
Causa Inmediata  </t>
  </si>
  <si>
    <t xml:space="preserve">¿Qué?
Impacto </t>
  </si>
  <si>
    <t xml:space="preserve">¿Por qué?
Causa raíz </t>
  </si>
  <si>
    <t>VERSIÓN: 10</t>
  </si>
  <si>
    <t>FECHA DE APROBACIÓN: 21/06/2022</t>
  </si>
  <si>
    <t>Ponderación controles (%)</t>
  </si>
  <si>
    <t>Realizar reportes de avances manipulados e inconsistentes respecto a la ejecución real de presupuesto y de metas en los proyectos de inversión de la Entidad</t>
  </si>
  <si>
    <t>debido a presiones externas para alterar la información</t>
  </si>
  <si>
    <t>Profesional de Planeación.
Equipo de Planeación.
Responsables del reporte de metas de los proyectos de inversión</t>
  </si>
  <si>
    <t>Generar canales de comunicación internos y externos para fortalecer la gestión de la entidad, mediante estrategias comunicacional organizacional interna y estrategias de comunicación masiva de forma externa.</t>
  </si>
  <si>
    <t>Inicia con la formulación de políticas de comunicación del Canal tanto interna como externa y finaliza en su implementación y evaluación.</t>
  </si>
  <si>
    <t xml:space="preserve">atendiendo a intereses particulares internos o externos. </t>
  </si>
  <si>
    <t>de manera innecesaria, malintencionada, poco veraz o sesgada</t>
  </si>
  <si>
    <t xml:space="preserve">Difusión intencional de información sin los controles necesarios </t>
  </si>
  <si>
    <t xml:space="preserve">El profesional especializado de  Comunicaciones. </t>
  </si>
  <si>
    <t>Aplica una ruta de revisión del contenido a publicar o difundir.</t>
  </si>
  <si>
    <t>1. Comunicaciones entre Prensa y Comunicaciones y las diferentes áreas. 
2. Descripción de la ruta incluida en la Política de Comunicaciones.</t>
  </si>
  <si>
    <t>Profesional especializado de prensa y comunicaciones</t>
  </si>
  <si>
    <t>Producir contenidos audiovisuales que planteen la transformación de la sociedad hacia un modelo participativo e incluyente, bajo la política editorial que se construye para el cuatrienio "el ciudadano en el centro"</t>
  </si>
  <si>
    <t>1. Acta en la que el director operativo aprueba la parrilla.
2. Correos electrónicos con la continuidad diaria de emisión.
3. Bitácoras diarias de seguimiento a la emisión.</t>
  </si>
  <si>
    <t>Atender los requerimientos y necesidades en materia salarial, prestacional, de protección social, seguridad y salud en el trabajo, bienestar social y el desarrollo de competencias, a partir de herramientas de gestión y control que permitan ofrecer una respuesta ágil y oportuna a los servidores de Canal Capital.</t>
  </si>
  <si>
    <t>Inicia con el cubrimiento de un cargo vacante y la elaboración de los planes y programas del proceso y finaliza cuando se realiza la liquidación definitiva del contrato de trabajo y con la evaluación de los planes y programas ejecutados</t>
  </si>
  <si>
    <t xml:space="preserve">Profesional de Talento humano </t>
  </si>
  <si>
    <t>Gestionar, administrar y garantizar oportunidad y eficiencia en el suministro de los recursos físicos, tecnológicos y documentales mediante la entrega y control de los insumos, bienes y soporte para el cumplimiento de los objetivos misionales y el normal funcionamiento de los procesos de Canal Capital.</t>
  </si>
  <si>
    <t>Inicia con el recibo de las solicitudes de suministros, mantenimientos, equipos y soporte técnico de los líderes de los procesos del Canal y finaliza con el respectivo trámite y solución.</t>
  </si>
  <si>
    <t xml:space="preserve">Recibir sanciones de tipo disciplinario, penal y/o fiscal, así como ocasionar detrimento patrimonial  y daños en la imagen y reputación institucional </t>
  </si>
  <si>
    <t>Por no determinar de manera clara las condiciones técnicas de los servicios por adquirir o por discriminar tecnológicamente o comercialmente a proveedores u oferentes para favorecer a otros.</t>
  </si>
  <si>
    <t>Debido al interés de obtener comisiones o beneficiar a terceros, así como por falta de transparencia al interior del área en los procesos de contratación.</t>
  </si>
  <si>
    <t xml:space="preserve">El profesional Especializado de sistemas con el apoyo de su equipo de trabajo </t>
  </si>
  <si>
    <t>Se encarga de revisar que los anexos técnicos contengan información detallada de acuerdo a los bienes y/o servicios que se vayan a contratar, de manera que puedan evidenciar la pluralidad del mercado antes de realizar el proceso de convocatoria y contratación de los bienes y/o servicios requeridos por la entidad.</t>
  </si>
  <si>
    <t xml:space="preserve">Permitiendo determinar la necesidad de la entidad así como la oferta del mercado. Si se presentan falencias en la aplicación del control, se tomarán las medidas correspondientes para subsanar las mismas. 
Por solicitud del área jurídica podrán presentarse revisiones e investigaciones adicionales. </t>
  </si>
  <si>
    <t>Se encarga de comparar los valores históricos de la contratación de bienes y servicios con las condiciones actuales del mercado y las referencias de entidades estatales.</t>
  </si>
  <si>
    <t>A través  de un estudio de mercado que permita adelantar el proceso de contratación y surtir los tramites en las diferentes dependencias involucradas quienes sugieren los cambios a los que haya lugar. En caso de detectarse fallas, se toman acciones previas a la contratación para determinar el valor real de los bienes y/o servicios.</t>
  </si>
  <si>
    <t>1. Elaborar anexos técnicos para los procesos de adquisición de bienes y/o servicios que realiza el área.</t>
  </si>
  <si>
    <t>1. Anexo técnico de los procesos adelantados en el periodo</t>
  </si>
  <si>
    <t>2. Identificar los valores de referencia históricos de la entidad y del sector (Colombia Compra Eficiente)</t>
  </si>
  <si>
    <t>1. Estudios del mercado y análisis del sector de los procesos adelantados</t>
  </si>
  <si>
    <t>Profesional Especializado de Sistemas</t>
  </si>
  <si>
    <t>1. Número de anexos técnicos elaborados / Total de contratos de adquisición de bienes y servicios del área.</t>
  </si>
  <si>
    <t>1. Número de estudios de mercado y análisis de sector adelantados por adquisición de bienes y/o servicios / Total de contratos de adquisición de bienes y servicios del área.</t>
  </si>
  <si>
    <t>alteración de la información, pérdida de la misma y pérdida de la credibilidad de la gestión documental de la entidad así como sanciones e investigaciones, procesos disciplinarios, fiscales, penales y pérdidas económicas para el Canal.</t>
  </si>
  <si>
    <t xml:space="preserve">por manipulación de la información para beneficio de un tercero </t>
  </si>
  <si>
    <t>Debido a intereses particulares sobre cualquier documento con información de la entidad así como por falta de control con el custodio documental y la confidencialidad de la información con el equipo de trabajo.</t>
  </si>
  <si>
    <t>El equipo de gestión documental</t>
  </si>
  <si>
    <t xml:space="preserve">Se encarga de llevar a cabo el control al préstamo y consulta de los documentos físicos teniendo en cuenta aquellos criterios definidos en el documento AGRI-GD-PD-004 PRÉSTAMO Y CONSULTA DOCUMENTAL, específicamente en los puntos de control 6 y 7 del mismo </t>
  </si>
  <si>
    <t xml:space="preserve">se encarga de llevar a cabo el control al préstamo y consulta de los documentos electrónicos y/o Digitales teniendo en cuenta lo criterios definidos en el documento AGRI-GD-PD-004 PRESTAMO Y CONSULTA DOCUMENTAL específicamente en los puntos de control 6 y 7 del mismo </t>
  </si>
  <si>
    <t>Dejando la trazabilidad de la información asociada al préstamo de los documentos físicos del Archivo Central de la entidad.</t>
  </si>
  <si>
    <t xml:space="preserve">Dejando la trazabilidad de la información asociada al préstamo o a la generación de accesos a los documentos digitales del archivo central.  </t>
  </si>
  <si>
    <t>1. Realizar la solicitud de préstamo por correo electrónico.
2. Registrar la solicitud en la base de datos de préstamos.
3. Realizar la entrega del expediente solicitado en formato digital dejando la evidencia de entrega por medio de correo electrónico.</t>
  </si>
  <si>
    <t>1. Correo de solicitud de préstamo de expedientes.
2. Base de datos de control de préstamos de expedientes.
3. Correo electrónico de evidencia de entrega y/o devolución de expedientes.</t>
  </si>
  <si>
    <t xml:space="preserve">Líder de Gestión Documental 
Equipo de Gestión Documental </t>
  </si>
  <si>
    <t>1. Información registrada y actualizada en el formato de préstamo de expedientes</t>
  </si>
  <si>
    <t>ocasionarle detrimento patrimonial a la entidad así como investigaciones disciplinarias penales y fiscales a los diferentes integrantes del equipo de trabajo,</t>
  </si>
  <si>
    <t xml:space="preserve">debido a exceso en la discrecionalidad del flujo de información relacionada </t>
  </si>
  <si>
    <t xml:space="preserve">principalmente con debilidades en los controles de entrada y salida de elementos,  </t>
  </si>
  <si>
    <t xml:space="preserve">El técnico de servicios administrativos y su equipo de trabajo </t>
  </si>
  <si>
    <t>Lo anterior permite llevar a cabo la salida no controlada de elementos del inventario del Canal. En caso de presentarse fallas en la aplicación del control.</t>
  </si>
  <si>
    <t xml:space="preserve">se encarga de llevar a cabo la ejecución del procedimiento AGRI-SA-PD-010 TOMA FÍSICA DE INVENTARIOS, específicamente en lo relacionado con los puntos de control: 3,6, 7 y 9 con el fin de tener actualizado el estado de los elementos que hacen parte de los activos de la entidad, </t>
  </si>
  <si>
    <t>a través del sistema de inventarios  que  permite prevenir o detectar las causas que pueden dar origen al riesgo, En caso de detectarse anomalías o fallas en el flujo de información se procede con las investigaciones correspondientes tanto internas como externas (proceso disciplinario, investigaciones con entes de control, autoridades entre otros)</t>
  </si>
  <si>
    <t>se encarga de llevar a cabo el proceso de contratación de la empresa de seguridad que incluye el sistema de seguridad física y tecnológica para la custodia de los bienes de la entidad, dentro de la contratación se solicita lo siguiente: 
* Personal capacitado
* Cámaras de monitoreo en HD
* Sistema de comunicación
* Protocolos de seguridad para disminuir riesgos de pérdida.</t>
  </si>
  <si>
    <t>En caso de detectarse fallas o problemas con la aplicación del control se realiza un control sobre las observaciones identificadas a través de la supervisión del contrato de vigilancia aplicando los protocolos definidos a partir de lo pactado en el contrato.</t>
  </si>
  <si>
    <t>Se encarga de llevar a cabo la ejecución del procedimiento AGRI-SA-PD-008 SALIDA DE ELEMENTOS DEL ALMACÉN, específicamente en lo relacionado con los puntos de control 2,3,6,7 y 8 para el control de salidas de elementos de la entidad. 
Esto a través del sistema de inventario que permite realizar cualquier movimiento para los bienes contando con la trazabilidad documental respectiva.</t>
  </si>
  <si>
    <t>Gestión de recursos administrativos - Sistemas</t>
  </si>
  <si>
    <t>Gestión de recursos administrativos - gestión documental</t>
  </si>
  <si>
    <t>Gestión de recursos administrativos - Servicios Administrativos</t>
  </si>
  <si>
    <t>Este proceso comprende las acciones relacionadas con la planeación, diseño y /o ejecución de estrategias de comunicación tradicional y no tradicional definida por Capital para cada vigencia</t>
  </si>
  <si>
    <t xml:space="preserve">1. Número de reuniones de tráfico realizadas </t>
  </si>
  <si>
    <t>Administrar, registrar, controlar y ejecutar los recursos financieros del Canal, por medio de las actividades relacionadas con los procesos financieros en todos sus aspectos ( gestión presupuestal, de tesorería, facturación, cartera y contabilidad), los cuales deben estar soportados en los registros que se deriven de cada operación, con el propósito de garantizar la calidad, razonabilidad y oportunidad de la información financiera, conforme a las normas legales vigentes.</t>
  </si>
  <si>
    <t>Posibilidad de</t>
  </si>
  <si>
    <t>Registrar información financiera errada.</t>
  </si>
  <si>
    <t>Con el fin de beneficiar a un tercero.</t>
  </si>
  <si>
    <t>Subdirector Financiero.
Profesionales de la Subdirección Financiera.</t>
  </si>
  <si>
    <t xml:space="preserve">El número de radicado y el número de orden de pago permiten verificar cuáles cuentas no llegan a Tesorería en el mismo orden para hacer el respectivo seguimiento. </t>
  </si>
  <si>
    <t xml:space="preserve">El equipo de la Subdirección Financiera cuenta con personal para cada actividad durante el proceso de radicación, inclusión , contabilización y pago de las OP y ejecución presupuestal. 
El saldo del registro presupuestal no permite pagar un mayor valor al pactado en el contrato. 
Las conciliaciones detectan un mayor valor pagado. 
Los informes presentados por la Subdirección Financiera generan alertas sobre los servicios efectivamente prestados. </t>
  </si>
  <si>
    <t xml:space="preserve">Al momento de radicar las órdenes de pago se hace un revisión completa del contrato, los pagos, el Registro Presupuestal las fechas de cobro y los montos establecidos. Lo cual garantiza que se efectúa el pago pactado entre las partes. 
Al momento de recibir la solicitud de facturas se realiza la validación en SECOP II, en las bases de datos y el cumplimiento de la formalidad establecido en el procedimiento. 
Lo anterior genera el insumo para los reportes financieros mensuales. </t>
  </si>
  <si>
    <t>Subdirector Financiero.
Profesionales de la Subdirección Financiera.
Generadores de información de otras áreas.</t>
  </si>
  <si>
    <t>Atender los diferentes requerimientos de los ciudadanos con el apoyo del área competente para satisfacer sus necesidades</t>
  </si>
  <si>
    <t>Inicia con el recibo de los requerimientos de los ciudadanos por los diferentes canales de atención, continua con la respuesta respectiva y finaliza con la evaluación de la percepción de la ciudadanía sobre el servicio prestado</t>
  </si>
  <si>
    <t>Auxiliar de Atención al Ciudadano</t>
  </si>
  <si>
    <t>Agregar valor a la gestión del Canal a través de la evaluación en forma independiente y objetiva de la eficiencia, eficacia y economía de los procesos, planes, proyectos y metas institucionales, ayudando al cumplimiento de sus objetivos a través de la mejora continua de los procesos.</t>
  </si>
  <si>
    <t xml:space="preserve">Inicia con la formulación del Plan Anual de Auditoría, continúa con la ejecución de las actividades programadas y finaliza con los seguimientos a los planes de mejoramiento y demás informes de carácter normativo. </t>
  </si>
  <si>
    <t>El Jefe de la Oficina de Control Interno</t>
  </si>
  <si>
    <t>verifica que los profesionales de la OCI ejecuten las actividades determinadas en los procedimientos CCSE-PD-002 Auditorías de gestión y CCSE-PD-003 Seguimientos, a través de la revisión de los informes de resultados generados en el ejercicio de auditoría y/o seguimiento, de manera que estos cumplan con los términos establecidos en el CCSE-MN-001 Manual de Auditoría Interna y CCSE-PO-003 Estatuto de Auditoría Interna previo a la comunicación a las partes interesadas.</t>
  </si>
  <si>
    <t xml:space="preserve">El Comité Institucional de Coordinación de Control Interno </t>
  </si>
  <si>
    <t>supervisa las responsabilidades establecidas en el CCSE-PO-003 Estatuto de auditoría mediante la presentación periódica de su cumplimiento por parte del Jefe de la Oficina de Control Interno, así como de los resultados de las evaluación(es) y/o seguimiento(s) efectuados.</t>
  </si>
  <si>
    <t xml:space="preserve">Los profesionales de la Oficina de Control Interno </t>
  </si>
  <si>
    <t>En caso de detectarse fallas en la operación del control, se programan capacitaciones internas tanto del equipo de la Oficina de Control Interno como de la Coordinación Jurídica en materia de contratación que fortalezcan el conocimiento del equipo en aspectos de contratación y demás temas relacionados. El supervisor en sus diferentes informes reporta al Ordenador del Gasto presuntos incumplimientos para adelantar las investigaciones a que haya lugar.</t>
  </si>
  <si>
    <t xml:space="preserve">Jefe de la Oficina de Control Interno y Profesionales de la Oficina de Control Interno </t>
  </si>
  <si>
    <t>en detrimento de la rentabilidad de Capital.</t>
  </si>
  <si>
    <t>AAUT-RC-002</t>
  </si>
  <si>
    <t xml:space="preserve">Información de la GTyS y SUIT revisada y ajustada (si es el caso) en el componente de cobros asociados. </t>
  </si>
  <si>
    <t xml:space="preserve">1. Una revisión realizada en el año </t>
  </si>
  <si>
    <t>Cada vez que se reciba una solicitud de permiso de retransmisión de señal, brinda la orientación al solicitante frente a las actividades que debe adelantar para el otorgamiento del permiso mencionado, indicando que los pasos a seguir se encuentran descritos tanto en el Sistema Único de Información y Trámites - SUIT, como en la Guía de Trámites y Servicios - GTyS.</t>
  </si>
  <si>
    <t>Descripción:</t>
  </si>
  <si>
    <t>para el favorecimiento de un tercero</t>
  </si>
  <si>
    <t xml:space="preserve">Se realiza una verificación continua de la información a publicar que permite identificar cualquier tipo de desviación o diferencia. </t>
  </si>
  <si>
    <t>1. Política de Comunicaciones con la ruta de aprobación incluida.</t>
  </si>
  <si>
    <t>Garantizar, evaluar y monitorear el correcto funcionamiento de la infraestructura tecnológica, que permita la difusión de la señal del Canal,  realizando la ejecución oportuna de las adquisiciones de equipos y/o contratos de soporte correspondientes.</t>
  </si>
  <si>
    <t>El proceso de Gestión técnica de la realización y circulación de contenidos  comprende las acciones relacionadas con:
* Proceso de contratación para la renovación, actualización y/o reestructuración de la infraestructura tecnológica, así como la contratación de soporte especializado y autorizado por el fabricante sobre la misma,, de acuerdo a los lineamientos establecidos en el manual de contratación de capital que se encuentre vigente</t>
  </si>
  <si>
    <t>de recibir o solicitar cualquier dádiva o beneficio</t>
  </si>
  <si>
    <t xml:space="preserve">Demora injustificada en los pagos para obligar al contratista a dar una dádiva a cambio de agilizar el pago. </t>
  </si>
  <si>
    <t>1. Revisar y mantener actualizados los procedimientos y la Política Financiera de la Subdirección Financiera, para que los mismos cumplan  con la normatividad en materia financiera.
2. La conciliación bancaria, la conciliación entre las áreas de la Subdirección Financiera y la conciliación con áreas generadoras de información constituyen la garantía de obtener información depurada y mitigar el riesgo de corrupción. 
3. El informe mensual de Gestión Financiera  permite generar alertas en otras áreas cuando se enteran de los resultados.</t>
  </si>
  <si>
    <t>La auxiliar de atención al ciudadano o quien haga sus veces</t>
  </si>
  <si>
    <t xml:space="preserve">El SUIT y la GTyS contemplan que el proceso para solicitar el permiso de retransmisión de señal no tiene costos asociados. En caso de identificar que se adelantan cobros no autorizados o que se ofrezca dádivas para agilizar la gestión, se adelantarán las investigaciones y sanciones pertinentes. </t>
  </si>
  <si>
    <t>Revisar de forma periódica según la programación de la SDP y DNP, la información reportada sobre el cumplimiento en las metas de la entidad, a partir de la información remitida por los líderes y responsables de las mismas.</t>
  </si>
  <si>
    <t>En caso de identificar inconsistencias en los reportes, solicita aclaraciones y validaciones sobre estos para que, posteriormente, se haga el registro de la información final en los aplicativos de seguimiento correspondientes (SEGPLAN / SPI).</t>
  </si>
  <si>
    <t>1. Realizar revisiones periódicas de acuerdo con la programación de la SDP y DNP sobre el cumplimiento en la ejecución de los proyectos de inversión, como insumo de validación para el reporte y registro de información en el sistema SEGPLAN y SPI.</t>
  </si>
  <si>
    <t>1. Correos electrónicos con los responsables de las metas asociadas a los proyectos de inversión.
2. Reporte de información de seguimiento a la ejecución de proyectos de inversión en el sistema SEGPLAN y SPI, según la programación de la SDP y DNP.</t>
  </si>
  <si>
    <t>1. Número de reportes realizados en el sistema SEGPLAN y/o SPI / Total de reportes según la programación de la SDP y DNP para los seguimientos en SEGPLAN y SPI de la vigencia.</t>
  </si>
  <si>
    <t xml:space="preserve">Subdirector Financiero.
Profesionales de la Subdirección Financiera.
Generadores de Información. </t>
  </si>
  <si>
    <t>Inicia con la programación y ejecución presupuestal, continua con la generación de la obligación y los pagos realizados, expedición y pago de facturas (recaudo de cartera) de acuerdo a los servicios prestados y finaliza con el cierre contable y presentación de los Estados Financieros.</t>
  </si>
  <si>
    <t xml:space="preserve">Se encarga de llevar a cabo la ejecución del procedimiento AGRI-SA-PD-011 ENTREGA DE INVENTARIO INDIVIDUAL, específicamente en lo relacionado con los puntos de control: 2, 3 y 4 con el fin de tener realizar la entrega formal del inventario al funcionario entrante. </t>
  </si>
  <si>
    <t>A través del sistema de inventarios de la entidad que permite asignar, retirar o trasladar bienes con el fin de mantener actualizada la información</t>
  </si>
  <si>
    <t>Correos electrónicos demostrando la entrega del inventario a los funcionarios entrantes cuando haya lugar</t>
  </si>
  <si>
    <t>Versión:</t>
  </si>
  <si>
    <t>Realizar las fases de creación, definición de estrategias y circulación de contenidos digitales en las diferentes plataformas disponibles en Capital, así como la optimización de los mismos, en alineación con la estrategia de contenidos y directrices institucionales.</t>
  </si>
  <si>
    <t>Este proceso contempla las fases de:
1. Producciones transversales con soporte en las necesidades de circulación, promoción y diseño de los contenidos de las mismas en redes sociales y sitio web.
2. Producciones propias multiplataforma de largo alcance en las fases de desarrollo, preproducción, producción y postproducción correspondientes a los contenidos circuladas en micrositios de la página web de Capital y redes sociales</t>
  </si>
  <si>
    <t>MGDC-RC-001</t>
  </si>
  <si>
    <t>perder la confidencialidad, integridad y disponibilidad de los contenidos, que administra el  equipo digital de la Dirección Operativa, en las plataformas asignadas para las actividades misionales en convergencia con la producción de contenidos, convenios o contratos suscritos con los clientes</t>
  </si>
  <si>
    <t>con el fin obtener beneficio propio o para favorecer un tercero (persona, cliente o entidad)</t>
  </si>
  <si>
    <t>Contratista designado para coordinar las actividades del equipo digital, el director operativo y/o el profesional especializado grado 3 de programación</t>
  </si>
  <si>
    <t>Conceptualizar, diseñar y/o ejecutar estrategias de comunicación tradicional y no tradicional que establezcan una relación entre los públicos de interés y las entidades, a través de propuestas que ubiquen a la ciudadanía en el centro de los objetivos, de modo que generen experiencias relevantes y memorables.</t>
  </si>
  <si>
    <t>para favorecer intereses particulares</t>
  </si>
  <si>
    <t>El profesional grado 1 de Ventas y Mercadeo, el líder de Proyectos Estratégicos y el Project Manager</t>
  </si>
  <si>
    <t>Profesional grado 1 de Ventas y Mercadeo, líder de Proyectos Estratégicos y el Project Manager, o quien haga las veces por vacancia o por cualquier motivo.</t>
  </si>
  <si>
    <t>1. Mantener la aplicación de la ruta de revisión del contenido a publicar o difundir por parte de Prensa y Comunicaciones. 
2. Incluir la descripción de la ruta de revisión de contenido a publicar en la Política de Comunicaciones.</t>
  </si>
  <si>
    <t>Contrato de seguridad firmado. 
Estudios de seguridad de los lugares donde se presta el servicio de vigilancia y seguridad privada</t>
  </si>
  <si>
    <t xml:space="preserve">Informe de ORDPAGO trámite de cuentas. 
Este reporte genera fecha de liquidación y de pago de las cuentas. </t>
  </si>
  <si>
    <t xml:space="preserve">Procedimientos actualizados y publicados
Política Financiera actualizada. 
Conciliaciones mensuales y cruces de información. 
Informe mensual de Gestión Financiera. </t>
  </si>
  <si>
    <t xml:space="preserve"> Ejecutar el procedimiento AGRI-SA-PD-008 SALIDA DE ELEMENTOS DEL ALMACÉN y actualización en caso de  requerirlo. </t>
  </si>
  <si>
    <t>Documentos de salida de elementos del almacén debidamente firmadas por los responsables de los nuevos bienes de Propiedad, planta y Equipo de Canal Capital</t>
  </si>
  <si>
    <t>Ejecutar el procedimiento AGRI-SA-PD-010 TOMA FÍSICA DE INVENTARIOS de acuerdo con la periodicidad definida y/o ejecutar el procedimiento AGRI-SA-PD-011 ENTREGA DE INVENTARIO INDIVIDUAL cuando haya lugar.</t>
  </si>
  <si>
    <t>1. Revisión de las obligaciones contractuales del servicio de vigilancia de la entidad en su etapa precontractual
2. Solicitar cada vez que se suscribe un nuevo contrato de vigilancia un estudio de seguridad para cada punto de Capital.</t>
  </si>
  <si>
    <t>1. Una (1) minuta contractual del servicio de vigilancia con las obligaciones definidas por la entidad.
2. Un estudio de seguridad por cada punto donde se presta el servicio de vigilancia.</t>
  </si>
  <si>
    <t xml:space="preserve"> </t>
  </si>
  <si>
    <t xml:space="preserve">N° de transferencia de información realizadas en el periodo de reporte </t>
  </si>
  <si>
    <t>dan cumplimiento a lo determinado en la cláusula de confidencialidad y uso de la información contenida en los contratos de prestación de servicios suscritos.</t>
  </si>
  <si>
    <t>En caso de detectarse fallas en la operación del control, se adelanta la solicitud de diligenciamiento del compromiso, así como la programación de capacitaciones internas sobre el contenido del código y otros temas que fortalezcan las capacidades del equipo de la Oficina de Control Interno.</t>
  </si>
  <si>
    <t>En caso de detectarse fallas en la operación del control, se realiza la verificación comparando los soportes remitidos por el área responsable de reportar la información versus papeles de trabajo e informe consolidado, de manera que se realicen los ajustes correspondientes en el informe, previo a la emisión de este.</t>
  </si>
  <si>
    <t>En caso de detectarse fallas en la operación del control [información escalada al comité por el área evaluada], se verifica lo indicado con los soportes entregados en el transcurso de la evaluación; en caso de no corresponder se procede a la revisión y modificación (si hay lugar a ello), adelantando el alcance a la evaluación y/o seguimiento realizado.</t>
  </si>
  <si>
    <t>1. Documentos revisados y/o actualizados y socializados.
2. Acta de reunión y/o listado de asistencia de capacitación de uso de información.</t>
  </si>
  <si>
    <t>1. Documentos revisados y/o actualizados y socializados/2
2. Capacitación en materia de confidencialidad y uso de la información/1</t>
  </si>
  <si>
    <t xml:space="preserve">Carpeta drive que contenga lo siguiente:
1. Anexos técnicos 
2. Solicitud de información a proveedores SIP (documento soporte de solicitud de cotización en Secop II)
3. Estudio de mercado correspondiente al proceso a contratar cuando aplique.
4. Ofertas de proveedores
5. Archivo "cuadro consolidado"
6. "AGJC-CN-FT-028 listado de documentos para contratar"
</t>
  </si>
  <si>
    <t>programar contenidos audiovisuales para emisión, que no están asociados a la misionalidad de Capital o a un convenio o contrato suscrito con la entidad</t>
  </si>
  <si>
    <t>ocasionado por presiones externas o conflictos de intereses (de acuerdo con lo que estipule la entidad en tal sentido) de alguno (s) de los miembros de la cadena que define y pone en pantalla los contenidos a emitir</t>
  </si>
  <si>
    <t>El profesional especializado grado 3 de Programación y el equipo de Programación asignado a la definición de los contenidos a programar</t>
  </si>
  <si>
    <t>En caso de que se evidencie la materialización del riesgo, el profesional especializado grado 3 de Programación, o el director operativo, elevará el caso ante la instancia interna que corresponda.</t>
  </si>
  <si>
    <t>Recibir sanciones de tipo disciplinario, penal y/o fiscal, así como generar afectaciones en la producción, postproducción y/o emisión de los contenidos emitidos por Canal Capital por medio de sus dos canales (Canal Capital y Eureka) y que son distribuidos a través de sus plataformas digitales.</t>
  </si>
  <si>
    <t xml:space="preserve">Por el interés de obtener comisiones o beneficiar a terceros, así como por falta o incumplimiento de controles o lineamientos para establecer las condiciones técnicas; desatender los lineamientos del área jurídica referente a la realización del proceso precontractual a través de SECOP II, pliego de condiciones o reglas de participación según lo definido en el manual de contratación de Canal Capital que se encuentre vigente.  </t>
  </si>
  <si>
    <t>Profesional especializado grado 3 del área técnica o la persona designada en caso de vacancia por cualquier motivo</t>
  </si>
  <si>
    <t>1. Total de procesos precontractuales, elaborados por técnica / Total de procesos precontractuales  que requieren estudio de mercado.</t>
  </si>
  <si>
    <t>Corrupción OPA</t>
  </si>
  <si>
    <t>verifica que los profesionales asignados a la Oficina, den cumplimiento a los lineamientos requeridos en el CCSE-PO-004 Código de ética para auditores internos, mediante el diligenciamiento y firma del formato "COMPROMISO ÉTICO DEL AUDITOR INTERNO CANAL CAPITAL" remitiéndolos al expediente contractual.</t>
  </si>
  <si>
    <t>1. Número de  presentaciones realizadas al director operativo para la aprobación - validación de la parrilla.
2. Número de correos electrónicos con la continuidad diaria de emisión.
3.  Número de bitácoras diarias de seguimiento a la emisión.</t>
  </si>
  <si>
    <t>El Profesional Especializado grado 3 del área técnica o el apoyo administrativo del área técnica, cada vez que requiera iniciar un proceso de contratación, en el cual sea necesario efectuar un estudio de mercado realiza las siguientes acciones:
1. Proyección de un anexo técnico
2. Invitación por SECOP II a cotizar a empresas con experiencia en el producto o servicios a contratar el cual contiene de un cronograma que incluye fecha de publicación, observaciones por parte de proveedores, respuestas a dichas observaciones y fecha de cierre.
3. Comparación de las ofertas.
4. Solicitud y verificación de documentos para contratación.
Lo anterior con el objetivo de garantizar el cumplimiento del principio de selección objetiva y convalidar los requisitos mínimos definidos por Capital para la contratación de proveedores en el marco del AGJC-CN-MN-001 Manual de contratación y procedimientos relacionados que se encuentren vigentes. 
En caso de que el diseño del proceso precontractual sea realizado por un colaborador diferente al profesional especializado grado 3 del área técnica, y que al revisar el documento se identifique una posible desviación en dichos documentos, se realizará la revisión y trazabilidad correspondiente; con base en la información identificada se elevará el caso a las instancias internas que corresponda para la toma de decisiones. 
En caso de que el área jurídica identifique posibles desviaciones o fallas en el diseño del estudio previo o de los anexos suministrados, estos serán revisados y subsanados por el equipo del área técnica.</t>
  </si>
  <si>
    <t>1. El contratista designado para coordinar las actividades del equipo digital, cada vez que se realice la contratación (nuevo contrato) de un miembro del equipo digital designado a la administración u optimización de los contenidos audiovisuales en las plataformas digitales del Canal, realizará la asignación y retiro de los permisos de usuarios, lo anterior con el objetivo de garantizar el buen uso y la limitación de acceso de las mismas. En caso de haber cambios en la designación de la actividad, deben realizarse los ajustes requeridos, quedando explícito en un correo electrónico y/o en la herramienta interna creada para el control de los permisos, como evidencia de la actividad.
2. El contratista designado para coordinar las actividades del equipo digital, o el contratista designado como Webmaster o el contratista designado como coordinador de proyectos digitales, cada vez que se detecta una falla asociada a alterar, manipular o falsificar información o contenidos en el uso de las plataformas digitales del Canal ocasionada por el proveedor o por parte de un miembro del equipo designado a la actividad, solicita soporte tecnológico y/o realiza el ajuste correspondiente, posteriormente realiza la investigación de las causas que ocasionaron la falla y elevan el caso a las instancias internas correspondientes para la toma de decisiones, lo anterior con el objetivo de evitar el mal uso de las plataformas o de la información y/o corregir la realización de acciones indebidas que no estén en coherencia con los protocolos digitales definidos.</t>
  </si>
  <si>
    <t>1. N° de asignaciones o retiros de permisos de acceso realizados en la vigencia al equipo digital
2. N° de solicitudes de soporte tecnológico o de ajustes de contenidos derivado de manipulación, falsificación o alteración, cuando haya lugar a ello.</t>
  </si>
  <si>
    <t>El Jefe de la Oficina Jurídica o el contratista del área que se designe para el efecto,  realizará mínimo dos (2) jornadas de transferencias de información (las cuales incluyen capacitaciones, socializaciones, comunicados internos, talleres y cualquier espacio de transferencia de conocimiento a que haya lugar y se considere pertinente) sobre el Manual de contratación que se encuentre vigente, en especial la relacionada con la elaboración de estudios previos y anexos.
Lo anterior se realiza con el fin de poner en conocimiento de las áreas las actividades que deben realizar en la etapa precontractual del proceso de contratación.
En caso de identificarse fallas en la ejecución del control se realizaran mesas de trabajo focalizadas con los grupos que tengan inconvenientes con la apropiación de la información transmitida.</t>
  </si>
  <si>
    <t>Jefe de la Oficina Jurídica  o el contratista del área que se designe para el efecto</t>
  </si>
  <si>
    <t>Formatos diligenciados en cada proceso de vinculación</t>
  </si>
  <si>
    <t xml:space="preserve">afectación en la imagen institucional, investigaciones y/o sanciones por parte de los entes de control por vinculación de una persona sin el debido proceso </t>
  </si>
  <si>
    <t xml:space="preserve">El profesional especializado de talento humano y/o el subdirector administrativo </t>
  </si>
  <si>
    <t>Estos formatos y validaciones se realizan con la información física o digital que aporta la persona que se encuentra en proceso de vinculación y reposan en las historias laborales de cada colaborador.</t>
  </si>
  <si>
    <t xml:space="preserve">Realiza la validación de la documentación cada  vez que ingresa un funcionario nuevo, esto en coherencia con lo establecido en el procedimiento  AGTH-PD-005 INGRESO DE SERVIDORES PUBLICOS, y sus puntos de control a través del diligenciamiento del formato  AGTH-FT-036 VERIFICACIÓN DEL CUMPLIMIENTO DE PERFIL DEL CARGO) y  AGTH-FT-064 LISTA DE VERIFICACIÓN INTERNA DE DOCUMENTOS PARA LA VINCULACIÓN EN PLANTA </t>
  </si>
  <si>
    <t>El profesional especializado grado 3 del Área Técnica y equipo de apoyo administrativo del área técnica</t>
  </si>
  <si>
    <t>Una vez surja una necesidad, se debe realizar una viabilidad técnica y se procederá a la realización de un proceso de contratación, que requiere estudios de mercado y de acuerdo con el Plan Anual de Adquisiciones - PAA, deberá atender los lineamientos definidos en el documento AGJC-CN-MN-001 Manual de contratación que se encuentre vigente, con el fin de establecer la modalidad de contratación.</t>
  </si>
  <si>
    <t xml:space="preserve">En caso de que el proceso precontractual sea realizado por un colaborador diferente al profesional especializado grado 3 del área técnica y este último al revisar el proceso identifique una posible desviación en los documentos que lo componen, se realizará la revisión y trazabilidad correspondiente; con base en la información identificada para elevar el caso a las instancias internas que corresponda para la toma de decisiones. 
Si la contratación requiere ser con un proveedor exclusivo por la necesidad del bien o servicio  este deberá ser soportado por un documento que así lo estipule.
En caso de que el área jurídica identifique posibles desviaciones o fallas en la proyección del estudio previo o de los anexos suministrados, estos serán revisados y subsanados por el área técnica.
</t>
  </si>
  <si>
    <t>Fecha inicial:
01/01/2024
Fecha de finalización:
31/12/2024</t>
  </si>
  <si>
    <t>El proceso comienza estableciendo directrices para la realización de nuevos productos multiplataforma, estableciendo una estrategia de producción y programación para todas las plataformas de circulación. Para ello es necesario identificar las necesidades de aliados, financiadores y audiencias del canal, y gestionarlos recursos financieros, humanos, logísticos, técnicos y tecnológicos que permitirán abordar la construcción de los productos audiovisuales en las fases de desarrollo, preproducción, producción, postproducción y promoción. Este proceso comprende la producción de contenidos gestados desde las siguientes equipos:
1. Línea de ciudadanía, cultura e infancia
2. Proyectos periodísticos
3. Transmisiones culturales, deportivas y academicas</t>
  </si>
  <si>
    <t xml:space="preserve">
Posibilidad de</t>
  </si>
  <si>
    <t xml:space="preserve">afectación  economica </t>
  </si>
  <si>
    <t>por el manejo inadecuado de los recursos  logísticos asociados a la producción audiovisual, con el fin obtener beneficio propio o para favorecer un tercero</t>
  </si>
  <si>
    <t xml:space="preserve">debido a la falta de precisión y/o aplicación de los lineamientos internos para el uso de los recursos logísticos </t>
  </si>
  <si>
    <t xml:space="preserve">
El Profesional especializado  grado 2  de Producción </t>
  </si>
  <si>
    <t>realiza el análisis, asignación y seguimiento de la solicitud de recursos logísticos, lo anterior cada vez que un área o equipo de la entidad lo requiera</t>
  </si>
  <si>
    <t>a través de la herramienta "anexo 1A formato de requerimiento" en la carpeta drive de seguimiento del contrato de operación logística.
En caso de que al realizar el análisis de la solicitud este no sea viable o pertinente se indicará dentro del "anexo 1A formato de requerimiento" las razones por las cuales se rechaza la solicitud y posibilidad de subsanación.</t>
  </si>
  <si>
    <t>Realizar, mínimo dos (2) veces en el año, una jornada de socialización y sensibilización a los equipos de producción sobre los lineamientos de solicitud y legalización de recursos logisticos. 
Así mismo, se realizará el envío de los lineamientos a través de correo electrónico.</t>
  </si>
  <si>
    <t>Soportes de la jornada de socialización 
Correo electrónico de envió de los lineamientos  de solicitud y legalización de recursos logisticos</t>
  </si>
  <si>
    <t>Profesional especializado de  grado 2 de producción</t>
  </si>
  <si>
    <t>Número de jornadas de sensibilización
Número de correos electrónicos enviados</t>
  </si>
  <si>
    <t>Ofrecer a las diversas audiencias de Capital Sistema de Comunicación Pública una propuesta clara de contenidos relevantes que planteen la transformación de la sociedad hacia un modelo participativo e incluyente bajo la política "el ciudadano en el centro".</t>
  </si>
  <si>
    <t>En la etapa inicial del proceso, que corresponde a la planeación del mismo, se elabora un plan de programación acorde con las directrices de la Gerencia General y la Dirección Operativa. En la etapa siguiente se realiza el diseño de las parrillas de programación mensuales y semanales y las continuidades diarias de programación a partir de los contenidos disponibles (propios, transmisiones, adquiridos, licenciados, entre otros). Además, se realiza el control de calidad de los contenidos para evaluar el cumplimiento de parámetros técnicos y editoriales para su correspondiente emisión y se aplican los sistemas de acceso normativos..</t>
  </si>
  <si>
    <t>para favorecer a un tercero (persona, cliente o entidad)</t>
  </si>
  <si>
    <t xml:space="preserve">debido a que se facilita el acceso a terceros no autorizados </t>
  </si>
  <si>
    <t xml:space="preserve">El profesional especializado grado 3 de Técnica y el contratista designado para coordinar las actividades del equipo digital </t>
  </si>
  <si>
    <t>cada vez que se requiere gestionar la adquisición de la plataforma tecnológica que da soporte a la página web, con relación a la copia de seguridad de los archivos, realizan la definición de las condiciones técnicas para la contratación del proveedor, con base en las necesidades identificadas en la administración de la página web por parte del equipo Digital de la Dirección Operativa. 
Lo anterior se realiza con el objetivo de garantizar el cumplimiento del principio de selección objetiva y convalidando los requisitos mínimos definidos por Capital para la contratación de proveedores en el marco del Manual de contratación y procedimientos relacionados que se encuentren vigentes.</t>
  </si>
  <si>
    <t>Debido a omisiones en la  verificación del cumplimiento del perfil del cargo o entrega de documentos Falsos.</t>
  </si>
  <si>
    <t xml:space="preserve">Falta de control en el número consecutivo de radicación. 
Falta de herramientas ofimáticas que ejerzan control sobre el consecutivo generando las alertas necesarias. </t>
  </si>
  <si>
    <t>Falta de controles desde el origen (áreas productoras de la información) hasta el registro de la misma en la Subdirección Financiera.</t>
  </si>
  <si>
    <t xml:space="preserve">Las áreas y los correspondientes supervisores cuentan con un equipo de apoyo a la Supervisión o referentes técnicos, encargados entre otras, de revisar, hacer seguimiento a cada una de las cuentas de los contratistas y radicarla en la Subdirección Financiera. 
El equipo de la Subdirección Financiera cuenta con personal para cada actividad durante el proceso de radicación, inclusión , contabilización y pago de las OP y ejecución presupuestal. 
Además existe un formulario de radicación que genera un número consecutivo de Orden de Radicación y fecha, generando un correo electrónico a la persona que radica la cuenta.
El proceso genera adicionalmente un número consecutivo de Orden de Pago. </t>
  </si>
  <si>
    <t>1. Revisar fecha de cuenta de cobro Vs. la fecha de radicación a la Subdirección Financiera. 
2. Vigilar que las cuentas se paguen dentro de los tiempos establecidos dentro del procedimiento. 
3. Realizar seguimiento al número consecutivo de radicación y número de orden de pago. 
4. Realizar seguimiento mensual a todas las cuentas radicadas validando que se encuentren liquidadas.</t>
  </si>
  <si>
    <t>1.Fecha cuenta de cobro Vs Fecha de radicación en la Subdirección Financiera. 
2.Número de cuentas tramitadas/ Número de cuentas radicadas. 
3. Fecha de pago/ Fecha de radicación.
4. Informe de Ordpago.</t>
  </si>
  <si>
    <t xml:space="preserve">1. Documentos actualizados en la Subdirección Financiera.
2. Número de conciliaciones 
2. Informes de gestión financiera. </t>
  </si>
  <si>
    <t>Salidas de elementos del almacén debidamente firmadas por los responsables de los nuevos bienes de Propiedad, planta y Equipo de Canal Capital</t>
  </si>
  <si>
    <t>3  actas de reunión distribuidas de la siguientes manera:
* 2 actas para las tomas físicas de todos los bienes de consumo controlado junto con el registro fotográfico de la actividad
* 1 acta para la toma física aleatoria de Propiedad, Planta y Equipo junto con el registro fotográfico de la actividad
* Informe final de la gran toma física de inventarios de la vigencia, para los bienes de Propiedad, Planta y Equipo de la entidad</t>
  </si>
  <si>
    <t>Brindar asesoría y acompañamiento a las áreas y equipos de la Entidad, para que los procesos de contratación adelantados cumplan con la normatividad vigente y estándares internos definidos. Así como brindar asesoría jurídica para la toma de decisiones con respaldo en el ordenamiento legal vigente, realizando la defensa y activando el aparato jurisdiccional, conforme a los intereses de Canal Capital en los procesos extrajudiciales, judiciales y cobro coactivo, todo esto en el marco de la prevención del daño antijurídico</t>
  </si>
  <si>
    <t>En lo relacionado con los asuntos contractuales, el proceso inicia con el planteamiento de las necesidades de contratación desde las diferentes áreas y equipos de la Entidad, continua con el respectivo análisis y asesoría por parte del equipo de Contratación en la etapa precontractual como contractual, y dado el caso el acompañamiento en la asesoría jurídica que requiera la supervisión designada frente a la ejecución del contrato, finalizando con el cierre contractual y la liquidación cuando haya lugar a ello. Dicho cierre contractual será elaborado por el supervisor del contrato.
En lo relacionado con los asuntos jurídicos, el proceso inicia con la recepción de información que requiere análisis jurídico tanto interno y externo, y finaliza con la expedición de conceptos, respuestas a derechos de petición asignados a la Oficina Jurídica, contestación de demandas, respuestas a acciones constitucionales, y adelantamiento de procesos de cobro, con el objetivo de recuperar sumas dinerarias a favor de la entidad, así como, instaurar las demandas que resulten del análisis jurídico que se haya realizado a los diferentes casos que se presenten durante el giro ordinario de la actividad de Canal Capital, cuando haya lugar a ello. Así mismo, gestiona las actividades relacionadas con el Comité de Conciliación.</t>
  </si>
  <si>
    <t>Gestión Jurídica y Contractual</t>
  </si>
  <si>
    <t>Control Disciplinario Interno</t>
  </si>
  <si>
    <t xml:space="preserve">Gestión de marca y Comunicaciones </t>
  </si>
  <si>
    <t>Gestión técnica para la producción, realización, emisión y circulación de contenidos</t>
  </si>
  <si>
    <t>afectación reputacional y/o económicas por el favorecimiento a un oferente en un proceso de contratación por acción u omisión generada con dolo, presión de superiores o terceros,</t>
  </si>
  <si>
    <t>Profesional especializado grado 03 del área jurídica y los contratistas que prestan servicios como abogados de primera línea y asesor jurídico de la Entidad y la asesora jurídica de la Dirección Operativa</t>
  </si>
  <si>
    <t>investigaciones o sanciones disciplinarias</t>
  </si>
  <si>
    <t xml:space="preserve">por recibir o solicitar beneficios económicos o de otra índole   a nombre propio o de terceros con el fin de facilitar copias de material audiovisual </t>
  </si>
  <si>
    <t>debido al desconocimiento u omisión del procedimiento frente a los requisitos que se deben tener en cuenta para la entrega de las copias, las tarifas o los costos incurridos.</t>
  </si>
  <si>
    <t>sanciones  o investigaciones disciplinarias y/o fiscales</t>
  </si>
  <si>
    <t>por realizar cobros no autorizados a nombre propio o de un  tercero  para el otorgamiento de permisos de retransmisión de señal (OPA),</t>
  </si>
  <si>
    <t>debido a la  falta de comunicación  interna y desatención de los pasos o requisitos publicados en la Guía de trámites.</t>
  </si>
  <si>
    <t xml:space="preserve">
Cada vez que reciba una solicitud de copia de material audiovisual adelanta el registro en el formato AAUT-FT-008 SEGUIMIENTO Y CONTROL DE PQRS y en el sistema Bogotá te escucha de toda la información pertinente
revisando el cumplimiento de los requisitos establecidos en la  Guía de trámites y servicios de Bogotá - Copias de material audiovisual, así como de lo establecido en el procedimiento AAUT-PD-001 ATENCIÓN Y RESPUESTA A REQUERIMIENTOS DE LA CIUDADANIA con el fin de dar trámite y gestión oportuna a dichas peticiones.</t>
  </si>
  <si>
    <t>1. Revisar y actualizar (si es el caso) la información relacionada con los costos asociados a la prestación de otros procedimientos administrativos -OPAS y servicios, de acuerdo con lo registrado tanto en el SUIT como en la GTyS de la entidad, con el fin de que no se presenten situaciones de cobros no autorizados.</t>
  </si>
  <si>
    <t>diariamente realizan el seguimiento y registro en el formato "MDCC-FT-013 continuidad diaria de emisión", en cumplimiento de los procedimientos y manuales internos que describen la actividad, con el fin validar que los contenidos puestos en la parrilla den cumplimiento a los planes de programación de los canales de televisión.</t>
  </si>
  <si>
    <t>1 El profesional especializado grado 3 de Programación, el auxiliar de Tráfico o el contratista designado para tal fin presenta al director operativo, al menos una vez al mes, las parrillas mensuales y las novedades, para su aprobación.
2. El auxiliar grado 4 de Programación (parrilla principal) o contratista que presta servicios para la elaboración de play list de eureka remite diariamente a las áreas competentes la continuidad de emisión, a través de correo electrónico, con el fin de dar a conocer la parrilla de programación del día siguiente.
3. Los operadores de máster diligencian diariamente las bitácoras de seguimiento de los contenidos emitidos con el fin de reportar situaciones que puedan presentarse en la programación. 
Todo lo anterior se realiza con el objeto de verificar el cumplimiento de los puntos de control en la gestión de la programación en relación con los contenidos que no provienen de los equipos de Producción o Proyectos Estratégicos del Canal.
En caso de identificar una posible desviación, el profesional especializado grado 3 de Programación, o el director operativo, realizará el análisis e indagación de la situación presentada sobre la programación de contenidos que no están asociados a la misionalidad de Capital o a un convenio o contrato suscrito con la entidad.
En caso de que se evidencie la materialización del riesgo, el profesional especializado grado 3 de Programación, o el director operativo, elevará el caso ante la instancia interna respectiva.</t>
  </si>
  <si>
    <t>Profesional especializado grado 3 de programación o la persona designada en caso de vacancia por cualquier motivo
Auxiliar de tráfico
o la persona designada en caso de vacancia por cualquier motivo
Profesional especializado grado 3 de Técnica   o la persona designada en caso de vacancia por cualquier motivo (para la actividad de control 3)</t>
  </si>
  <si>
    <t>Debido a la manipulación y/o direccionamiento de aspectos técnicos dentro de la información precontractual por parte del equipo del área Técnica, para la adquisición de equipos y servicios asociados al proceso.</t>
  </si>
  <si>
    <t xml:space="preserve">En caso de que se requiera la restauración de la información se solicitará soporte al proveedor a través de los canales correspondientes y el ingeniero de infraestructura realiza la restauración requerida o en caso de incumplimiento  por parte del proveedor se realizarán los trámites jurídicos determinados entre las partes. </t>
  </si>
  <si>
    <t xml:space="preserve">Técnico grado 2 de Servicios Administrativos  </t>
  </si>
  <si>
    <t>Actas de reuniones firmadas por el área de Servicios Administrativos junto con registro fotográfico de las tomas físicas realizadas e informe final de la gran toma física de inventarios de la vigencia</t>
  </si>
  <si>
    <t xml:space="preserve">
debido a:
1. Manipulación de estudios previos, de mercado y anexos técnicos que impidan intencionalmente la participación de mejores oferentes, o
2. Adjudicación sin el lleno de requisitos legales de contratación
</t>
  </si>
  <si>
    <t xml:space="preserve">
permitiendo direccionar hacia una persona natural o jurídica, grupo y/o firma en particular, la suscripción de un contrato determinado </t>
  </si>
  <si>
    <t xml:space="preserve">adelanta la verificación del cumplimiento de los lineamientos establecidos en el AGJC-CN-MN-001 MANUAL DE CONTRATACIÓN, teniendo en cuenta lo descrito en la sección ETAPAS DEL PROCESO DE CONTRATACIÓN - ETAPA DE PLANEACIÓN - Estudios y documentos previos respecto a la idoneidad y experiencia del oferente, requisitos habilitantes y calificantes, aplicación del régimen contractual y aplicación de la modalidad de selección, de conformidad con la necesidad planteada por la dependencia solicitante de la contratación. Lo anterior se realiza cada vez que un área solicitante radica el estudio previo y anexos al área jurídica.
Los soportes de la verificación realizada corresponde a:
1. Los correos electrónicos y agendamiento de reuniones (cuando aplique) 
2. La trazabilidad en el software de gestión contractual
</t>
  </si>
  <si>
    <t>1. Emitir una comunicación a las áreas involucradas en el proceso de copias de material audiovisual donde se socialice el debido cumplimiento del procedimiento establecido AAUT-PD-001 ATENCIÓN Y RESPUESTA A REQUERIMIENTOS DE LA CIUDADANIA, específicamente del punto de control de la actividad tres.
2. Actualización semestral de los requisitos de copia de material audiovisual registrados en la Guía de trámites y servicios del distrito.
3. Socialización de los requisitos registrados en la Guía de trámites y servicios del distrito a los procesos que intervienen en el suministro de copias de material audiovisual.</t>
  </si>
  <si>
    <t>1.  Comunicación enviada a las áreas competentes a través de correo electrónico.
2. Guía de trámites y servicios actualizada.
3. Comunicación de socialización de requisitos.</t>
  </si>
  <si>
    <r>
      <t xml:space="preserve">1. Correo electrónico de asignación de permisos y/o "herramienta  control de acceso/permisos a las plataformas del equipo digital" de la vigencia.
2. Solicitudes de soporte al proveedor cuando hay lugar a ello, o soporte de las correcciones realizadas en los contenidos o publicaciones  derivado de alteraciones, manipulaciones o falsificaciones de la información publicada y con esto afectar la reputación de la entidad y reporte del ingeniero de infraestructura sobre el funcionamiento de la página web
</t>
    </r>
    <r>
      <rPr>
        <b/>
        <sz val="9"/>
        <rFont val="Arial"/>
        <family val="2"/>
      </rPr>
      <t>Nota</t>
    </r>
    <r>
      <rPr>
        <sz val="9"/>
        <rFont val="Arial"/>
        <family val="2"/>
      </rPr>
      <t>: No aplica para fallas de estilo o forma realizados a los contenidos. Si durante la vigencia no se presenta conatos de manipulación de la información derivado del alcance expresado en el control, este soporte no será suministrado por cuanto no se tendrán soportes ni de solicitudes al proveedores ni de correcciones internas.</t>
    </r>
  </si>
  <si>
    <r>
      <t xml:space="preserve">En caso de no contar con la completitud de los documentos precontractuales o encontrar alguna irregularidad respecto al cumplimiento de la normatividad o procesos internos de contratación, se solicitará al requirente, la subsanación o aclaración de los aspectos identificados a través de correo electrónico o mesas de trabajo y/o reunión. Si las diferencias persisten será elevado al Comité de Contratación (en los casos que aplique) o a las instancias internas correspondientes, según sea el caso.
</t>
    </r>
    <r>
      <rPr>
        <b/>
        <sz val="9"/>
        <rFont val="Arial"/>
        <family val="2"/>
      </rPr>
      <t>Nota</t>
    </r>
    <r>
      <rPr>
        <sz val="9"/>
        <rFont val="Arial"/>
        <family val="2"/>
      </rPr>
      <t>:
Los controles establecidos por el Área Jurídica no tienen el alcance de detectar las desviaciones de corrupción que se generen sobre los aspectos técnicos, específicos y sobre la necesidad del área requirente, toda vez que no se cuenta con el conocimiento técnico que permita establecer si realmente el bien o servicio solicitado es en efecto una necesidad, además bajo los parámetros establecidos por el área solicitante. Es por ello que el Área Jurídica admite bajo el principio de buena fe, que la solicitud de contratación realizada por el área requirente, se ajusta a la realidad del Canal.</t>
    </r>
  </si>
  <si>
    <t>Por influencia externa o por presión de un tercero, amenazas y/o sobornos</t>
  </si>
  <si>
    <t>Realizar las verificaciones de cumplimiento de perfil del cargo a través de los siguientes formatos:
1. Diligenciamiento del formato VERIFICACIÓN DEL CUMPLIMIENTO DE PERFIL DEL CARGO  AGTH-FT-036
2. Diligenciamiento del formato LISTA DE VERIFICACIÓN INTERNA DE DOCUMENTOS PARA LA VINCULACIÓN EN PLANTA AGTH-FT-064</t>
  </si>
  <si>
    <t>Formatos diligenciados / vinculaciones realizadas.</t>
  </si>
  <si>
    <t>Formulario Google de control de asistencia a jornada de transferencia de información o comunicado interno enviado o grabación de la jornada de transferencia de información o capturas de pantalla de la reunión realizada y agendamientos a reunión o similares</t>
  </si>
  <si>
    <t xml:space="preserve">.
En caso de identificar desviaciones  sobre los valores facturados y/o negligencia en la aplicación del procedimiento se adelantarán los ajuste necesarios, registrando un acta de reunión, correo u otra comunicación evidenciando la verificación realizada.
</t>
  </si>
  <si>
    <t>1.  Comunicación enviada a las áreas competentes/2
2. Actualización de los requisitos del OPA registrados en la Guía de trámites y servicios/2
3. Comunicación donde se socialicen los requisitos registrados en la Guía de trámites y servicios del distrito/2</t>
  </si>
  <si>
    <t xml:space="preserve">investigaciones disciplinarias, penales y/o fiscales, indagaciones y/o sanciones </t>
  </si>
  <si>
    <t>por omisión de observaciones detectadas o uso inadecuado de la información; al recibir y/o solicitar dádivas o beneficios a nombre propio o de terceros</t>
  </si>
  <si>
    <t>por falta de conocimiento y/o incumplimiento de los lineamientos de evaluación, seguimiento y de confidencialidad y uso de la información.</t>
  </si>
  <si>
    <t>1. Revisión, actualización y socialización del procedimiento AUDITORIAS DE GESTIÓN [CCSE-PD-002].
2. Revisión, actualización y socialización del procedimiento SEGUIMIENTOS [CCSE-PD-003].
3. Revisión y/o actualización, socialización del MANUAL DE AUDITORÍA INTERNA [CCSE-MN-001].</t>
  </si>
  <si>
    <t xml:space="preserve">1. Documentos revisados, actualizados y publicados en la intranet. 
2. Acta(s) de reunión de socialización de ajustes realizados. </t>
  </si>
  <si>
    <t>1.Documentos revisados, actualizados y socializados/3</t>
  </si>
  <si>
    <t>1. Revisión y modificación del Plan de Fomento de la Cultura del Autocontrol. 
2. Realizar seguimiento al Plan de Fomento de la Cultura del Autocontrol mínimo una (1) vez al mes.
3. Realizar una (1) socialización institucional sobre el ESTATUTO DE AUDITORIA [CCSE-PO-003]</t>
  </si>
  <si>
    <t xml:space="preserve">1. Plan de Fomento de la Cultura del Autocontrol [Modificado].
2. Seguimientos al Plan de Fomento de la Cultura del Autocontrol. 
3. Listado de asistencia y presentación de socialización institucional del estatuto de auditoría. </t>
  </si>
  <si>
    <t>1. Plan de fomento modificado/1
2. Seguimientos adelantados/11
3. Socialización institucional del estatuto de auditoría/1</t>
  </si>
  <si>
    <t>1. Revisar y/o actualizar el Código de Ética del Auditor - Canal Capital.
2. Suscribir el Compromiso Ético del Auditor Interno al inicio de la nueva contratación- Canal Capital y remitir al expediente de cada integrante de la OCI [a la firma de contrato nuevo].
3. Socializar y evaluar a los integrantes de la OCI, sobre el Código de Ética del Auditor y el Código de Integridad.
4. Realizar una capacitación en materia de Gestión Antisoborno y prevención del riesgo de lavado de activos y financiación del terrorismo (SARLAFT).</t>
  </si>
  <si>
    <t>1. Código de ética revisado y/o actualizado. 
2. Acta de reunión de socialización del documento revisado y/o actualizado.
3. Compromiso ético del auditor suscrito.
4. Acta de reunión y/o listado de asistencia de capacitación en gestión Antisoborno y SARLAFT.</t>
  </si>
  <si>
    <t>1. Documento revisado y/o actualizado y socializado/1
2. Compromiso ético del auditor suscrito en el expediente de cada integrante de la OCI.
3. Capacitación en gestión Antisoborno y SARLAFT/1</t>
  </si>
  <si>
    <t xml:space="preserve">1. Revisar y/o actualizar y socializar el Estatuto de Auditoría - Canal Capital
2. Revisar y/o actualizar y socializar el Manual de Auditoría Interna - Canal Capital
3. Adelantar capacitación en materia de confidencialidad y uso de la información para el equipo de la Oficina de Control Interno. </t>
  </si>
  <si>
    <t>02-2024</t>
  </si>
  <si>
    <t>Se publica el documento Matriz de Riesgos de Corrupción en su segunda versión, atendiendo la solicitud de actualización del equipo del proceso digital de la entidad.</t>
  </si>
  <si>
    <t xml:space="preserve">
obtener comisiones u otro tipo de ventajas con los clientes y/o proveedores de ventas y mercadeo,
</t>
  </si>
  <si>
    <t>1. MCOM-FT-019. SEGUIMIENTO A LA GESTION COMERCIAL Y MERCADEO</t>
  </si>
  <si>
    <r>
      <t>Cada vez que se formula y presenta una propuesta de venta y se formaliza un contrato u oferta comercial, realizan la revisión rigurosa de aspectos técnicos, misionales, jurídicos y financieros con base en el procedimiento "MCOM-PD-002 Gestión proyectos y negocios estratégicos", así mismo realizan la verificación del cumplimiento de la resolución de tarifas, cuando aplique, para garantizar la pertinencia de los compromisos pactados en la comercialización.
Cada vez que se requiera la contratación de productos o servicios necesarios para la ejecución de un contrato interadministrativo u oferta comercial, realizaran, junto con el equipo de contratista designado a esta actividad, la revisión de las condiciones pactadas con el Cliente, la revisión de los lineamientos establecidos en el AGJC-CN-MN-001 manual de contratación que se encuentre vigente. Lo anterior con el objetivo de garantizar el cumplimiento del principio de selección objetiva y convalidar los requisitos mínimos definidos por Capital para la contratación de proveedores.
Una vez, esté en ejecución el contrato u oferta comercial, dichos profesionales efectúan el seguimiento a la gestión realizada por parte del equipo de Ventas y Mercadeo, con el fin verificar que la información suministrada sea confiable y trazable y de esta manera darla a conocer a las instancias pertinentes, según se requiera</t>
    </r>
    <r>
      <rPr>
        <sz val="11"/>
        <rFont val="Arial"/>
        <family val="2"/>
      </rPr>
      <t>.</t>
    </r>
  </si>
  <si>
    <t>En caso de identificarse desviaciones en la formulación de cotizaciones  y/o propuesta creativa y presupuesto, así como para la aplicación de descuentos, el profesional grado 1 de Ventas y Mercadeo, el líder de proyectos estratégicos (contratista) y/o el Project Manager (contratista), realizarán la revisión de los antecedentes del evento y el contexto del mismo y posteriormente elevará al caso al Gerente, con base en la decisión que esta instancia tome, se realizarán las acciones correspondientes.</t>
  </si>
  <si>
    <t>El profesional grado 1 de Ventas y Mercadeo, el líder de Proyectos Estratégicos y el Project Manager, cada vez que se perfecciona un contrato u oferta de servicio, realizarán la asignación de los productores (contratistas) para las diferentes cuentas del área, así mismo realizarán las reuniones de tráfico (mínimo dos veces en el mes) con los equipos de Ventas y Mercadeo, lo anterior con el fin de verificar la evolución del proyecto, que la información suministrada sea confiable y trazable y atender de manera oportuna, cualquier anomalía que pueda presentarse.
En caso de identificarse desviaciones en la ejecución del proyecto, el profesional grado 1 de Ventas y Mercadeo, el líder de proyectos estratégicos (contratista) y/o el Project Manager (contratistas), realizarán la revisión de los antecedentes del evento y el contexto del mismo, según los resultados de dicho análisis elevarán al caso a las instancias correspondientes para la toma de decisión.
Como soporte de la ejecución de estas actividades se realizará el registro de la información en la herramienta dispuesta para este fin.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</si>
</sst>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27" x14ac:knownFonts="1">
    <font>
      <sz val="11"/>
      <color theme="1"/>
      <name val="Calibri"/>
      <family val="2"/>
      <scheme val="minor"/>
    </font>
    <font>
      <b/>
      <sz val="11"/>
      <color theme="1"/>
      <name val="Calibri"/>
      <family val="2"/>
      <scheme val="minor"/>
    </font>
    <font>
      <sz val="10"/>
      <name val="Arial"/>
      <family val="2"/>
    </font>
    <font>
      <i/>
      <sz val="10"/>
      <name val="Arial"/>
      <family val="2"/>
    </font>
    <font>
      <b/>
      <sz val="10"/>
      <name val="Arial"/>
      <family val="2"/>
    </font>
    <font>
      <b/>
      <sz val="11"/>
      <name val="Arial"/>
      <family val="2"/>
    </font>
    <font>
      <sz val="11"/>
      <name val="Arial"/>
      <family val="2"/>
    </font>
    <font>
      <sz val="10"/>
      <name val="Arial"/>
      <family val="2"/>
    </font>
    <font>
      <sz val="11"/>
      <color theme="1"/>
      <name val="Arial"/>
      <family val="2"/>
    </font>
    <font>
      <sz val="10"/>
      <color theme="1"/>
      <name val="Arial"/>
      <family val="2"/>
    </font>
    <font>
      <sz val="9"/>
      <color theme="1"/>
      <name val="Arial"/>
      <family val="2"/>
    </font>
    <font>
      <b/>
      <sz val="10"/>
      <color theme="1"/>
      <name val="Arial"/>
      <family val="2"/>
    </font>
    <font>
      <sz val="9"/>
      <color indexed="81"/>
      <name val="Tahoma"/>
      <family val="2"/>
    </font>
    <font>
      <sz val="11"/>
      <color theme="1"/>
      <name val="Calibri"/>
      <family val="2"/>
      <scheme val="minor"/>
    </font>
    <font>
      <b/>
      <sz val="11"/>
      <color theme="1"/>
      <name val="Arial"/>
      <family val="2"/>
    </font>
    <font>
      <b/>
      <sz val="9"/>
      <color indexed="81"/>
      <name val="Tahoma"/>
      <family val="2"/>
    </font>
    <font>
      <sz val="10"/>
      <name val="Arial Narrow"/>
      <family val="2"/>
    </font>
    <font>
      <sz val="10"/>
      <name val="Arial Narrow"/>
      <family val="2"/>
      <charset val="1"/>
    </font>
    <font>
      <i/>
      <sz val="9"/>
      <color indexed="81"/>
      <name val="Tahoma"/>
      <family val="2"/>
    </font>
    <font>
      <sz val="8"/>
      <name val="Calibri"/>
      <family val="2"/>
      <scheme val="minor"/>
    </font>
    <font>
      <b/>
      <sz val="9"/>
      <name val="Arial"/>
      <family val="2"/>
    </font>
    <font>
      <sz val="10"/>
      <color theme="1"/>
      <name val="Arial Narrow"/>
      <family val="2"/>
    </font>
    <font>
      <b/>
      <sz val="9"/>
      <color theme="1"/>
      <name val="Arial"/>
      <family val="2"/>
    </font>
    <font>
      <b/>
      <sz val="9"/>
      <color rgb="FF000000"/>
      <name val="Arial"/>
      <family val="2"/>
    </font>
    <font>
      <sz val="9"/>
      <color theme="1"/>
      <name val="Symbol"/>
      <family val="1"/>
      <charset val="2"/>
    </font>
    <font>
      <sz val="9"/>
      <name val="Arial"/>
      <family val="2"/>
    </font>
    <font>
      <sz val="9"/>
      <color rgb="FF000000"/>
      <name val="Arial"/>
      <family val="2"/>
    </font>
  </fonts>
  <fills count="18">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rgb="FFBFBFBF"/>
        <bgColor indexed="64"/>
      </patternFill>
    </fill>
    <fill>
      <patternFill patternType="solid">
        <fgColor rgb="FFFFFF00"/>
        <bgColor indexed="64"/>
      </patternFill>
    </fill>
    <fill>
      <patternFill patternType="solid">
        <fgColor rgb="FFFF6600"/>
        <bgColor indexed="64"/>
      </patternFill>
    </fill>
    <fill>
      <patternFill patternType="solid">
        <fgColor rgb="FFFF0000"/>
        <bgColor indexed="64"/>
      </patternFill>
    </fill>
    <fill>
      <patternFill patternType="solid">
        <fgColor rgb="FF00B050"/>
        <bgColor indexed="64"/>
      </patternFill>
    </fill>
    <fill>
      <patternFill patternType="solid">
        <fgColor theme="4"/>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8"/>
        <bgColor indexed="64"/>
      </patternFill>
    </fill>
    <fill>
      <patternFill patternType="solid">
        <fgColor theme="9"/>
        <bgColor indexed="64"/>
      </patternFill>
    </fill>
    <fill>
      <patternFill patternType="solid">
        <fgColor theme="9" tint="0.79998168889431442"/>
        <bgColor indexed="64"/>
      </patternFill>
    </fill>
  </fills>
  <borders count="63">
    <border>
      <left/>
      <right/>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s>
  <cellStyleXfs count="8">
    <xf numFmtId="0" fontId="0" fillId="0" borderId="0"/>
    <xf numFmtId="0" fontId="2" fillId="0" borderId="0"/>
    <xf numFmtId="0" fontId="7" fillId="0" borderId="0"/>
    <xf numFmtId="0" fontId="7" fillId="0" borderId="0"/>
    <xf numFmtId="9" fontId="13" fillId="0" borderId="0" applyFont="0" applyFill="0" applyBorder="0" applyAlignment="0" applyProtection="0"/>
    <xf numFmtId="0" fontId="2" fillId="0" borderId="0"/>
    <xf numFmtId="0" fontId="2" fillId="0" borderId="0"/>
    <xf numFmtId="44" fontId="13" fillId="0" borderId="0" applyFont="0" applyFill="0" applyBorder="0" applyAlignment="0" applyProtection="0"/>
  </cellStyleXfs>
  <cellXfs count="299">
    <xf numFmtId="0" fontId="0" fillId="0" borderId="0" xfId="0"/>
    <xf numFmtId="0" fontId="2" fillId="2" borderId="0" xfId="1" applyFill="1"/>
    <xf numFmtId="0" fontId="2" fillId="2" borderId="2" xfId="1" applyFill="1" applyBorder="1"/>
    <xf numFmtId="0" fontId="2" fillId="2" borderId="3" xfId="1" applyFill="1" applyBorder="1"/>
    <xf numFmtId="0" fontId="5" fillId="4" borderId="4" xfId="1" applyFont="1" applyFill="1" applyBorder="1" applyAlignment="1">
      <alignment horizontal="center" vertical="center" wrapText="1"/>
    </xf>
    <xf numFmtId="0" fontId="5" fillId="5" borderId="4" xfId="1" applyFont="1" applyFill="1" applyBorder="1" applyAlignment="1">
      <alignment horizontal="center" vertical="center" wrapText="1"/>
    </xf>
    <xf numFmtId="0" fontId="5" fillId="6" borderId="5" xfId="1" applyFont="1" applyFill="1" applyBorder="1" applyAlignment="1">
      <alignment horizontal="center" vertical="center" wrapText="1"/>
    </xf>
    <xf numFmtId="0" fontId="5" fillId="7" borderId="6" xfId="1" applyFont="1" applyFill="1" applyBorder="1" applyAlignment="1">
      <alignment horizontal="center" vertical="center" wrapText="1"/>
    </xf>
    <xf numFmtId="0" fontId="5" fillId="7" borderId="7" xfId="1" applyFont="1" applyFill="1" applyBorder="1" applyAlignment="1">
      <alignment horizontal="center" vertical="center" wrapText="1"/>
    </xf>
    <xf numFmtId="0" fontId="5" fillId="7" borderId="8" xfId="1" applyFont="1" applyFill="1" applyBorder="1" applyAlignment="1">
      <alignment horizontal="center" vertical="center" wrapText="1"/>
    </xf>
    <xf numFmtId="0" fontId="5" fillId="6" borderId="9" xfId="1" applyFont="1" applyFill="1" applyBorder="1" applyAlignment="1">
      <alignment horizontal="center" vertical="center" wrapText="1"/>
    </xf>
    <xf numFmtId="0" fontId="5" fillId="7" borderId="4" xfId="1" applyFont="1" applyFill="1" applyBorder="1" applyAlignment="1">
      <alignment horizontal="center" vertical="center" wrapText="1"/>
    </xf>
    <xf numFmtId="0" fontId="5" fillId="7" borderId="10" xfId="1" applyFont="1" applyFill="1" applyBorder="1" applyAlignment="1">
      <alignment horizontal="center" vertical="center" wrapText="1"/>
    </xf>
    <xf numFmtId="0" fontId="5" fillId="5" borderId="5" xfId="1" applyFont="1" applyFill="1" applyBorder="1" applyAlignment="1">
      <alignment horizontal="center" vertical="center" wrapText="1"/>
    </xf>
    <xf numFmtId="0" fontId="5" fillId="6" borderId="4" xfId="1" applyFont="1" applyFill="1" applyBorder="1" applyAlignment="1">
      <alignment horizontal="center" vertical="center" wrapText="1"/>
    </xf>
    <xf numFmtId="0" fontId="5" fillId="8" borderId="4" xfId="1" applyFont="1" applyFill="1" applyBorder="1" applyAlignment="1">
      <alignment horizontal="center" vertical="center" wrapText="1"/>
    </xf>
    <xf numFmtId="0" fontId="5" fillId="5" borderId="9" xfId="1" applyFont="1" applyFill="1" applyBorder="1" applyAlignment="1">
      <alignment horizontal="center" vertical="center" wrapText="1"/>
    </xf>
    <xf numFmtId="0" fontId="5" fillId="6" borderId="10" xfId="1" applyFont="1" applyFill="1" applyBorder="1" applyAlignment="1">
      <alignment horizontal="center" vertical="center" wrapText="1"/>
    </xf>
    <xf numFmtId="0" fontId="5" fillId="8" borderId="5" xfId="1" applyFont="1" applyFill="1" applyBorder="1" applyAlignment="1">
      <alignment horizontal="center" vertical="center" wrapText="1"/>
    </xf>
    <xf numFmtId="0" fontId="5" fillId="5" borderId="11" xfId="1" applyFont="1" applyFill="1" applyBorder="1" applyAlignment="1">
      <alignment horizontal="center" vertical="center" wrapText="1"/>
    </xf>
    <xf numFmtId="0" fontId="5" fillId="5" borderId="12" xfId="1" applyFont="1" applyFill="1" applyBorder="1" applyAlignment="1">
      <alignment horizontal="center" vertical="center" wrapText="1"/>
    </xf>
    <xf numFmtId="0" fontId="5" fillId="5" borderId="13" xfId="1" applyFont="1" applyFill="1" applyBorder="1" applyAlignment="1">
      <alignment horizontal="center" vertical="center" wrapText="1"/>
    </xf>
    <xf numFmtId="0" fontId="5" fillId="4" borderId="14" xfId="1" applyFont="1" applyFill="1" applyBorder="1" applyAlignment="1">
      <alignment horizontal="center" vertical="center" wrapText="1"/>
    </xf>
    <xf numFmtId="0" fontId="5" fillId="2" borderId="0" xfId="1" applyFont="1" applyFill="1" applyAlignment="1">
      <alignment vertical="center" wrapText="1"/>
    </xf>
    <xf numFmtId="0" fontId="5" fillId="2" borderId="0" xfId="1" applyFont="1" applyFill="1" applyAlignment="1">
      <alignment vertical="top" wrapText="1"/>
    </xf>
    <xf numFmtId="0" fontId="6" fillId="2" borderId="0" xfId="1" applyFont="1" applyFill="1" applyAlignment="1">
      <alignment vertical="top" wrapText="1"/>
    </xf>
    <xf numFmtId="0" fontId="5" fillId="2" borderId="0" xfId="1" applyFont="1" applyFill="1" applyAlignment="1">
      <alignment horizontal="center" vertical="top" wrapText="1"/>
    </xf>
    <xf numFmtId="0" fontId="4" fillId="2" borderId="4"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4" fillId="8" borderId="6"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5" borderId="9" xfId="1" applyFont="1" applyFill="1" applyBorder="1" applyAlignment="1">
      <alignment horizontal="center" vertical="center" wrapText="1"/>
    </xf>
    <xf numFmtId="0" fontId="4" fillId="6" borderId="9" xfId="1" applyFont="1" applyFill="1" applyBorder="1" applyAlignment="1">
      <alignment horizontal="center" vertical="center" wrapText="1"/>
    </xf>
    <xf numFmtId="0" fontId="4" fillId="7" borderId="11" xfId="1" applyFont="1" applyFill="1" applyBorder="1" applyAlignment="1">
      <alignment horizontal="center" vertical="center" wrapText="1"/>
    </xf>
    <xf numFmtId="0" fontId="1" fillId="0" borderId="0" xfId="0" applyFont="1" applyAlignment="1">
      <alignment horizontal="center"/>
    </xf>
    <xf numFmtId="0" fontId="1" fillId="0" borderId="0" xfId="0" applyFont="1"/>
    <xf numFmtId="0" fontId="0" fillId="0" borderId="8" xfId="0" applyBorder="1" applyAlignment="1">
      <alignment horizontal="center" vertical="center"/>
    </xf>
    <xf numFmtId="0" fontId="0" fillId="0" borderId="13" xfId="0" applyBorder="1" applyAlignment="1">
      <alignment horizontal="center" vertical="center"/>
    </xf>
    <xf numFmtId="0" fontId="8" fillId="0" borderId="0" xfId="0" applyFont="1" applyProtection="1">
      <protection locked="0"/>
    </xf>
    <xf numFmtId="0" fontId="9" fillId="0" borderId="0" xfId="0" applyFont="1" applyAlignment="1" applyProtection="1">
      <alignment vertical="center"/>
      <protection locked="0"/>
    </xf>
    <xf numFmtId="0" fontId="16"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16" fillId="0" borderId="12" xfId="0" applyFont="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1" fillId="0" borderId="35" xfId="0" applyFont="1" applyBorder="1" applyAlignment="1" applyProtection="1">
      <alignment horizontal="center" vertical="center" wrapText="1"/>
      <protection locked="0"/>
    </xf>
    <xf numFmtId="0" fontId="11" fillId="0" borderId="36" xfId="0" applyFont="1" applyBorder="1" applyAlignment="1" applyProtection="1">
      <alignment horizontal="center" vertical="center" wrapText="1"/>
      <protection locked="0"/>
    </xf>
    <xf numFmtId="0" fontId="11" fillId="0" borderId="37" xfId="0" applyFont="1" applyBorder="1" applyAlignment="1" applyProtection="1">
      <alignment horizontal="center" vertical="center" wrapText="1"/>
      <protection locked="0"/>
    </xf>
    <xf numFmtId="0" fontId="16" fillId="0" borderId="9"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12" xfId="0" applyFont="1" applyBorder="1" applyAlignment="1">
      <alignment horizontal="center" vertical="center" wrapText="1"/>
    </xf>
    <xf numFmtId="0" fontId="0" fillId="0" borderId="24" xfId="0" applyBorder="1"/>
    <xf numFmtId="0" fontId="16" fillId="0" borderId="20" xfId="0" applyFont="1" applyBorder="1" applyAlignment="1">
      <alignment horizontal="center" vertical="center" wrapText="1"/>
    </xf>
    <xf numFmtId="0" fontId="17" fillId="0" borderId="14" xfId="0" applyFont="1" applyBorder="1" applyAlignment="1">
      <alignment horizontal="center" vertical="center" wrapText="1"/>
    </xf>
    <xf numFmtId="0" fontId="16" fillId="0" borderId="14" xfId="0" applyFont="1" applyBorder="1" applyAlignment="1">
      <alignment horizontal="center" vertical="center" wrapText="1"/>
    </xf>
    <xf numFmtId="0" fontId="21" fillId="0" borderId="14" xfId="0" applyFont="1" applyBorder="1" applyAlignment="1">
      <alignment horizontal="center" vertical="center" wrapText="1"/>
    </xf>
    <xf numFmtId="0" fontId="9" fillId="0" borderId="39" xfId="0" applyFont="1" applyBorder="1" applyAlignment="1">
      <alignment horizontal="center" vertical="center"/>
    </xf>
    <xf numFmtId="0" fontId="9" fillId="0" borderId="40" xfId="0" applyFont="1" applyBorder="1" applyAlignment="1">
      <alignment horizontal="center" vertical="center"/>
    </xf>
    <xf numFmtId="0" fontId="9" fillId="0" borderId="38" xfId="0" applyFont="1" applyBorder="1" applyAlignment="1">
      <alignment horizontal="center" vertical="center"/>
    </xf>
    <xf numFmtId="0" fontId="7" fillId="0" borderId="39" xfId="0" applyFont="1" applyBorder="1" applyAlignment="1">
      <alignment vertical="center" wrapText="1"/>
    </xf>
    <xf numFmtId="0" fontId="7" fillId="0" borderId="40" xfId="0" applyFont="1" applyBorder="1" applyAlignment="1">
      <alignment vertical="center" wrapText="1"/>
    </xf>
    <xf numFmtId="0" fontId="7" fillId="0" borderId="38" xfId="0" applyFont="1" applyBorder="1" applyAlignment="1">
      <alignment vertical="center" wrapText="1"/>
    </xf>
    <xf numFmtId="0" fontId="16" fillId="0" borderId="8"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8" xfId="0" applyFont="1" applyBorder="1" applyAlignment="1">
      <alignment horizontal="center" vertical="center" wrapText="1"/>
    </xf>
    <xf numFmtId="0" fontId="5" fillId="2" borderId="4" xfId="1" applyFont="1" applyFill="1" applyBorder="1" applyAlignment="1">
      <alignment vertical="center" wrapText="1"/>
    </xf>
    <xf numFmtId="0" fontId="23" fillId="4" borderId="25" xfId="0" applyFont="1" applyFill="1" applyBorder="1" applyAlignment="1">
      <alignment horizontal="center" vertical="center" wrapText="1"/>
    </xf>
    <xf numFmtId="0" fontId="10" fillId="0" borderId="41" xfId="0" applyFont="1" applyBorder="1" applyAlignment="1">
      <alignment horizontal="left" vertical="center" wrapText="1" indent="5"/>
    </xf>
    <xf numFmtId="0" fontId="10" fillId="0" borderId="27" xfId="0" applyFont="1" applyBorder="1" applyAlignment="1">
      <alignment horizontal="left" vertical="center" wrapText="1" indent="5"/>
    </xf>
    <xf numFmtId="0" fontId="9" fillId="0" borderId="41" xfId="0" applyFont="1" applyBorder="1" applyAlignment="1">
      <alignment horizontal="left" vertical="center" wrapText="1" indent="5"/>
    </xf>
    <xf numFmtId="0" fontId="9" fillId="0" borderId="27" xfId="0" applyFont="1" applyBorder="1" applyAlignment="1">
      <alignment horizontal="left" vertical="center" wrapText="1" indent="5"/>
    </xf>
    <xf numFmtId="0" fontId="0" fillId="0" borderId="4" xfId="0" applyBorder="1"/>
    <xf numFmtId="0" fontId="9" fillId="0" borderId="0" xfId="0" applyFont="1" applyAlignment="1">
      <alignment horizontal="left" vertical="center" wrapText="1" indent="5"/>
    </xf>
    <xf numFmtId="0" fontId="5" fillId="2" borderId="5" xfId="1" applyFont="1" applyFill="1" applyBorder="1" applyAlignment="1">
      <alignment horizontal="center" vertical="center" wrapText="1"/>
    </xf>
    <xf numFmtId="0" fontId="10" fillId="0" borderId="4" xfId="0" applyFont="1" applyBorder="1" applyAlignment="1">
      <alignment vertical="center" wrapText="1"/>
    </xf>
    <xf numFmtId="0" fontId="0" fillId="0" borderId="0" xfId="0" applyAlignment="1">
      <alignment wrapText="1"/>
    </xf>
    <xf numFmtId="0" fontId="0" fillId="0" borderId="0" xfId="0" applyAlignment="1">
      <alignment vertical="center" wrapText="1"/>
    </xf>
    <xf numFmtId="0" fontId="5" fillId="2" borderId="15" xfId="1" applyFont="1" applyFill="1" applyBorder="1" applyAlignment="1">
      <alignment horizontal="center" vertical="center" wrapText="1"/>
    </xf>
    <xf numFmtId="0" fontId="23" fillId="0" borderId="4" xfId="0" applyFont="1" applyBorder="1" applyAlignment="1">
      <alignment horizontal="center" vertical="center" wrapText="1"/>
    </xf>
    <xf numFmtId="0" fontId="23" fillId="4" borderId="45" xfId="0" applyFont="1" applyFill="1" applyBorder="1" applyAlignment="1">
      <alignment horizontal="center" vertical="center" wrapText="1"/>
    </xf>
    <xf numFmtId="0" fontId="23" fillId="4" borderId="35" xfId="0" applyFont="1" applyFill="1" applyBorder="1" applyAlignment="1">
      <alignment horizontal="center" vertical="center" wrapText="1"/>
    </xf>
    <xf numFmtId="0" fontId="23" fillId="4" borderId="36" xfId="0" applyFont="1" applyFill="1" applyBorder="1" applyAlignment="1">
      <alignment horizontal="center" vertical="center" wrapText="1"/>
    </xf>
    <xf numFmtId="0" fontId="23" fillId="4" borderId="37" xfId="0" applyFont="1" applyFill="1" applyBorder="1" applyAlignment="1">
      <alignment horizontal="center" vertical="center" wrapText="1"/>
    </xf>
    <xf numFmtId="0" fontId="23" fillId="0" borderId="7"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4" xfId="0" applyFont="1" applyBorder="1" applyAlignment="1">
      <alignment horizontal="justify" vertical="center" wrapText="1"/>
    </xf>
    <xf numFmtId="0" fontId="23" fillId="0" borderId="12" xfId="0" applyFont="1" applyBorder="1" applyAlignment="1">
      <alignment horizontal="justify" vertical="center" wrapText="1"/>
    </xf>
    <xf numFmtId="0" fontId="26" fillId="0" borderId="7" xfId="0" applyFont="1" applyBorder="1" applyAlignment="1">
      <alignment horizontal="justify" vertical="center" wrapText="1"/>
    </xf>
    <xf numFmtId="0" fontId="0" fillId="0" borderId="6" xfId="0" applyBorder="1" applyAlignment="1">
      <alignment vertical="center" wrapText="1"/>
    </xf>
    <xf numFmtId="0" fontId="0" fillId="0" borderId="9" xfId="0" applyBorder="1" applyAlignment="1">
      <alignment vertical="center" wrapText="1"/>
    </xf>
    <xf numFmtId="0" fontId="0" fillId="0" borderId="11" xfId="0" applyBorder="1" applyAlignment="1">
      <alignment vertical="center" wrapText="1"/>
    </xf>
    <xf numFmtId="0" fontId="23" fillId="5" borderId="8" xfId="0" applyFont="1" applyFill="1" applyBorder="1" applyAlignment="1">
      <alignment horizontal="center" vertical="center" wrapText="1"/>
    </xf>
    <xf numFmtId="0" fontId="25" fillId="0" borderId="12" xfId="0" applyFont="1" applyBorder="1" applyAlignment="1">
      <alignment horizontal="center" vertical="center" wrapText="1"/>
    </xf>
    <xf numFmtId="0" fontId="22" fillId="0" borderId="0" xfId="0" applyFont="1" applyAlignment="1">
      <alignment vertical="center"/>
    </xf>
    <xf numFmtId="0" fontId="11" fillId="0" borderId="0" xfId="0" applyFont="1" applyAlignment="1">
      <alignment vertical="center"/>
    </xf>
    <xf numFmtId="0" fontId="20" fillId="0" borderId="23" xfId="0" applyFont="1" applyBorder="1" applyAlignment="1">
      <alignment horizontal="center" vertical="center" wrapText="1"/>
    </xf>
    <xf numFmtId="9" fontId="25" fillId="0" borderId="12" xfId="0" applyNumberFormat="1" applyFont="1" applyBorder="1" applyAlignment="1">
      <alignment horizontal="center" vertical="center" wrapText="1"/>
    </xf>
    <xf numFmtId="9" fontId="25" fillId="0" borderId="11" xfId="0" applyNumberFormat="1" applyFont="1" applyBorder="1" applyAlignment="1">
      <alignment horizontal="center" vertical="center" wrapText="1"/>
    </xf>
    <xf numFmtId="0" fontId="20" fillId="0" borderId="48" xfId="0" applyFont="1" applyBorder="1" applyAlignment="1">
      <alignment horizontal="center" vertical="center" wrapText="1"/>
    </xf>
    <xf numFmtId="0" fontId="25" fillId="0" borderId="22" xfId="4" applyNumberFormat="1" applyFont="1" applyFill="1" applyBorder="1" applyAlignment="1" applyProtection="1">
      <alignment horizontal="center" vertical="center" wrapText="1"/>
    </xf>
    <xf numFmtId="0" fontId="25" fillId="2" borderId="4" xfId="0" applyFont="1" applyFill="1" applyBorder="1" applyAlignment="1" applyProtection="1">
      <alignment horizontal="left" vertical="center" wrapText="1"/>
      <protection locked="0"/>
    </xf>
    <xf numFmtId="0" fontId="25" fillId="0" borderId="4" xfId="0" applyFont="1" applyBorder="1" applyAlignment="1" applyProtection="1">
      <alignment horizontal="left" vertical="center" wrapText="1"/>
      <protection locked="0"/>
    </xf>
    <xf numFmtId="0" fontId="25" fillId="0" borderId="10" xfId="0" applyFont="1" applyBorder="1" applyAlignment="1" applyProtection="1">
      <alignment horizontal="left" vertical="center" wrapText="1"/>
      <protection locked="0"/>
    </xf>
    <xf numFmtId="9" fontId="25" fillId="0" borderId="4" xfId="0" applyNumberFormat="1" applyFont="1" applyBorder="1" applyAlignment="1">
      <alignment horizontal="center" vertical="center" wrapText="1"/>
    </xf>
    <xf numFmtId="0" fontId="25" fillId="0" borderId="5" xfId="4" applyNumberFormat="1" applyFont="1" applyFill="1" applyBorder="1" applyAlignment="1" applyProtection="1">
      <alignment horizontal="center" vertical="center" wrapText="1"/>
    </xf>
    <xf numFmtId="0" fontId="20" fillId="0" borderId="47" xfId="0" applyFont="1" applyBorder="1" applyAlignment="1">
      <alignment horizontal="center" vertical="center" wrapText="1"/>
    </xf>
    <xf numFmtId="0" fontId="25" fillId="2" borderId="9" xfId="0" applyFont="1" applyFill="1" applyBorder="1" applyAlignment="1" applyProtection="1">
      <alignment horizontal="left" vertical="center" wrapText="1"/>
      <protection locked="0"/>
    </xf>
    <xf numFmtId="0" fontId="25" fillId="0" borderId="4" xfId="0" applyFont="1" applyBorder="1" applyAlignment="1">
      <alignment horizontal="center" vertical="center" wrapText="1"/>
    </xf>
    <xf numFmtId="9" fontId="25" fillId="0" borderId="9" xfId="0" applyNumberFormat="1" applyFont="1" applyBorder="1" applyAlignment="1">
      <alignment horizontal="center" vertical="center" wrapText="1"/>
    </xf>
    <xf numFmtId="0" fontId="25" fillId="0" borderId="9" xfId="0" applyFont="1" applyBorder="1" applyAlignment="1" applyProtection="1">
      <alignment horizontal="left" vertical="center" wrapText="1"/>
      <protection locked="0"/>
    </xf>
    <xf numFmtId="0" fontId="25" fillId="0" borderId="4" xfId="0" applyFont="1" applyBorder="1" applyAlignment="1" applyProtection="1">
      <alignment horizontal="center" vertical="center" wrapText="1"/>
      <protection locked="0"/>
    </xf>
    <xf numFmtId="0" fontId="4" fillId="10" borderId="52" xfId="0" applyFont="1" applyFill="1" applyBorder="1" applyAlignment="1" applyProtection="1">
      <alignment horizontal="center" vertical="center"/>
      <protection locked="0"/>
    </xf>
    <xf numFmtId="0" fontId="4" fillId="10" borderId="46" xfId="0" applyFont="1" applyFill="1" applyBorder="1" applyAlignment="1" applyProtection="1">
      <alignment horizontal="center" vertical="center" wrapText="1"/>
      <protection locked="0"/>
    </xf>
    <xf numFmtId="0" fontId="4" fillId="10" borderId="46" xfId="0" applyFont="1" applyFill="1" applyBorder="1" applyAlignment="1" applyProtection="1">
      <alignment horizontal="center" vertical="center"/>
      <protection locked="0"/>
    </xf>
    <xf numFmtId="0" fontId="4" fillId="11" borderId="46" xfId="0" applyFont="1" applyFill="1" applyBorder="1" applyAlignment="1" applyProtection="1">
      <alignment horizontal="center" vertical="center" wrapText="1"/>
      <protection locked="0"/>
    </xf>
    <xf numFmtId="0" fontId="25" fillId="0" borderId="7" xfId="0" applyFont="1" applyBorder="1" applyAlignment="1" applyProtection="1">
      <alignment horizontal="left" vertical="center" wrapText="1"/>
      <protection locked="0"/>
    </xf>
    <xf numFmtId="0" fontId="25" fillId="0" borderId="7" xfId="0" applyFont="1" applyBorder="1" applyAlignment="1">
      <alignment horizontal="center" vertical="center" wrapText="1"/>
    </xf>
    <xf numFmtId="9" fontId="25" fillId="0" borderId="7" xfId="0" applyNumberFormat="1" applyFont="1" applyBorder="1" applyAlignment="1">
      <alignment horizontal="center" vertical="center" wrapText="1"/>
    </xf>
    <xf numFmtId="0" fontId="25" fillId="0" borderId="8" xfId="0" applyFont="1" applyBorder="1" applyAlignment="1" applyProtection="1">
      <alignment horizontal="left" vertical="center" wrapText="1"/>
      <protection locked="0"/>
    </xf>
    <xf numFmtId="0" fontId="25" fillId="0" borderId="6" xfId="0" applyFont="1" applyBorder="1" applyAlignment="1" applyProtection="1">
      <alignment horizontal="left" vertical="center" wrapText="1"/>
      <protection locked="0"/>
    </xf>
    <xf numFmtId="0" fontId="25" fillId="0" borderId="7" xfId="0" applyFont="1" applyBorder="1" applyAlignment="1" applyProtection="1">
      <alignment horizontal="center" vertical="center" wrapText="1"/>
      <protection locked="0"/>
    </xf>
    <xf numFmtId="9" fontId="25" fillId="0" borderId="7" xfId="4" applyFont="1" applyBorder="1" applyAlignment="1" applyProtection="1">
      <alignment horizontal="center" vertical="center" wrapText="1"/>
    </xf>
    <xf numFmtId="9" fontId="25" fillId="0" borderId="7" xfId="0" applyNumberFormat="1" applyFont="1" applyBorder="1" applyAlignment="1" applyProtection="1">
      <alignment horizontal="center" vertical="center" wrapText="1"/>
      <protection locked="0"/>
    </xf>
    <xf numFmtId="9" fontId="25" fillId="0" borderId="7" xfId="4" applyFont="1" applyBorder="1" applyAlignment="1" applyProtection="1">
      <alignment horizontal="center" vertical="center" wrapText="1"/>
      <protection locked="0"/>
    </xf>
    <xf numFmtId="9" fontId="25" fillId="0" borderId="4" xfId="4" applyFont="1" applyBorder="1" applyAlignment="1" applyProtection="1">
      <alignment horizontal="center" vertical="center" wrapText="1"/>
    </xf>
    <xf numFmtId="9" fontId="25" fillId="0" borderId="4" xfId="0" applyNumberFormat="1" applyFont="1" applyBorder="1" applyAlignment="1" applyProtection="1">
      <alignment horizontal="center" vertical="center" wrapText="1"/>
      <protection locked="0"/>
    </xf>
    <xf numFmtId="9" fontId="25" fillId="0" borderId="4" xfId="4" applyFont="1" applyBorder="1" applyAlignment="1" applyProtection="1">
      <alignment horizontal="center" vertical="center" wrapText="1"/>
      <protection locked="0"/>
    </xf>
    <xf numFmtId="0" fontId="25" fillId="2" borderId="10" xfId="0" applyFont="1" applyFill="1" applyBorder="1" applyAlignment="1" applyProtection="1">
      <alignment horizontal="left" vertical="center" wrapText="1"/>
      <protection locked="0"/>
    </xf>
    <xf numFmtId="0" fontId="25" fillId="0" borderId="11" xfId="0" applyFont="1" applyBorder="1" applyAlignment="1" applyProtection="1">
      <alignment horizontal="left" vertical="center" wrapText="1"/>
      <protection locked="0"/>
    </xf>
    <xf numFmtId="0" fontId="25" fillId="0" borderId="12" xfId="0" applyFont="1" applyBorder="1" applyAlignment="1" applyProtection="1">
      <alignment horizontal="left" vertical="center" wrapText="1"/>
      <protection locked="0"/>
    </xf>
    <xf numFmtId="0" fontId="25" fillId="0" borderId="12" xfId="0" applyFont="1" applyBorder="1" applyAlignment="1" applyProtection="1">
      <alignment horizontal="center" vertical="center" wrapText="1"/>
      <protection locked="0"/>
    </xf>
    <xf numFmtId="9" fontId="25" fillId="0" borderId="12" xfId="4" applyFont="1" applyBorder="1" applyAlignment="1" applyProtection="1">
      <alignment horizontal="center" vertical="center" wrapText="1"/>
    </xf>
    <xf numFmtId="9" fontId="25" fillId="0" borderId="12" xfId="0" applyNumberFormat="1" applyFont="1" applyBorder="1" applyAlignment="1" applyProtection="1">
      <alignment horizontal="center" vertical="center" wrapText="1"/>
      <protection locked="0"/>
    </xf>
    <xf numFmtId="9" fontId="25" fillId="0" borderId="12" xfId="4" applyFont="1" applyBorder="1" applyAlignment="1" applyProtection="1">
      <alignment horizontal="center" vertical="center" wrapText="1"/>
      <protection locked="0"/>
    </xf>
    <xf numFmtId="0" fontId="25" fillId="0" borderId="13" xfId="0" applyFont="1" applyBorder="1" applyAlignment="1" applyProtection="1">
      <alignment horizontal="left" vertical="center" wrapText="1"/>
      <protection locked="0"/>
    </xf>
    <xf numFmtId="17" fontId="10" fillId="0" borderId="0" xfId="0" quotePrefix="1" applyNumberFormat="1" applyFont="1" applyAlignment="1">
      <alignment horizontal="left" vertical="center"/>
    </xf>
    <xf numFmtId="0" fontId="10" fillId="0" borderId="0" xfId="0" applyFont="1" applyAlignment="1">
      <alignment vertical="center"/>
    </xf>
    <xf numFmtId="14" fontId="25" fillId="0" borderId="0" xfId="0" applyNumberFormat="1" applyFont="1" applyAlignment="1">
      <alignment horizontal="left" vertical="center"/>
    </xf>
    <xf numFmtId="0" fontId="25" fillId="0" borderId="56"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22" xfId="0" applyFont="1" applyBorder="1" applyAlignment="1">
      <alignment horizontal="center" vertical="center" wrapText="1"/>
    </xf>
    <xf numFmtId="0" fontId="4" fillId="11" borderId="55" xfId="0" applyFont="1" applyFill="1" applyBorder="1" applyAlignment="1" applyProtection="1">
      <alignment horizontal="center" vertical="center" wrapText="1"/>
      <protection locked="0"/>
    </xf>
    <xf numFmtId="9" fontId="25" fillId="0" borderId="6" xfId="0" applyNumberFormat="1" applyFont="1" applyBorder="1" applyAlignment="1">
      <alignment horizontal="center" vertical="center" wrapText="1"/>
    </xf>
    <xf numFmtId="0" fontId="4" fillId="11" borderId="59" xfId="0" applyFont="1" applyFill="1" applyBorder="1" applyAlignment="1" applyProtection="1">
      <alignment horizontal="center" vertical="center" wrapText="1"/>
      <protection locked="0"/>
    </xf>
    <xf numFmtId="0" fontId="25" fillId="0" borderId="60" xfId="0" applyFont="1" applyBorder="1" applyAlignment="1" applyProtection="1">
      <alignment horizontal="left" vertical="center" wrapText="1"/>
      <protection locked="0"/>
    </xf>
    <xf numFmtId="0" fontId="25" fillId="0" borderId="16" xfId="0" applyFont="1" applyBorder="1" applyAlignment="1" applyProtection="1">
      <alignment horizontal="left" vertical="center" wrapText="1"/>
      <protection locked="0"/>
    </xf>
    <xf numFmtId="0" fontId="25" fillId="2" borderId="16" xfId="0" applyFont="1" applyFill="1" applyBorder="1" applyAlignment="1" applyProtection="1">
      <alignment horizontal="left" vertical="center" wrapText="1"/>
      <protection locked="0"/>
    </xf>
    <xf numFmtId="0" fontId="25" fillId="0" borderId="61" xfId="0" applyFont="1" applyBorder="1" applyAlignment="1" applyProtection="1">
      <alignment horizontal="left" vertical="center" wrapText="1"/>
      <protection locked="0"/>
    </xf>
    <xf numFmtId="0" fontId="25" fillId="0" borderId="6" xfId="0" applyFont="1" applyBorder="1" applyAlignment="1" applyProtection="1">
      <alignment horizontal="center" vertical="center" wrapText="1"/>
      <protection locked="0"/>
    </xf>
    <xf numFmtId="0" fontId="25" fillId="0" borderId="9" xfId="0" applyFont="1" applyBorder="1" applyAlignment="1" applyProtection="1">
      <alignment horizontal="center" vertical="center" wrapText="1"/>
      <protection locked="0"/>
    </xf>
    <xf numFmtId="0" fontId="25" fillId="0" borderId="11" xfId="0" applyFont="1" applyBorder="1" applyAlignment="1" applyProtection="1">
      <alignment horizontal="center" vertical="center" wrapText="1"/>
      <protection locked="0"/>
    </xf>
    <xf numFmtId="0" fontId="25" fillId="0" borderId="56" xfId="4" applyNumberFormat="1" applyFont="1" applyFill="1" applyBorder="1" applyAlignment="1" applyProtection="1">
      <alignment horizontal="center" vertical="center" wrapText="1"/>
    </xf>
    <xf numFmtId="0" fontId="25" fillId="0" borderId="62" xfId="0" applyFont="1" applyBorder="1" applyAlignment="1">
      <alignment horizontal="center" vertical="center" wrapText="1"/>
    </xf>
    <xf numFmtId="0" fontId="25" fillId="0" borderId="50" xfId="0" applyFont="1" applyBorder="1" applyAlignment="1">
      <alignment horizontal="center" vertical="center" wrapText="1"/>
    </xf>
    <xf numFmtId="0" fontId="25" fillId="0" borderId="51" xfId="0" applyFont="1" applyBorder="1" applyAlignment="1">
      <alignment horizontal="center" vertical="center" wrapText="1"/>
    </xf>
    <xf numFmtId="0" fontId="10" fillId="0" borderId="4" xfId="0" applyFont="1" applyBorder="1" applyAlignment="1" applyProtection="1">
      <alignment horizontal="left" vertical="center" wrapText="1"/>
      <protection locked="0"/>
    </xf>
    <xf numFmtId="0" fontId="10" fillId="0" borderId="9" xfId="0" applyFont="1" applyBorder="1" applyAlignment="1" applyProtection="1">
      <alignment horizontal="left" vertical="center" wrapText="1"/>
      <protection locked="0"/>
    </xf>
    <xf numFmtId="0" fontId="4" fillId="2" borderId="0" xfId="1" applyFont="1" applyFill="1" applyAlignment="1">
      <alignment horizontal="center" vertical="center"/>
    </xf>
    <xf numFmtId="0" fontId="7" fillId="2" borderId="4"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5" fillId="2" borderId="17"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19" xfId="1" applyFont="1" applyFill="1" applyBorder="1" applyAlignment="1">
      <alignment horizontal="center" vertical="center" wrapText="1"/>
    </xf>
    <xf numFmtId="0" fontId="3" fillId="2" borderId="1" xfId="1" applyFont="1" applyFill="1" applyBorder="1" applyAlignment="1">
      <alignment horizontal="center"/>
    </xf>
    <xf numFmtId="0" fontId="4" fillId="3" borderId="4" xfId="1" applyFont="1" applyFill="1" applyBorder="1" applyAlignment="1">
      <alignment horizontal="center" vertical="center" textRotation="90"/>
    </xf>
    <xf numFmtId="0" fontId="6" fillId="0" borderId="0" xfId="1" applyFont="1" applyAlignment="1">
      <alignment horizontal="justify" vertical="top" wrapText="1"/>
    </xf>
    <xf numFmtId="0" fontId="5" fillId="4" borderId="5" xfId="1" applyFont="1" applyFill="1" applyBorder="1" applyAlignment="1">
      <alignment horizontal="center" vertical="center" wrapText="1"/>
    </xf>
    <xf numFmtId="0" fontId="5" fillId="4" borderId="15" xfId="1" applyFont="1" applyFill="1" applyBorder="1" applyAlignment="1">
      <alignment horizontal="center" vertical="center" wrapText="1"/>
    </xf>
    <xf numFmtId="0" fontId="5" fillId="4" borderId="16" xfId="1" applyFont="1" applyFill="1" applyBorder="1" applyAlignment="1">
      <alignment horizontal="center" vertical="center" wrapText="1"/>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4" fillId="2" borderId="4" xfId="1" applyFont="1" applyFill="1" applyBorder="1" applyAlignment="1">
      <alignment horizontal="center" vertical="center"/>
    </xf>
    <xf numFmtId="0" fontId="5" fillId="2" borderId="4" xfId="1" applyFont="1" applyFill="1" applyBorder="1" applyAlignment="1">
      <alignment horizontal="left" vertical="center" wrapText="1"/>
    </xf>
    <xf numFmtId="0" fontId="5" fillId="2" borderId="46" xfId="1" applyFont="1" applyFill="1" applyBorder="1" applyAlignment="1">
      <alignment horizontal="center" vertical="center" wrapText="1"/>
    </xf>
    <xf numFmtId="0" fontId="5" fillId="2" borderId="14" xfId="1" applyFont="1" applyFill="1" applyBorder="1" applyAlignment="1">
      <alignment horizontal="center" vertical="center" wrapText="1"/>
    </xf>
    <xf numFmtId="0" fontId="25" fillId="0" borderId="46" xfId="0" applyFont="1" applyBorder="1" applyAlignment="1" applyProtection="1">
      <alignment horizontal="left" vertical="center" wrapText="1"/>
      <protection locked="0"/>
    </xf>
    <xf numFmtId="0" fontId="25" fillId="0" borderId="14" xfId="0" applyFont="1" applyBorder="1" applyAlignment="1" applyProtection="1">
      <alignment horizontal="left" vertical="center" wrapText="1"/>
      <protection locked="0"/>
    </xf>
    <xf numFmtId="0" fontId="10" fillId="0" borderId="0" xfId="0" applyFont="1" applyAlignment="1">
      <alignment horizontal="left" vertical="center"/>
    </xf>
    <xf numFmtId="0" fontId="25" fillId="0" borderId="10" xfId="0" applyFont="1" applyBorder="1" applyAlignment="1" applyProtection="1">
      <alignment horizontal="left" vertical="center" wrapText="1"/>
      <protection locked="0"/>
    </xf>
    <xf numFmtId="0" fontId="25" fillId="0" borderId="4" xfId="0" applyFont="1" applyBorder="1" applyAlignment="1">
      <alignment horizontal="center" vertical="center" wrapText="1"/>
    </xf>
    <xf numFmtId="9" fontId="25" fillId="0" borderId="4" xfId="0" applyNumberFormat="1" applyFont="1" applyBorder="1" applyAlignment="1">
      <alignment horizontal="center" vertical="center" wrapText="1"/>
    </xf>
    <xf numFmtId="0" fontId="25" fillId="0" borderId="5" xfId="4" applyNumberFormat="1" applyFont="1" applyFill="1" applyBorder="1" applyAlignment="1" applyProtection="1">
      <alignment horizontal="center" vertical="center" wrapText="1"/>
    </xf>
    <xf numFmtId="0" fontId="20" fillId="0" borderId="47" xfId="0" applyFont="1" applyBorder="1" applyAlignment="1">
      <alignment horizontal="center" vertical="center" wrapText="1"/>
    </xf>
    <xf numFmtId="0" fontId="25" fillId="0" borderId="50" xfId="0" applyFont="1" applyBorder="1" applyAlignment="1">
      <alignment horizontal="center" vertical="center" wrapText="1"/>
    </xf>
    <xf numFmtId="0" fontId="25" fillId="2" borderId="9" xfId="0" applyFont="1" applyFill="1" applyBorder="1" applyAlignment="1" applyProtection="1">
      <alignment horizontal="left" vertical="center" wrapText="1"/>
      <protection locked="0"/>
    </xf>
    <xf numFmtId="0" fontId="25" fillId="2" borderId="4" xfId="0" applyFont="1" applyFill="1" applyBorder="1" applyAlignment="1" applyProtection="1">
      <alignment horizontal="left" vertical="center" wrapText="1"/>
      <protection locked="0"/>
    </xf>
    <xf numFmtId="0" fontId="25" fillId="0" borderId="4" xfId="0" applyFont="1" applyBorder="1" applyAlignment="1" applyProtection="1">
      <alignment horizontal="left" vertical="center" wrapText="1"/>
      <protection locked="0"/>
    </xf>
    <xf numFmtId="0" fontId="25" fillId="0" borderId="5" xfId="0" applyFont="1" applyBorder="1" applyAlignment="1">
      <alignment horizontal="center" vertical="center" wrapText="1"/>
    </xf>
    <xf numFmtId="9" fontId="25" fillId="0" borderId="9" xfId="0" applyNumberFormat="1" applyFont="1" applyBorder="1" applyAlignment="1">
      <alignment horizontal="center" vertical="center" wrapText="1"/>
    </xf>
    <xf numFmtId="0" fontId="25" fillId="0" borderId="4" xfId="0" applyFont="1" applyBorder="1" applyAlignment="1" applyProtection="1">
      <alignment horizontal="center" vertical="center" wrapText="1"/>
      <protection locked="0"/>
    </xf>
    <xf numFmtId="0" fontId="25" fillId="0" borderId="16" xfId="0" applyFont="1" applyBorder="1" applyAlignment="1" applyProtection="1">
      <alignment horizontal="left" vertical="center" wrapText="1"/>
      <protection locked="0"/>
    </xf>
    <xf numFmtId="0" fontId="25" fillId="0" borderId="4" xfId="0" applyFont="1" applyBorder="1" applyAlignment="1">
      <alignment horizontal="left" vertical="center" wrapText="1"/>
    </xf>
    <xf numFmtId="9" fontId="25" fillId="0" borderId="4" xfId="4" applyFont="1" applyBorder="1" applyAlignment="1" applyProtection="1">
      <alignment horizontal="center" vertical="center" wrapText="1"/>
      <protection locked="0"/>
    </xf>
    <xf numFmtId="0" fontId="25" fillId="0" borderId="9" xfId="0" applyFont="1" applyBorder="1" applyAlignment="1" applyProtection="1">
      <alignment horizontal="left" vertical="center" wrapText="1"/>
      <protection locked="0"/>
    </xf>
    <xf numFmtId="0" fontId="4" fillId="14" borderId="14" xfId="0" applyFont="1" applyFill="1" applyBorder="1" applyAlignment="1" applyProtection="1">
      <alignment horizontal="center" vertical="center" wrapText="1"/>
      <protection locked="0"/>
    </xf>
    <xf numFmtId="0" fontId="4" fillId="14" borderId="46" xfId="0" applyFont="1" applyFill="1" applyBorder="1" applyAlignment="1" applyProtection="1">
      <alignment horizontal="center" vertical="center" wrapText="1"/>
      <protection locked="0"/>
    </xf>
    <xf numFmtId="0" fontId="4" fillId="11" borderId="14" xfId="0" applyFont="1" applyFill="1" applyBorder="1" applyAlignment="1" applyProtection="1">
      <alignment horizontal="center" vertical="center" textRotation="90" wrapText="1"/>
      <protection locked="0"/>
    </xf>
    <xf numFmtId="0" fontId="4" fillId="11" borderId="46" xfId="0" applyFont="1" applyFill="1" applyBorder="1" applyAlignment="1" applyProtection="1">
      <alignment horizontal="center" vertical="center" textRotation="90" wrapText="1"/>
      <protection locked="0"/>
    </xf>
    <xf numFmtId="0" fontId="4" fillId="17" borderId="21" xfId="0" applyFont="1" applyFill="1" applyBorder="1" applyAlignment="1" applyProtection="1">
      <alignment horizontal="center" vertical="center" wrapText="1"/>
      <protection locked="0"/>
    </xf>
    <xf numFmtId="0" fontId="4" fillId="17" borderId="53" xfId="0" applyFont="1" applyFill="1" applyBorder="1" applyAlignment="1" applyProtection="1">
      <alignment horizontal="center" vertical="center" wrapText="1"/>
      <protection locked="0"/>
    </xf>
    <xf numFmtId="0" fontId="4" fillId="17" borderId="14" xfId="0" applyFont="1" applyFill="1" applyBorder="1" applyAlignment="1" applyProtection="1">
      <alignment horizontal="center" vertical="center" wrapText="1"/>
      <protection locked="0"/>
    </xf>
    <xf numFmtId="0" fontId="4" fillId="17" borderId="46" xfId="0" applyFont="1" applyFill="1" applyBorder="1" applyAlignment="1" applyProtection="1">
      <alignment horizontal="center" vertical="center" wrapText="1"/>
      <protection locked="0"/>
    </xf>
    <xf numFmtId="0" fontId="4" fillId="14" borderId="21" xfId="0" applyFont="1" applyFill="1" applyBorder="1" applyAlignment="1" applyProtection="1">
      <alignment horizontal="center" vertical="center" wrapText="1"/>
      <protection locked="0"/>
    </xf>
    <xf numFmtId="0" fontId="4" fillId="14" borderId="53" xfId="0" applyFont="1" applyFill="1" applyBorder="1" applyAlignment="1" applyProtection="1">
      <alignment horizontal="center" vertical="center" wrapText="1"/>
      <protection locked="0"/>
    </xf>
    <xf numFmtId="9" fontId="25" fillId="0" borderId="4" xfId="0" applyNumberFormat="1" applyFont="1" applyBorder="1" applyAlignment="1" applyProtection="1">
      <alignment horizontal="center" vertical="center" wrapText="1"/>
      <protection locked="0"/>
    </xf>
    <xf numFmtId="0" fontId="8" fillId="0" borderId="8" xfId="0" applyFont="1" applyBorder="1" applyAlignment="1">
      <alignment horizontal="center"/>
    </xf>
    <xf numFmtId="0" fontId="8" fillId="0" borderId="10" xfId="0" applyFont="1" applyBorder="1" applyAlignment="1">
      <alignment horizontal="center"/>
    </xf>
    <xf numFmtId="0" fontId="8" fillId="0" borderId="13" xfId="0" applyFont="1" applyBorder="1" applyAlignment="1">
      <alignment horizontal="center"/>
    </xf>
    <xf numFmtId="0" fontId="4" fillId="15" borderId="35" xfId="0" applyFont="1" applyFill="1" applyBorder="1" applyAlignment="1" applyProtection="1">
      <alignment horizontal="center" vertical="center"/>
      <protection locked="0"/>
    </xf>
    <xf numFmtId="0" fontId="4" fillId="15" borderId="36" xfId="0" applyFont="1" applyFill="1" applyBorder="1" applyAlignment="1" applyProtection="1">
      <alignment horizontal="center" vertical="center"/>
      <protection locked="0"/>
    </xf>
    <xf numFmtId="0" fontId="4" fillId="15" borderId="37" xfId="0" applyFont="1" applyFill="1" applyBorder="1" applyAlignment="1" applyProtection="1">
      <alignment horizontal="center" vertical="center"/>
      <protection locked="0"/>
    </xf>
    <xf numFmtId="0" fontId="4" fillId="11" borderId="14" xfId="0" applyFont="1" applyFill="1" applyBorder="1" applyAlignment="1" applyProtection="1">
      <alignment horizontal="center" vertical="center" wrapText="1"/>
      <protection locked="0"/>
    </xf>
    <xf numFmtId="0" fontId="4" fillId="11" borderId="46" xfId="0" applyFont="1" applyFill="1" applyBorder="1" applyAlignment="1" applyProtection="1">
      <alignment horizontal="center" vertical="center" wrapText="1"/>
      <protection locked="0"/>
    </xf>
    <xf numFmtId="0" fontId="4" fillId="8" borderId="57" xfId="0" applyFont="1" applyFill="1" applyBorder="1" applyAlignment="1" applyProtection="1">
      <alignment horizontal="center" vertical="center"/>
      <protection locked="0"/>
    </xf>
    <xf numFmtId="0" fontId="4" fillId="8" borderId="36" xfId="0" applyFont="1" applyFill="1" applyBorder="1" applyAlignment="1" applyProtection="1">
      <alignment horizontal="center" vertical="center"/>
      <protection locked="0"/>
    </xf>
    <xf numFmtId="0" fontId="4" fillId="8" borderId="54" xfId="0" applyFont="1" applyFill="1" applyBorder="1" applyAlignment="1" applyProtection="1">
      <alignment horizontal="center" vertical="center"/>
      <protection locked="0"/>
    </xf>
    <xf numFmtId="0" fontId="4" fillId="14" borderId="20" xfId="0" applyFont="1" applyFill="1" applyBorder="1" applyAlignment="1" applyProtection="1">
      <alignment horizontal="center" vertical="center" wrapText="1"/>
      <protection locked="0"/>
    </xf>
    <xf numFmtId="0" fontId="4" fillId="14" borderId="52" xfId="0" applyFont="1" applyFill="1" applyBorder="1" applyAlignment="1" applyProtection="1">
      <alignment horizontal="center" vertical="center" wrapText="1"/>
      <protection locked="0"/>
    </xf>
    <xf numFmtId="0" fontId="8" fillId="0" borderId="6" xfId="0" applyFont="1" applyBorder="1" applyAlignment="1" applyProtection="1">
      <alignment horizontal="center"/>
      <protection locked="0"/>
    </xf>
    <xf numFmtId="0" fontId="8" fillId="0" borderId="9" xfId="0" applyFont="1" applyBorder="1" applyAlignment="1" applyProtection="1">
      <alignment horizontal="center"/>
      <protection locked="0"/>
    </xf>
    <xf numFmtId="0" fontId="8" fillId="0" borderId="11" xfId="0" applyFont="1" applyBorder="1" applyAlignment="1" applyProtection="1">
      <alignment horizontal="center"/>
      <protection locked="0"/>
    </xf>
    <xf numFmtId="0" fontId="14" fillId="0" borderId="7" xfId="0" applyFont="1" applyBorder="1" applyAlignment="1">
      <alignment horizontal="left" vertical="center"/>
    </xf>
    <xf numFmtId="0" fontId="14" fillId="0" borderId="4" xfId="0" applyFont="1" applyBorder="1" applyAlignment="1">
      <alignment horizontal="left" vertical="center"/>
    </xf>
    <xf numFmtId="0" fontId="14" fillId="0" borderId="12" xfId="0" applyFont="1" applyBorder="1" applyAlignment="1">
      <alignment horizontal="left" vertical="center"/>
    </xf>
    <xf numFmtId="0" fontId="11" fillId="0" borderId="32" xfId="0" applyFont="1" applyBorder="1" applyAlignment="1">
      <alignment horizontal="center" vertical="center"/>
    </xf>
    <xf numFmtId="0" fontId="11" fillId="0" borderId="28" xfId="0" applyFont="1" applyBorder="1" applyAlignment="1">
      <alignment horizontal="center" vertical="center"/>
    </xf>
    <xf numFmtId="0" fontId="11" fillId="0" borderId="33" xfId="0" applyFont="1" applyBorder="1" applyAlignment="1">
      <alignment horizontal="center" vertical="center"/>
    </xf>
    <xf numFmtId="0" fontId="11" fillId="0" borderId="3" xfId="0" applyFont="1" applyBorder="1" applyAlignment="1">
      <alignment horizontal="center" vertical="center"/>
    </xf>
    <xf numFmtId="0" fontId="11" fillId="0" borderId="0" xfId="0" applyFont="1" applyAlignment="1">
      <alignment horizontal="center" vertical="center"/>
    </xf>
    <xf numFmtId="0" fontId="11" fillId="0" borderId="2" xfId="0" applyFont="1" applyBorder="1" applyAlignment="1">
      <alignment horizontal="center" vertical="center"/>
    </xf>
    <xf numFmtId="0" fontId="11" fillId="0" borderId="34" xfId="0" applyFont="1" applyBorder="1" applyAlignment="1">
      <alignment horizontal="center" vertical="center"/>
    </xf>
    <xf numFmtId="0" fontId="11" fillId="0" borderId="26" xfId="0" applyFont="1" applyBorder="1" applyAlignment="1">
      <alignment horizontal="center" vertical="center"/>
    </xf>
    <xf numFmtId="0" fontId="11" fillId="0" borderId="31" xfId="0" applyFont="1" applyBorder="1" applyAlignment="1">
      <alignment horizontal="center" vertical="center"/>
    </xf>
    <xf numFmtId="0" fontId="4" fillId="13" borderId="14" xfId="0" applyFont="1" applyFill="1" applyBorder="1" applyAlignment="1" applyProtection="1">
      <alignment horizontal="center" vertical="center" wrapText="1"/>
      <protection locked="0"/>
    </xf>
    <xf numFmtId="0" fontId="4" fillId="13" borderId="46" xfId="0" applyFont="1" applyFill="1" applyBorder="1" applyAlignment="1" applyProtection="1">
      <alignment horizontal="center" vertical="center" wrapText="1"/>
      <protection locked="0"/>
    </xf>
    <xf numFmtId="0" fontId="4" fillId="10" borderId="14" xfId="0" applyFont="1" applyFill="1" applyBorder="1" applyAlignment="1" applyProtection="1">
      <alignment horizontal="center" vertical="center" wrapText="1"/>
      <protection locked="0"/>
    </xf>
    <xf numFmtId="0" fontId="4" fillId="9" borderId="35" xfId="0" applyFont="1" applyFill="1" applyBorder="1" applyAlignment="1" applyProtection="1">
      <alignment horizontal="center" vertical="center"/>
      <protection locked="0"/>
    </xf>
    <xf numFmtId="0" fontId="4" fillId="9" borderId="36" xfId="0" applyFont="1" applyFill="1" applyBorder="1" applyAlignment="1" applyProtection="1">
      <alignment horizontal="center" vertical="center"/>
      <protection locked="0"/>
    </xf>
    <xf numFmtId="0" fontId="4" fillId="9" borderId="37" xfId="0" applyFont="1" applyFill="1" applyBorder="1" applyAlignment="1" applyProtection="1">
      <alignment horizontal="center" vertical="center"/>
      <protection locked="0"/>
    </xf>
    <xf numFmtId="0" fontId="4" fillId="10" borderId="46" xfId="0" applyFont="1" applyFill="1" applyBorder="1" applyAlignment="1" applyProtection="1">
      <alignment horizontal="center" vertical="center" wrapText="1"/>
      <protection locked="0"/>
    </xf>
    <xf numFmtId="0" fontId="4" fillId="16" borderId="35" xfId="0" applyFont="1" applyFill="1" applyBorder="1" applyAlignment="1" applyProtection="1">
      <alignment horizontal="center" vertical="center"/>
      <protection locked="0"/>
    </xf>
    <xf numFmtId="0" fontId="4" fillId="16" borderId="36" xfId="0" applyFont="1" applyFill="1" applyBorder="1" applyAlignment="1" applyProtection="1">
      <alignment horizontal="center" vertical="center"/>
      <protection locked="0"/>
    </xf>
    <xf numFmtId="0" fontId="4" fillId="16" borderId="37" xfId="0" applyFont="1" applyFill="1" applyBorder="1" applyAlignment="1" applyProtection="1">
      <alignment horizontal="center" vertical="center"/>
      <protection locked="0"/>
    </xf>
    <xf numFmtId="0" fontId="4" fillId="17" borderId="20" xfId="0" applyFont="1" applyFill="1" applyBorder="1" applyAlignment="1" applyProtection="1">
      <alignment horizontal="center" vertical="center" wrapText="1"/>
      <protection locked="0"/>
    </xf>
    <xf numFmtId="0" fontId="4" fillId="17" borderId="52" xfId="0" applyFont="1" applyFill="1" applyBorder="1" applyAlignment="1" applyProtection="1">
      <alignment horizontal="center" vertical="center" wrapText="1"/>
      <protection locked="0"/>
    </xf>
    <xf numFmtId="0" fontId="22" fillId="0" borderId="0" xfId="0" applyFont="1" applyAlignment="1">
      <alignment horizontal="lef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8" fillId="0" borderId="4"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xf>
    <xf numFmtId="0" fontId="14" fillId="0" borderId="10"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4" fillId="10" borderId="20" xfId="0" applyFont="1" applyFill="1" applyBorder="1" applyAlignment="1" applyProtection="1">
      <alignment horizontal="center" vertical="center" wrapText="1"/>
      <protection locked="0"/>
    </xf>
    <xf numFmtId="0" fontId="4" fillId="10" borderId="14" xfId="0" applyFont="1" applyFill="1" applyBorder="1" applyAlignment="1" applyProtection="1">
      <alignment horizontal="center" vertical="center"/>
      <protection locked="0"/>
    </xf>
    <xf numFmtId="0" fontId="4" fillId="10" borderId="21" xfId="0" applyFont="1" applyFill="1" applyBorder="1" applyAlignment="1" applyProtection="1">
      <alignment horizontal="center" vertical="center"/>
      <protection locked="0"/>
    </xf>
    <xf numFmtId="0" fontId="4" fillId="10" borderId="53" xfId="0" applyFont="1" applyFill="1" applyBorder="1" applyAlignment="1" applyProtection="1">
      <alignment horizontal="center" vertical="center"/>
      <protection locked="0"/>
    </xf>
    <xf numFmtId="0" fontId="4" fillId="12" borderId="35" xfId="0" applyFont="1" applyFill="1" applyBorder="1" applyAlignment="1" applyProtection="1">
      <alignment horizontal="center" vertical="center"/>
      <protection locked="0"/>
    </xf>
    <xf numFmtId="0" fontId="4" fillId="12" borderId="36" xfId="0" applyFont="1" applyFill="1" applyBorder="1" applyAlignment="1" applyProtection="1">
      <alignment horizontal="center" vertical="center"/>
      <protection locked="0"/>
    </xf>
    <xf numFmtId="0" fontId="4" fillId="12" borderId="37" xfId="0" applyFont="1" applyFill="1" applyBorder="1" applyAlignment="1" applyProtection="1">
      <alignment horizontal="center" vertical="center"/>
      <protection locked="0"/>
    </xf>
    <xf numFmtId="0" fontId="4" fillId="13" borderId="21" xfId="0" applyFont="1" applyFill="1" applyBorder="1" applyAlignment="1" applyProtection="1">
      <alignment horizontal="center" vertical="center" wrapText="1"/>
      <protection locked="0"/>
    </xf>
    <xf numFmtId="0" fontId="4" fillId="13" borderId="53" xfId="0" applyFont="1" applyFill="1" applyBorder="1" applyAlignment="1" applyProtection="1">
      <alignment horizontal="center" vertical="center" wrapText="1"/>
      <protection locked="0"/>
    </xf>
    <xf numFmtId="0" fontId="4" fillId="13" borderId="20" xfId="0" applyFont="1" applyFill="1" applyBorder="1" applyAlignment="1" applyProtection="1">
      <alignment horizontal="center" vertical="center" wrapText="1"/>
      <protection locked="0"/>
    </xf>
    <xf numFmtId="0" fontId="4" fillId="13" borderId="52" xfId="0" applyFont="1" applyFill="1" applyBorder="1" applyAlignment="1" applyProtection="1">
      <alignment horizontal="center" vertical="center" wrapText="1"/>
      <protection locked="0"/>
    </xf>
    <xf numFmtId="0" fontId="4" fillId="11" borderId="49" xfId="0" applyFont="1" applyFill="1" applyBorder="1" applyAlignment="1" applyProtection="1">
      <alignment horizontal="center" vertical="center" wrapText="1"/>
      <protection locked="0"/>
    </xf>
    <xf numFmtId="0" fontId="4" fillId="11" borderId="58" xfId="0" applyFont="1" applyFill="1" applyBorder="1" applyAlignment="1" applyProtection="1">
      <alignment horizontal="center" vertical="center" wrapText="1"/>
      <protection locked="0"/>
    </xf>
    <xf numFmtId="0" fontId="25" fillId="0" borderId="9" xfId="0" applyFont="1" applyBorder="1" applyAlignment="1" applyProtection="1">
      <alignment horizontal="center" vertical="center" wrapText="1"/>
      <protection locked="0"/>
    </xf>
    <xf numFmtId="9" fontId="25" fillId="0" borderId="4" xfId="4" applyFont="1" applyBorder="1" applyAlignment="1" applyProtection="1">
      <alignment horizontal="center" vertical="center" wrapText="1"/>
    </xf>
    <xf numFmtId="0" fontId="14" fillId="0" borderId="32" xfId="0" applyFont="1" applyBorder="1" applyAlignment="1">
      <alignment horizontal="center" vertical="center"/>
    </xf>
    <xf numFmtId="0" fontId="14" fillId="0" borderId="28" xfId="0" applyFont="1" applyBorder="1" applyAlignment="1">
      <alignment horizontal="center" vertical="center"/>
    </xf>
    <xf numFmtId="0" fontId="14" fillId="0" borderId="33" xfId="0" applyFont="1" applyBorder="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xf numFmtId="0" fontId="14" fillId="0" borderId="2" xfId="0" applyFont="1" applyBorder="1" applyAlignment="1">
      <alignment horizontal="center" vertical="center"/>
    </xf>
    <xf numFmtId="0" fontId="14" fillId="0" borderId="34" xfId="0" applyFont="1" applyBorder="1" applyAlignment="1">
      <alignment horizontal="center" vertical="center"/>
    </xf>
    <xf numFmtId="0" fontId="14" fillId="0" borderId="26" xfId="0" applyFont="1" applyBorder="1" applyAlignment="1">
      <alignment horizontal="center" vertical="center"/>
    </xf>
    <xf numFmtId="0" fontId="14" fillId="0" borderId="31" xfId="0" applyFont="1" applyBorder="1" applyAlignment="1">
      <alignment horizontal="center" vertical="center"/>
    </xf>
    <xf numFmtId="0" fontId="10" fillId="0" borderId="4" xfId="0" applyFont="1" applyBorder="1" applyAlignment="1" applyProtection="1">
      <alignment horizontal="left" vertical="center" wrapText="1"/>
      <protection locked="0"/>
    </xf>
    <xf numFmtId="0" fontId="10" fillId="0" borderId="44" xfId="0" applyFont="1" applyBorder="1" applyAlignment="1">
      <alignment horizontal="justify" vertical="center" wrapText="1"/>
    </xf>
    <xf numFmtId="0" fontId="24" fillId="0" borderId="43" xfId="0" applyFont="1" applyBorder="1" applyAlignment="1">
      <alignment horizontal="justify" vertical="center" wrapText="1"/>
    </xf>
    <xf numFmtId="0" fontId="24" fillId="0" borderId="42" xfId="0" applyFont="1" applyBorder="1" applyAlignment="1">
      <alignment horizontal="justify" vertical="center" wrapText="1"/>
    </xf>
    <xf numFmtId="0" fontId="1" fillId="0" borderId="24" xfId="0" applyFont="1" applyBorder="1" applyAlignment="1">
      <alignment horizontal="center" vertical="center"/>
    </xf>
    <xf numFmtId="0" fontId="1" fillId="0" borderId="29" xfId="0" applyFont="1" applyBorder="1" applyAlignment="1">
      <alignment horizontal="center" vertical="center"/>
    </xf>
    <xf numFmtId="0" fontId="1" fillId="0" borderId="25" xfId="0" applyFont="1" applyBorder="1" applyAlignment="1">
      <alignment horizontal="center" vertical="center"/>
    </xf>
    <xf numFmtId="0" fontId="25" fillId="0" borderId="9" xfId="0" applyFont="1" applyBorder="1" applyAlignment="1" applyProtection="1">
      <alignment horizontal="justify" vertical="center" wrapText="1"/>
      <protection locked="0"/>
    </xf>
  </cellXfs>
  <cellStyles count="8">
    <cellStyle name="Moneda 2" xfId="7" xr:uid="{00000000-0005-0000-0000-000000000000}"/>
    <cellStyle name="Normal" xfId="0" builtinId="0"/>
    <cellStyle name="Normal 2" xfId="1" xr:uid="{00000000-0005-0000-0000-000002000000}"/>
    <cellStyle name="Normal 3" xfId="2" xr:uid="{00000000-0005-0000-0000-000003000000}"/>
    <cellStyle name="Normal 3 2" xfId="5" xr:uid="{00000000-0005-0000-0000-000004000000}"/>
    <cellStyle name="Normal 4" xfId="3" xr:uid="{00000000-0005-0000-0000-000005000000}"/>
    <cellStyle name="Normal 4 2" xfId="6" xr:uid="{00000000-0005-0000-0000-000006000000}"/>
    <cellStyle name="Porcentaje" xfId="4" builtinId="5"/>
  </cellStyles>
  <dxfs count="36">
    <dxf>
      <fill>
        <patternFill>
          <bgColor rgb="FFFF0000"/>
        </patternFill>
      </fill>
    </dxf>
    <dxf>
      <fill>
        <patternFill>
          <fgColor rgb="FFFFC000"/>
        </patternFill>
      </fill>
    </dxf>
    <dxf>
      <font>
        <condense val="0"/>
        <extend val="0"/>
        <color rgb="FF006100"/>
      </font>
      <fill>
        <patternFill>
          <bgColor rgb="FFC6EFCE"/>
        </patternFill>
      </fill>
    </dxf>
    <dxf>
      <font>
        <color auto="1"/>
      </font>
      <fill>
        <patternFill>
          <bgColor rgb="FF00B050"/>
        </patternFill>
      </fill>
    </dxf>
    <dxf>
      <fill>
        <patternFill>
          <bgColor theme="9" tint="-0.24994659260841701"/>
        </patternFill>
      </fill>
    </dxf>
    <dxf>
      <fill>
        <patternFill>
          <bgColor rgb="FFFFFF00"/>
        </patternFill>
      </fill>
    </dxf>
    <dxf>
      <fill>
        <patternFill>
          <bgColor rgb="FFFFFF00"/>
        </patternFill>
      </fill>
    </dxf>
    <dxf>
      <font>
        <color theme="1"/>
      </font>
      <fill>
        <patternFill>
          <bgColor rgb="FFFF6600"/>
        </patternFill>
      </fill>
    </dxf>
    <dxf>
      <fill>
        <patternFill>
          <bgColor rgb="FFFF0000"/>
        </patternFill>
      </fill>
    </dxf>
    <dxf>
      <fill>
        <patternFill>
          <bgColor rgb="FFFF0000"/>
        </patternFill>
      </fill>
    </dxf>
    <dxf>
      <fill>
        <patternFill>
          <fgColor rgb="FFFFC000"/>
        </patternFill>
      </fill>
    </dxf>
    <dxf>
      <font>
        <color theme="1"/>
      </font>
      <fill>
        <patternFill>
          <bgColor rgb="FFFF6600"/>
        </patternFill>
      </fill>
    </dxf>
    <dxf>
      <font>
        <condense val="0"/>
        <extend val="0"/>
        <color rgb="FF006100"/>
      </font>
      <fill>
        <patternFill>
          <bgColor rgb="FFC6EFCE"/>
        </patternFill>
      </fill>
    </dxf>
    <dxf>
      <fill>
        <patternFill>
          <bgColor rgb="FFFFFF00"/>
        </patternFill>
      </fill>
    </dxf>
    <dxf>
      <fill>
        <patternFill>
          <bgColor theme="9" tint="-0.24994659260841701"/>
        </patternFill>
      </fill>
    </dxf>
    <dxf>
      <fill>
        <patternFill>
          <bgColor rgb="FFFF0000"/>
        </patternFill>
      </fill>
    </dxf>
    <dxf>
      <font>
        <color auto="1"/>
      </font>
      <fill>
        <patternFill>
          <bgColor rgb="FF00B050"/>
        </patternFill>
      </fill>
    </dxf>
    <dxf>
      <fill>
        <patternFill>
          <bgColor rgb="FFFFFF00"/>
        </patternFill>
      </fill>
    </dxf>
    <dxf>
      <fill>
        <patternFill>
          <fgColor rgb="FFFFC000"/>
        </patternFill>
      </fill>
    </dxf>
    <dxf>
      <fill>
        <patternFill>
          <bgColor rgb="FFFF0000"/>
        </patternFill>
      </fill>
    </dxf>
    <dxf>
      <font>
        <condense val="0"/>
        <extend val="0"/>
        <color rgb="FF006100"/>
      </font>
      <fill>
        <patternFill>
          <bgColor rgb="FFC6EFCE"/>
        </patternFill>
      </fill>
    </dxf>
    <dxf>
      <fill>
        <patternFill>
          <bgColor rgb="FFFFFF00"/>
        </patternFill>
      </fill>
    </dxf>
    <dxf>
      <fill>
        <patternFill>
          <bgColor theme="9" tint="-0.24994659260841701"/>
        </patternFill>
      </fill>
    </dxf>
    <dxf>
      <font>
        <color auto="1"/>
      </font>
      <fill>
        <patternFill>
          <bgColor rgb="FF00B050"/>
        </patternFill>
      </fill>
    </dxf>
    <dxf>
      <fill>
        <patternFill>
          <bgColor rgb="FFFFFF00"/>
        </patternFill>
      </fill>
    </dxf>
    <dxf>
      <font>
        <color theme="1"/>
      </font>
      <fill>
        <patternFill>
          <bgColor rgb="FFFF6600"/>
        </patternFill>
      </fill>
    </dxf>
    <dxf>
      <fill>
        <patternFill>
          <bgColor rgb="FFFF0000"/>
        </patternFill>
      </fill>
    </dxf>
    <dxf>
      <fill>
        <patternFill>
          <fgColor rgb="FFFFC000"/>
        </patternFill>
      </fill>
    </dxf>
    <dxf>
      <fill>
        <patternFill>
          <bgColor rgb="FFFF0000"/>
        </patternFill>
      </fill>
    </dxf>
    <dxf>
      <font>
        <color theme="1"/>
      </font>
      <fill>
        <patternFill>
          <bgColor rgb="FFFF6600"/>
        </patternFill>
      </fill>
    </dxf>
    <dxf>
      <fill>
        <patternFill>
          <bgColor rgb="FFFF0000"/>
        </patternFill>
      </fill>
    </dxf>
    <dxf>
      <fill>
        <patternFill>
          <bgColor theme="9" tint="-0.24994659260841701"/>
        </patternFill>
      </fill>
    </dxf>
    <dxf>
      <fill>
        <patternFill>
          <bgColor rgb="FFFFFF00"/>
        </patternFill>
      </fill>
    </dxf>
    <dxf>
      <font>
        <condense val="0"/>
        <extend val="0"/>
        <color rgb="FF006100"/>
      </font>
      <fill>
        <patternFill>
          <bgColor rgb="FFC6EFCE"/>
        </patternFill>
      </fill>
    </dxf>
    <dxf>
      <fill>
        <patternFill>
          <bgColor rgb="FFFFFF00"/>
        </patternFill>
      </fill>
    </dxf>
    <dxf>
      <font>
        <color auto="1"/>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470647</xdr:colOff>
      <xdr:row>0</xdr:row>
      <xdr:rowOff>156882</xdr:rowOff>
    </xdr:from>
    <xdr:to>
      <xdr:col>6</xdr:col>
      <xdr:colOff>1100340</xdr:colOff>
      <xdr:row>2</xdr:row>
      <xdr:rowOff>12401</xdr:rowOff>
    </xdr:to>
    <xdr:pic>
      <xdr:nvPicPr>
        <xdr:cNvPr id="3" name="2 Imagen" descr="C:\Users\john.garcia\Desktop\2020-01-08.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5235" y="156882"/>
          <a:ext cx="629693" cy="505460"/>
        </a:xfrm>
        <a:prstGeom prst="rect">
          <a:avLst/>
        </a:prstGeom>
        <a:noFill/>
        <a:ln>
          <a:noFill/>
        </a:ln>
      </xdr:spPr>
    </xdr:pic>
    <xdr:clientData/>
  </xdr:twoCellAnchor>
  <xdr:twoCellAnchor editAs="oneCell">
    <xdr:from>
      <xdr:col>0</xdr:col>
      <xdr:colOff>201706</xdr:colOff>
      <xdr:row>1</xdr:row>
      <xdr:rowOff>11206</xdr:rowOff>
    </xdr:from>
    <xdr:to>
      <xdr:col>1</xdr:col>
      <xdr:colOff>829235</xdr:colOff>
      <xdr:row>3</xdr:row>
      <xdr:rowOff>10497</xdr:rowOff>
    </xdr:to>
    <xdr:pic>
      <xdr:nvPicPr>
        <xdr:cNvPr id="4" name="5 Imagen" descr="C:\Users\john.garcia\Desktop\LOGO CAPITAL LETRA NEGRA.png">
          <a:extLst>
            <a:ext uri="{FF2B5EF4-FFF2-40B4-BE49-F238E27FC236}">
              <a16:creationId xmlns:a16="http://schemas.microsoft.com/office/drawing/2014/main" id="{4E21FA5A-3830-4129-B671-3D63BF1D192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706" y="179294"/>
          <a:ext cx="918882" cy="58199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391582</xdr:colOff>
      <xdr:row>0</xdr:row>
      <xdr:rowOff>85291</xdr:rowOff>
    </xdr:from>
    <xdr:to>
      <xdr:col>21</xdr:col>
      <xdr:colOff>486835</xdr:colOff>
      <xdr:row>3</xdr:row>
      <xdr:rowOff>179917</xdr:rowOff>
    </xdr:to>
    <xdr:pic>
      <xdr:nvPicPr>
        <xdr:cNvPr id="10" name="3 Imagen" descr="C:\Users\john.garcia\Desktop\2020-01-08.png">
          <a:extLst>
            <a:ext uri="{FF2B5EF4-FFF2-40B4-BE49-F238E27FC236}">
              <a16:creationId xmlns:a16="http://schemas.microsoft.com/office/drawing/2014/main" id="{26C4FACD-3918-4C1F-9FA6-F4DBA640671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03999" y="85291"/>
          <a:ext cx="941918" cy="793126"/>
        </a:xfrm>
        <a:prstGeom prst="rect">
          <a:avLst/>
        </a:prstGeom>
        <a:noFill/>
        <a:ln>
          <a:noFill/>
        </a:ln>
      </xdr:spPr>
    </xdr:pic>
    <xdr:clientData/>
  </xdr:twoCellAnchor>
  <xdr:twoCellAnchor editAs="oneCell">
    <xdr:from>
      <xdr:col>0</xdr:col>
      <xdr:colOff>264584</xdr:colOff>
      <xdr:row>0</xdr:row>
      <xdr:rowOff>63500</xdr:rowOff>
    </xdr:from>
    <xdr:to>
      <xdr:col>1</xdr:col>
      <xdr:colOff>470203</xdr:colOff>
      <xdr:row>3</xdr:row>
      <xdr:rowOff>158750</xdr:rowOff>
    </xdr:to>
    <xdr:pic>
      <xdr:nvPicPr>
        <xdr:cNvPr id="11" name="5 Imagen" descr="C:\Users\john.garcia\Desktop\LOGO CAPITAL LETRA NEGRA.png">
          <a:extLst>
            <a:ext uri="{FF2B5EF4-FFF2-40B4-BE49-F238E27FC236}">
              <a16:creationId xmlns:a16="http://schemas.microsoft.com/office/drawing/2014/main" id="{FFCA5C5C-AF05-4A58-A153-5F96D13C84E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4584" y="63500"/>
          <a:ext cx="1291166" cy="793750"/>
        </a:xfrm>
        <a:prstGeom prst="rect">
          <a:avLst/>
        </a:prstGeom>
        <a:noFill/>
        <a:ln>
          <a:noFill/>
        </a:ln>
      </xdr:spPr>
    </xdr:pic>
    <xdr:clientData/>
  </xdr:twoCellAnchor>
  <xdr:twoCellAnchor editAs="oneCell">
    <xdr:from>
      <xdr:col>46</xdr:col>
      <xdr:colOff>296332</xdr:colOff>
      <xdr:row>0</xdr:row>
      <xdr:rowOff>74708</xdr:rowOff>
    </xdr:from>
    <xdr:to>
      <xdr:col>46</xdr:col>
      <xdr:colOff>1238250</xdr:colOff>
      <xdr:row>3</xdr:row>
      <xdr:rowOff>169334</xdr:rowOff>
    </xdr:to>
    <xdr:pic>
      <xdr:nvPicPr>
        <xdr:cNvPr id="14" name="3 Imagen" descr="C:\Users\john.garcia\Desktop\2020-01-08.png">
          <a:extLst>
            <a:ext uri="{FF2B5EF4-FFF2-40B4-BE49-F238E27FC236}">
              <a16:creationId xmlns:a16="http://schemas.microsoft.com/office/drawing/2014/main" id="{5DB4CCCC-420B-4852-AC81-5BCA6620A72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122415" y="74708"/>
          <a:ext cx="941918" cy="793126"/>
        </a:xfrm>
        <a:prstGeom prst="rect">
          <a:avLst/>
        </a:prstGeom>
        <a:noFill/>
        <a:ln>
          <a:noFill/>
        </a:ln>
      </xdr:spPr>
    </xdr:pic>
    <xdr:clientData/>
  </xdr:twoCellAnchor>
  <xdr:twoCellAnchor editAs="oneCell">
    <xdr:from>
      <xdr:col>22</xdr:col>
      <xdr:colOff>74083</xdr:colOff>
      <xdr:row>0</xdr:row>
      <xdr:rowOff>63500</xdr:rowOff>
    </xdr:from>
    <xdr:to>
      <xdr:col>22</xdr:col>
      <xdr:colOff>1365249</xdr:colOff>
      <xdr:row>3</xdr:row>
      <xdr:rowOff>158750</xdr:rowOff>
    </xdr:to>
    <xdr:pic>
      <xdr:nvPicPr>
        <xdr:cNvPr id="15" name="5 Imagen" descr="C:\Users\john.garcia\Desktop\LOGO CAPITAL LETRA NEGRA.png">
          <a:extLst>
            <a:ext uri="{FF2B5EF4-FFF2-40B4-BE49-F238E27FC236}">
              <a16:creationId xmlns:a16="http://schemas.microsoft.com/office/drawing/2014/main" id="{B031B40C-D61F-4187-8C75-CC3121836DD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679833" y="63500"/>
          <a:ext cx="1291166" cy="7937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178593</xdr:colOff>
      <xdr:row>1</xdr:row>
      <xdr:rowOff>27121</xdr:rowOff>
    </xdr:from>
    <xdr:to>
      <xdr:col>18</xdr:col>
      <xdr:colOff>887290</xdr:colOff>
      <xdr:row>1</xdr:row>
      <xdr:rowOff>641278</xdr:rowOff>
    </xdr:to>
    <xdr:pic>
      <xdr:nvPicPr>
        <xdr:cNvPr id="4" name="3 Imagen" descr="C:\Users\john.garcia\Desktop\2020-01-08.png">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5406" y="229527"/>
          <a:ext cx="708697" cy="614157"/>
        </a:xfrm>
        <a:prstGeom prst="rect">
          <a:avLst/>
        </a:prstGeom>
        <a:noFill/>
        <a:ln>
          <a:noFill/>
        </a:ln>
      </xdr:spPr>
    </xdr:pic>
    <xdr:clientData/>
  </xdr:twoCellAnchor>
  <xdr:twoCellAnchor editAs="oneCell">
    <xdr:from>
      <xdr:col>0</xdr:col>
      <xdr:colOff>77042</xdr:colOff>
      <xdr:row>1</xdr:row>
      <xdr:rowOff>33618</xdr:rowOff>
    </xdr:from>
    <xdr:to>
      <xdr:col>1</xdr:col>
      <xdr:colOff>723482</xdr:colOff>
      <xdr:row>2</xdr:row>
      <xdr:rowOff>3876</xdr:rowOff>
    </xdr:to>
    <xdr:pic>
      <xdr:nvPicPr>
        <xdr:cNvPr id="6" name="5 Imagen" descr="C:\Users\john.garcia\Desktop\LOGO CAPITAL LETRA NEGRA.png">
          <a:extLst>
            <a:ext uri="{FF2B5EF4-FFF2-40B4-BE49-F238E27FC236}">
              <a16:creationId xmlns:a16="http://schemas.microsoft.com/office/drawing/2014/main" id="{140CFCF8-B233-419C-B591-C0395710059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042" y="236024"/>
          <a:ext cx="1086971" cy="67272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fga/Desktop/EPLE-FT-026%20MATRIZ%20RIESGOS%20DE%20CORRUP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sheetName val="Listas"/>
      <sheetName val="DEFINICIÓN"/>
      <sheetName val="ZONA DE RIESGO"/>
    </sheetNames>
    <sheetDataSet>
      <sheetData sheetId="0"/>
      <sheetData sheetId="1">
        <row r="6">
          <cell r="B6" t="str">
            <v>Estratégico</v>
          </cell>
          <cell r="H6" t="str">
            <v>Preventivo</v>
          </cell>
          <cell r="I6" t="str">
            <v>Si</v>
          </cell>
        </row>
        <row r="7">
          <cell r="B7" t="str">
            <v>Misional</v>
          </cell>
          <cell r="H7" t="str">
            <v>Correctivo</v>
          </cell>
          <cell r="I7" t="str">
            <v>No</v>
          </cell>
        </row>
        <row r="8">
          <cell r="B8" t="str">
            <v>Apoyo</v>
          </cell>
          <cell r="H8" t="str">
            <v>Detectivo</v>
          </cell>
        </row>
        <row r="9">
          <cell r="B9" t="str">
            <v>Control, Seguimiento y Evaluación</v>
          </cell>
        </row>
      </sheetData>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zoomScale="85" zoomScaleNormal="85" workbookViewId="0">
      <selection activeCell="A7" sqref="A7:A11"/>
    </sheetView>
  </sheetViews>
  <sheetFormatPr baseColWidth="10" defaultColWidth="0" defaultRowHeight="13.5" customHeight="1" zeroHeight="1" x14ac:dyDescent="0.25"/>
  <cols>
    <col min="1" max="1" width="4.33203125" style="1" customWidth="1"/>
    <col min="2" max="2" width="19.109375" style="1" customWidth="1"/>
    <col min="3" max="7" width="18.33203125" style="1" customWidth="1"/>
    <col min="8" max="8" width="9.88671875" style="1" customWidth="1"/>
    <col min="9" max="16384" width="9.88671875" style="1" hidden="1"/>
  </cols>
  <sheetData>
    <row r="1" spans="1:8" ht="13.5" customHeight="1" x14ac:dyDescent="0.25"/>
    <row r="2" spans="1:8" ht="37.5" customHeight="1" x14ac:dyDescent="0.25">
      <c r="A2" s="164" t="s">
        <v>120</v>
      </c>
      <c r="B2" s="164"/>
      <c r="C2" s="164"/>
      <c r="D2" s="164"/>
      <c r="E2" s="164"/>
      <c r="F2" s="164"/>
      <c r="G2" s="164"/>
    </row>
    <row r="3" spans="1:8" ht="8.25" customHeight="1" x14ac:dyDescent="0.25"/>
    <row r="4" spans="1:8" ht="13.5" customHeight="1" x14ac:dyDescent="0.25">
      <c r="E4" s="172" t="s">
        <v>46</v>
      </c>
      <c r="F4" s="172"/>
      <c r="G4" s="172"/>
    </row>
    <row r="5" spans="1:8" ht="6" customHeight="1" x14ac:dyDescent="0.25">
      <c r="D5" s="2"/>
      <c r="H5" s="3"/>
    </row>
    <row r="6" spans="1:8" ht="6" customHeight="1" thickBot="1" x14ac:dyDescent="0.3"/>
    <row r="7" spans="1:8" ht="20.25" customHeight="1" x14ac:dyDescent="0.25">
      <c r="A7" s="173" t="s">
        <v>3</v>
      </c>
      <c r="B7" s="4" t="s">
        <v>248</v>
      </c>
      <c r="C7" s="5">
        <v>5</v>
      </c>
      <c r="D7" s="6">
        <v>10</v>
      </c>
      <c r="E7" s="7">
        <v>15</v>
      </c>
      <c r="F7" s="8">
        <v>20</v>
      </c>
      <c r="G7" s="9">
        <v>25</v>
      </c>
    </row>
    <row r="8" spans="1:8" ht="20.25" customHeight="1" x14ac:dyDescent="0.25">
      <c r="A8" s="173"/>
      <c r="B8" s="4" t="s">
        <v>247</v>
      </c>
      <c r="C8" s="5">
        <v>4</v>
      </c>
      <c r="D8" s="6">
        <v>8</v>
      </c>
      <c r="E8" s="10">
        <v>12</v>
      </c>
      <c r="F8" s="11">
        <v>16</v>
      </c>
      <c r="G8" s="12">
        <v>20</v>
      </c>
    </row>
    <row r="9" spans="1:8" ht="20.25" customHeight="1" x14ac:dyDescent="0.25">
      <c r="A9" s="173"/>
      <c r="B9" s="4" t="s">
        <v>246</v>
      </c>
      <c r="C9" s="5">
        <v>3</v>
      </c>
      <c r="D9" s="13">
        <v>6</v>
      </c>
      <c r="E9" s="10">
        <v>9</v>
      </c>
      <c r="F9" s="14">
        <v>12</v>
      </c>
      <c r="G9" s="12">
        <v>15</v>
      </c>
    </row>
    <row r="10" spans="1:8" ht="20.25" customHeight="1" x14ac:dyDescent="0.25">
      <c r="A10" s="173"/>
      <c r="B10" s="4" t="s">
        <v>245</v>
      </c>
      <c r="C10" s="15">
        <v>2</v>
      </c>
      <c r="D10" s="13">
        <v>4</v>
      </c>
      <c r="E10" s="16">
        <v>6</v>
      </c>
      <c r="F10" s="14">
        <v>8</v>
      </c>
      <c r="G10" s="17">
        <v>10</v>
      </c>
    </row>
    <row r="11" spans="1:8" ht="20.25" customHeight="1" thickBot="1" x14ac:dyDescent="0.3">
      <c r="A11" s="173"/>
      <c r="B11" s="4" t="s">
        <v>244</v>
      </c>
      <c r="C11" s="15">
        <v>1</v>
      </c>
      <c r="D11" s="18">
        <v>2</v>
      </c>
      <c r="E11" s="19">
        <v>3</v>
      </c>
      <c r="F11" s="20">
        <v>4</v>
      </c>
      <c r="G11" s="21">
        <v>5</v>
      </c>
    </row>
    <row r="12" spans="1:8" ht="18" customHeight="1" x14ac:dyDescent="0.25">
      <c r="B12" s="174"/>
      <c r="C12" s="4" t="s">
        <v>249</v>
      </c>
      <c r="D12" s="4" t="s">
        <v>4</v>
      </c>
      <c r="E12" s="22" t="s">
        <v>5</v>
      </c>
      <c r="F12" s="22" t="s">
        <v>6</v>
      </c>
      <c r="G12" s="22" t="s">
        <v>7</v>
      </c>
    </row>
    <row r="13" spans="1:8" ht="22.5" customHeight="1" x14ac:dyDescent="0.25">
      <c r="B13" s="174"/>
      <c r="C13" s="175" t="s">
        <v>8</v>
      </c>
      <c r="D13" s="176"/>
      <c r="E13" s="176"/>
      <c r="F13" s="176"/>
      <c r="G13" s="177"/>
    </row>
    <row r="14" spans="1:8" ht="13.5" customHeight="1" x14ac:dyDescent="0.25">
      <c r="B14" s="23"/>
      <c r="C14" s="24"/>
      <c r="D14" s="24"/>
      <c r="E14" s="24"/>
    </row>
    <row r="15" spans="1:8" ht="13.5" customHeight="1" thickBot="1" x14ac:dyDescent="0.3">
      <c r="B15" s="23"/>
      <c r="C15" s="24"/>
      <c r="D15" s="24"/>
      <c r="E15" s="24"/>
    </row>
    <row r="16" spans="1:8" ht="13.5" customHeight="1" thickBot="1" x14ac:dyDescent="0.3">
      <c r="B16" s="169" t="s">
        <v>41</v>
      </c>
      <c r="C16" s="170"/>
      <c r="D16" s="170"/>
      <c r="E16" s="170"/>
      <c r="F16" s="170"/>
      <c r="G16" s="171"/>
    </row>
    <row r="17" spans="2:7" ht="13.5" customHeight="1" x14ac:dyDescent="0.25">
      <c r="B17" s="29" t="s">
        <v>37</v>
      </c>
      <c r="C17" s="30" t="s">
        <v>17</v>
      </c>
      <c r="D17" s="178" t="s">
        <v>42</v>
      </c>
      <c r="E17" s="178"/>
      <c r="F17" s="178"/>
      <c r="G17" s="179"/>
    </row>
    <row r="18" spans="2:7" ht="13.5" customHeight="1" x14ac:dyDescent="0.25">
      <c r="B18" s="31" t="s">
        <v>38</v>
      </c>
      <c r="C18" s="27" t="s">
        <v>22</v>
      </c>
      <c r="D18" s="165" t="s">
        <v>43</v>
      </c>
      <c r="E18" s="165"/>
      <c r="F18" s="165"/>
      <c r="G18" s="166"/>
    </row>
    <row r="19" spans="2:7" ht="13.5" customHeight="1" x14ac:dyDescent="0.25">
      <c r="B19" s="32" t="s">
        <v>39</v>
      </c>
      <c r="C19" s="27" t="s">
        <v>25</v>
      </c>
      <c r="D19" s="165" t="s">
        <v>44</v>
      </c>
      <c r="E19" s="165"/>
      <c r="F19" s="165"/>
      <c r="G19" s="166"/>
    </row>
    <row r="20" spans="2:7" ht="13.5" customHeight="1" thickBot="1" x14ac:dyDescent="0.3">
      <c r="B20" s="33" t="s">
        <v>40</v>
      </c>
      <c r="C20" s="28" t="s">
        <v>28</v>
      </c>
      <c r="D20" s="167" t="s">
        <v>45</v>
      </c>
      <c r="E20" s="167"/>
      <c r="F20" s="167"/>
      <c r="G20" s="168"/>
    </row>
    <row r="21" spans="2:7" ht="13.5" customHeight="1" x14ac:dyDescent="0.25">
      <c r="B21" s="25"/>
      <c r="C21" s="26"/>
      <c r="D21" s="26"/>
      <c r="E21" s="24"/>
    </row>
    <row r="22" spans="2:7" ht="75.75" customHeight="1" x14ac:dyDescent="0.25">
      <c r="B22" s="182" t="s">
        <v>142</v>
      </c>
      <c r="C22" s="70" t="s">
        <v>145</v>
      </c>
      <c r="D22" s="82">
        <v>25</v>
      </c>
      <c r="E22" s="181" t="s">
        <v>250</v>
      </c>
      <c r="F22" s="181"/>
      <c r="G22" s="181"/>
    </row>
    <row r="23" spans="2:7" ht="75.75" customHeight="1" x14ac:dyDescent="0.25">
      <c r="B23" s="183"/>
      <c r="C23" s="70" t="s">
        <v>146</v>
      </c>
      <c r="D23" s="78">
        <v>15</v>
      </c>
      <c r="E23" s="181" t="s">
        <v>251</v>
      </c>
      <c r="F23" s="181"/>
      <c r="G23" s="181"/>
    </row>
    <row r="24" spans="2:7" ht="75.75" customHeight="1" x14ac:dyDescent="0.25">
      <c r="B24" s="70" t="s">
        <v>143</v>
      </c>
      <c r="C24" s="180">
        <v>2</v>
      </c>
      <c r="D24" s="180"/>
      <c r="E24" s="181" t="s">
        <v>252</v>
      </c>
      <c r="F24" s="181"/>
      <c r="G24" s="181"/>
    </row>
    <row r="25" spans="2:7" ht="75.75" customHeight="1" x14ac:dyDescent="0.25">
      <c r="B25" s="70" t="s">
        <v>144</v>
      </c>
      <c r="C25" s="180">
        <v>6</v>
      </c>
      <c r="D25" s="180"/>
      <c r="E25" s="181" t="s">
        <v>253</v>
      </c>
      <c r="F25" s="181"/>
      <c r="G25" s="181"/>
    </row>
    <row r="26" spans="2:7" ht="13.5" customHeight="1" x14ac:dyDescent="0.25"/>
    <row r="27" spans="2:7" ht="13.5" customHeight="1" x14ac:dyDescent="0.25"/>
    <row r="28" spans="2:7" ht="13.5" customHeight="1" x14ac:dyDescent="0.25"/>
  </sheetData>
  <mergeCells count="17">
    <mergeCell ref="C24:D24"/>
    <mergeCell ref="C25:D25"/>
    <mergeCell ref="E24:G24"/>
    <mergeCell ref="E25:G25"/>
    <mergeCell ref="B22:B23"/>
    <mergeCell ref="E22:G22"/>
    <mergeCell ref="E23:G23"/>
    <mergeCell ref="A2:G2"/>
    <mergeCell ref="D19:G19"/>
    <mergeCell ref="D20:G20"/>
    <mergeCell ref="B16:G16"/>
    <mergeCell ref="E4:G4"/>
    <mergeCell ref="A7:A11"/>
    <mergeCell ref="B12:B13"/>
    <mergeCell ref="C13:G13"/>
    <mergeCell ref="D17:G17"/>
    <mergeCell ref="D18:G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42"/>
  <sheetViews>
    <sheetView showGridLines="0" tabSelected="1" topLeftCell="A5" zoomScale="85" zoomScaleNormal="85" zoomScaleSheetLayoutView="85" workbookViewId="0">
      <pane ySplit="8" topLeftCell="A13" activePane="bottomLeft" state="frozen"/>
      <selection activeCell="A5" sqref="A5"/>
      <selection pane="bottomLeft" sqref="A1:B4"/>
    </sheetView>
  </sheetViews>
  <sheetFormatPr baseColWidth="10" defaultColWidth="0" defaultRowHeight="13.8" zeroHeight="1" x14ac:dyDescent="0.25"/>
  <cols>
    <col min="1" max="1" width="16.33203125" style="38" customWidth="1"/>
    <col min="2" max="2" width="15.6640625" style="38" customWidth="1"/>
    <col min="3" max="3" width="31.44140625" style="38" customWidth="1"/>
    <col min="4" max="4" width="45.109375" style="38" customWidth="1"/>
    <col min="5" max="5" width="11.33203125" style="38" customWidth="1"/>
    <col min="6" max="6" width="13.109375" style="38" customWidth="1"/>
    <col min="7" max="7" width="14.44140625" style="38" customWidth="1"/>
    <col min="8" max="8" width="11.6640625" style="38" customWidth="1"/>
    <col min="9" max="10" width="20.5546875" style="38" customWidth="1"/>
    <col min="11" max="11" width="25" style="38" customWidth="1"/>
    <col min="12" max="12" width="14.33203125" style="38" customWidth="1"/>
    <col min="13" max="13" width="15.109375" style="38" customWidth="1"/>
    <col min="14" max="14" width="14.33203125" style="38" customWidth="1"/>
    <col min="15" max="15" width="13.88671875" style="38" customWidth="1"/>
    <col min="16" max="16" width="4.33203125" style="38" hidden="1" customWidth="1"/>
    <col min="17" max="17" width="6.109375" style="38" hidden="1" customWidth="1"/>
    <col min="18" max="18" width="15" style="38" customWidth="1"/>
    <col min="19" max="19" width="4.33203125" style="38" hidden="1" customWidth="1"/>
    <col min="20" max="20" width="5.33203125" style="38" hidden="1" customWidth="1"/>
    <col min="21" max="21" width="12.6640625" style="38" customWidth="1"/>
    <col min="22" max="22" width="14.109375" style="38" customWidth="1"/>
    <col min="23" max="23" width="21.5546875" style="38" customWidth="1"/>
    <col min="24" max="24" width="66.109375" style="38" customWidth="1"/>
    <col min="25" max="25" width="63.88671875" style="38" customWidth="1"/>
    <col min="26" max="26" width="7.5546875" style="38" customWidth="1"/>
    <col min="27" max="27" width="10.6640625" style="38" customWidth="1"/>
    <col min="28" max="28" width="11" style="38" hidden="1" customWidth="1"/>
    <col min="29" max="29" width="16.6640625" style="38" customWidth="1"/>
    <col min="30" max="30" width="16.6640625" style="38" hidden="1" customWidth="1"/>
    <col min="31" max="31" width="15.6640625" style="38" customWidth="1"/>
    <col min="32" max="32" width="13.109375" style="38" customWidth="1"/>
    <col min="33" max="33" width="11.6640625" style="38" customWidth="1"/>
    <col min="34" max="34" width="13.44140625" style="38" customWidth="1"/>
    <col min="35" max="36" width="5.44140625" style="38" customWidth="1"/>
    <col min="37" max="37" width="12.44140625" style="38" customWidth="1"/>
    <col min="38" max="39" width="5.44140625" style="38" customWidth="1"/>
    <col min="40" max="40" width="12.88671875" style="38" customWidth="1"/>
    <col min="41" max="41" width="13.109375" style="38" customWidth="1"/>
    <col min="42" max="42" width="14" style="38" customWidth="1"/>
    <col min="43" max="43" width="84.109375" style="38" customWidth="1"/>
    <col min="44" max="44" width="35.44140625" style="38" customWidth="1"/>
    <col min="45" max="45" width="17.6640625" style="38" customWidth="1"/>
    <col min="46" max="46" width="16.5546875" style="38" customWidth="1"/>
    <col min="47" max="47" width="22.44140625" style="38" customWidth="1"/>
    <col min="48" max="48" width="11.44140625" style="38" customWidth="1"/>
    <col min="49" max="49" width="11.44140625" style="38" hidden="1" customWidth="1"/>
    <col min="50" max="52" width="0" style="38" hidden="1" customWidth="1"/>
    <col min="53" max="16384" width="11.44140625" style="38" hidden="1"/>
  </cols>
  <sheetData>
    <row r="1" spans="1:52" ht="18" customHeight="1" x14ac:dyDescent="0.25">
      <c r="A1" s="255"/>
      <c r="B1" s="256"/>
      <c r="C1" s="282" t="s">
        <v>118</v>
      </c>
      <c r="D1" s="283"/>
      <c r="E1" s="283"/>
      <c r="F1" s="283"/>
      <c r="G1" s="283"/>
      <c r="H1" s="283"/>
      <c r="I1" s="283"/>
      <c r="J1" s="283"/>
      <c r="K1" s="283"/>
      <c r="L1" s="283"/>
      <c r="M1" s="284"/>
      <c r="N1" s="230" t="s">
        <v>116</v>
      </c>
      <c r="O1" s="230"/>
      <c r="P1" s="230"/>
      <c r="Q1" s="230"/>
      <c r="R1" s="230"/>
      <c r="S1" s="230"/>
      <c r="T1" s="230"/>
      <c r="U1" s="261"/>
      <c r="V1" s="262"/>
      <c r="W1" s="227"/>
      <c r="X1" s="233" t="s">
        <v>118</v>
      </c>
      <c r="Y1" s="234"/>
      <c r="Z1" s="234"/>
      <c r="AA1" s="234"/>
      <c r="AB1" s="234"/>
      <c r="AC1" s="234"/>
      <c r="AD1" s="234"/>
      <c r="AE1" s="234"/>
      <c r="AF1" s="234"/>
      <c r="AG1" s="234"/>
      <c r="AH1" s="234"/>
      <c r="AI1" s="234"/>
      <c r="AJ1" s="234"/>
      <c r="AK1" s="234"/>
      <c r="AL1" s="234"/>
      <c r="AM1" s="234"/>
      <c r="AN1" s="234"/>
      <c r="AO1" s="234"/>
      <c r="AP1" s="234"/>
      <c r="AQ1" s="235"/>
      <c r="AR1" s="230" t="s">
        <v>116</v>
      </c>
      <c r="AS1" s="230"/>
      <c r="AT1" s="230"/>
      <c r="AU1" s="214"/>
      <c r="AZ1" s="101"/>
    </row>
    <row r="2" spans="1:52" ht="18" customHeight="1" x14ac:dyDescent="0.25">
      <c r="A2" s="257"/>
      <c r="B2" s="258"/>
      <c r="C2" s="285"/>
      <c r="D2" s="286"/>
      <c r="E2" s="286"/>
      <c r="F2" s="286"/>
      <c r="G2" s="286"/>
      <c r="H2" s="286"/>
      <c r="I2" s="286"/>
      <c r="J2" s="286"/>
      <c r="K2" s="286"/>
      <c r="L2" s="286"/>
      <c r="M2" s="287"/>
      <c r="N2" s="231" t="s">
        <v>271</v>
      </c>
      <c r="O2" s="231"/>
      <c r="P2" s="231"/>
      <c r="Q2" s="231"/>
      <c r="R2" s="231"/>
      <c r="S2" s="231"/>
      <c r="T2" s="231"/>
      <c r="U2" s="263"/>
      <c r="V2" s="264"/>
      <c r="W2" s="228"/>
      <c r="X2" s="236"/>
      <c r="Y2" s="237"/>
      <c r="Z2" s="237"/>
      <c r="AA2" s="237"/>
      <c r="AB2" s="237"/>
      <c r="AC2" s="237"/>
      <c r="AD2" s="237"/>
      <c r="AE2" s="237"/>
      <c r="AF2" s="237"/>
      <c r="AG2" s="237"/>
      <c r="AH2" s="237"/>
      <c r="AI2" s="237"/>
      <c r="AJ2" s="237"/>
      <c r="AK2" s="237"/>
      <c r="AL2" s="237"/>
      <c r="AM2" s="237"/>
      <c r="AN2" s="237"/>
      <c r="AO2" s="237"/>
      <c r="AP2" s="237"/>
      <c r="AQ2" s="238"/>
      <c r="AR2" s="231" t="s">
        <v>271</v>
      </c>
      <c r="AS2" s="231"/>
      <c r="AT2" s="231"/>
      <c r="AU2" s="215"/>
      <c r="AZ2" s="101"/>
    </row>
    <row r="3" spans="1:52" ht="18" customHeight="1" x14ac:dyDescent="0.25">
      <c r="A3" s="257"/>
      <c r="B3" s="258"/>
      <c r="C3" s="285"/>
      <c r="D3" s="286"/>
      <c r="E3" s="286"/>
      <c r="F3" s="286"/>
      <c r="G3" s="286"/>
      <c r="H3" s="286"/>
      <c r="I3" s="286"/>
      <c r="J3" s="286"/>
      <c r="K3" s="286"/>
      <c r="L3" s="286"/>
      <c r="M3" s="287"/>
      <c r="N3" s="231" t="s">
        <v>272</v>
      </c>
      <c r="O3" s="231"/>
      <c r="P3" s="231"/>
      <c r="Q3" s="231"/>
      <c r="R3" s="231"/>
      <c r="S3" s="231"/>
      <c r="T3" s="231"/>
      <c r="U3" s="263"/>
      <c r="V3" s="264"/>
      <c r="W3" s="228"/>
      <c r="X3" s="236"/>
      <c r="Y3" s="237"/>
      <c r="Z3" s="237"/>
      <c r="AA3" s="237"/>
      <c r="AB3" s="237"/>
      <c r="AC3" s="237"/>
      <c r="AD3" s="237"/>
      <c r="AE3" s="237"/>
      <c r="AF3" s="237"/>
      <c r="AG3" s="237"/>
      <c r="AH3" s="237"/>
      <c r="AI3" s="237"/>
      <c r="AJ3" s="237"/>
      <c r="AK3" s="237"/>
      <c r="AL3" s="237"/>
      <c r="AM3" s="237"/>
      <c r="AN3" s="237"/>
      <c r="AO3" s="237"/>
      <c r="AP3" s="237"/>
      <c r="AQ3" s="238"/>
      <c r="AR3" s="231" t="s">
        <v>272</v>
      </c>
      <c r="AS3" s="231"/>
      <c r="AT3" s="231"/>
      <c r="AU3" s="215"/>
      <c r="AZ3" s="101"/>
    </row>
    <row r="4" spans="1:52" ht="18" customHeight="1" thickBot="1" x14ac:dyDescent="0.3">
      <c r="A4" s="259"/>
      <c r="B4" s="260"/>
      <c r="C4" s="288"/>
      <c r="D4" s="289"/>
      <c r="E4" s="289"/>
      <c r="F4" s="289"/>
      <c r="G4" s="289"/>
      <c r="H4" s="289"/>
      <c r="I4" s="289"/>
      <c r="J4" s="289"/>
      <c r="K4" s="289"/>
      <c r="L4" s="289"/>
      <c r="M4" s="290"/>
      <c r="N4" s="232" t="s">
        <v>117</v>
      </c>
      <c r="O4" s="232"/>
      <c r="P4" s="232"/>
      <c r="Q4" s="232"/>
      <c r="R4" s="232"/>
      <c r="S4" s="232"/>
      <c r="T4" s="232"/>
      <c r="U4" s="265"/>
      <c r="V4" s="266"/>
      <c r="W4" s="229"/>
      <c r="X4" s="239"/>
      <c r="Y4" s="240"/>
      <c r="Z4" s="240"/>
      <c r="AA4" s="240"/>
      <c r="AB4" s="240"/>
      <c r="AC4" s="240"/>
      <c r="AD4" s="240"/>
      <c r="AE4" s="240"/>
      <c r="AF4" s="240"/>
      <c r="AG4" s="240"/>
      <c r="AH4" s="240"/>
      <c r="AI4" s="240"/>
      <c r="AJ4" s="240"/>
      <c r="AK4" s="240"/>
      <c r="AL4" s="240"/>
      <c r="AM4" s="240"/>
      <c r="AN4" s="240"/>
      <c r="AO4" s="240"/>
      <c r="AP4" s="240"/>
      <c r="AQ4" s="241"/>
      <c r="AR4" s="232" t="s">
        <v>117</v>
      </c>
      <c r="AS4" s="232"/>
      <c r="AT4" s="232"/>
      <c r="AU4" s="216"/>
      <c r="AZ4" s="101"/>
    </row>
    <row r="5" spans="1:52" ht="6.75" customHeight="1" x14ac:dyDescent="0.25"/>
    <row r="6" spans="1:52" s="100" customFormat="1" ht="15.75" customHeight="1" x14ac:dyDescent="0.3">
      <c r="A6" s="254" t="s">
        <v>382</v>
      </c>
      <c r="B6" s="254"/>
      <c r="C6" s="142" t="s">
        <v>512</v>
      </c>
      <c r="D6" s="143"/>
      <c r="E6" s="143"/>
      <c r="F6" s="143"/>
      <c r="G6" s="143"/>
      <c r="H6" s="143"/>
      <c r="I6" s="143"/>
      <c r="J6" s="143"/>
      <c r="K6" s="143"/>
      <c r="L6" s="143"/>
      <c r="M6" s="143"/>
      <c r="N6" s="143"/>
      <c r="O6" s="143"/>
      <c r="P6" s="143"/>
      <c r="Q6" s="143"/>
      <c r="R6" s="143"/>
      <c r="S6" s="143"/>
      <c r="T6" s="143"/>
      <c r="U6" s="143"/>
      <c r="V6" s="143"/>
      <c r="W6" s="143"/>
      <c r="X6" s="143"/>
    </row>
    <row r="7" spans="1:52" s="100" customFormat="1" ht="15.75" customHeight="1" x14ac:dyDescent="0.3">
      <c r="A7" s="254" t="s">
        <v>137</v>
      </c>
      <c r="B7" s="254"/>
      <c r="C7" s="144">
        <v>45393</v>
      </c>
      <c r="D7" s="143"/>
      <c r="E7" s="143"/>
      <c r="F7" s="143"/>
      <c r="G7" s="143"/>
      <c r="H7" s="143"/>
      <c r="I7" s="143"/>
      <c r="J7" s="143"/>
      <c r="K7" s="143"/>
      <c r="L7" s="143"/>
      <c r="M7" s="143"/>
      <c r="N7" s="143"/>
      <c r="O7" s="143"/>
      <c r="P7" s="143"/>
      <c r="Q7" s="143"/>
      <c r="R7" s="143"/>
      <c r="S7" s="143"/>
      <c r="T7" s="143"/>
      <c r="U7" s="143"/>
      <c r="V7" s="143"/>
      <c r="W7" s="143"/>
      <c r="X7" s="143"/>
    </row>
    <row r="8" spans="1:52" s="100" customFormat="1" ht="15.6" customHeight="1" x14ac:dyDescent="0.3">
      <c r="A8" s="254" t="s">
        <v>361</v>
      </c>
      <c r="B8" s="254"/>
      <c r="C8" s="186" t="s">
        <v>513</v>
      </c>
      <c r="D8" s="186"/>
      <c r="E8" s="186"/>
      <c r="F8" s="186"/>
      <c r="G8" s="186"/>
      <c r="H8" s="186"/>
      <c r="I8" s="186"/>
      <c r="J8" s="186"/>
      <c r="K8" s="186"/>
      <c r="L8" s="186"/>
      <c r="M8" s="186"/>
      <c r="N8" s="186"/>
      <c r="O8" s="186"/>
      <c r="P8" s="186"/>
      <c r="Q8" s="186"/>
      <c r="R8" s="186"/>
      <c r="S8" s="186"/>
      <c r="T8" s="186"/>
      <c r="U8" s="186"/>
      <c r="V8" s="186"/>
      <c r="W8" s="186"/>
      <c r="X8" s="186"/>
    </row>
    <row r="9" spans="1:52" s="39" customFormat="1" ht="6.6" customHeight="1" thickBot="1" x14ac:dyDescent="0.35"/>
    <row r="10" spans="1:52" s="39" customFormat="1" ht="20.100000000000001" customHeight="1" thickBot="1" x14ac:dyDescent="0.35">
      <c r="A10" s="245" t="s">
        <v>0</v>
      </c>
      <c r="B10" s="246"/>
      <c r="C10" s="246"/>
      <c r="D10" s="246"/>
      <c r="E10" s="246"/>
      <c r="F10" s="246"/>
      <c r="G10" s="246"/>
      <c r="H10" s="246"/>
      <c r="I10" s="246"/>
      <c r="J10" s="246"/>
      <c r="K10" s="246"/>
      <c r="L10" s="246"/>
      <c r="M10" s="246"/>
      <c r="N10" s="247"/>
      <c r="O10" s="271" t="s">
        <v>48</v>
      </c>
      <c r="P10" s="272"/>
      <c r="Q10" s="272"/>
      <c r="R10" s="272"/>
      <c r="S10" s="272"/>
      <c r="T10" s="272"/>
      <c r="U10" s="272"/>
      <c r="V10" s="273"/>
      <c r="W10" s="222" t="s">
        <v>105</v>
      </c>
      <c r="X10" s="223"/>
      <c r="Y10" s="223"/>
      <c r="Z10" s="223"/>
      <c r="AA10" s="223"/>
      <c r="AB10" s="223"/>
      <c r="AC10" s="223"/>
      <c r="AD10" s="223"/>
      <c r="AE10" s="223"/>
      <c r="AF10" s="223"/>
      <c r="AG10" s="224"/>
      <c r="AH10" s="217" t="s">
        <v>229</v>
      </c>
      <c r="AI10" s="218"/>
      <c r="AJ10" s="218"/>
      <c r="AK10" s="218"/>
      <c r="AL10" s="218"/>
      <c r="AM10" s="218"/>
      <c r="AN10" s="218"/>
      <c r="AO10" s="218"/>
      <c r="AP10" s="219"/>
      <c r="AQ10" s="249" t="s">
        <v>111</v>
      </c>
      <c r="AR10" s="250"/>
      <c r="AS10" s="250"/>
      <c r="AT10" s="250"/>
      <c r="AU10" s="251"/>
    </row>
    <row r="11" spans="1:52" s="39" customFormat="1" ht="26.1" customHeight="1" x14ac:dyDescent="0.3">
      <c r="A11" s="267" t="s">
        <v>160</v>
      </c>
      <c r="B11" s="268"/>
      <c r="C11" s="268"/>
      <c r="D11" s="268"/>
      <c r="E11" s="268"/>
      <c r="F11" s="268"/>
      <c r="G11" s="244" t="s">
        <v>161</v>
      </c>
      <c r="H11" s="244" t="s">
        <v>138</v>
      </c>
      <c r="I11" s="244"/>
      <c r="J11" s="244"/>
      <c r="K11" s="244"/>
      <c r="L11" s="268" t="s">
        <v>156</v>
      </c>
      <c r="M11" s="268"/>
      <c r="N11" s="269" t="s">
        <v>112</v>
      </c>
      <c r="O11" s="276" t="s">
        <v>203</v>
      </c>
      <c r="P11" s="242" t="s">
        <v>50</v>
      </c>
      <c r="Q11" s="242" t="s">
        <v>197</v>
      </c>
      <c r="R11" s="242" t="s">
        <v>204</v>
      </c>
      <c r="S11" s="242" t="s">
        <v>51</v>
      </c>
      <c r="T11" s="242" t="s">
        <v>201</v>
      </c>
      <c r="U11" s="242" t="s">
        <v>205</v>
      </c>
      <c r="V11" s="274" t="s">
        <v>49</v>
      </c>
      <c r="W11" s="279" t="s">
        <v>53</v>
      </c>
      <c r="X11" s="220"/>
      <c r="Y11" s="220"/>
      <c r="Z11" s="205" t="s">
        <v>273</v>
      </c>
      <c r="AA11" s="220" t="s">
        <v>267</v>
      </c>
      <c r="AB11" s="220" t="s">
        <v>217</v>
      </c>
      <c r="AC11" s="220" t="s">
        <v>210</v>
      </c>
      <c r="AD11" s="220"/>
      <c r="AE11" s="220"/>
      <c r="AF11" s="220"/>
      <c r="AG11" s="278"/>
      <c r="AH11" s="225" t="s">
        <v>231</v>
      </c>
      <c r="AI11" s="203" t="s">
        <v>107</v>
      </c>
      <c r="AJ11" s="203" t="s">
        <v>230</v>
      </c>
      <c r="AK11" s="203" t="s">
        <v>232</v>
      </c>
      <c r="AL11" s="203" t="s">
        <v>108</v>
      </c>
      <c r="AM11" s="203" t="s">
        <v>233</v>
      </c>
      <c r="AN11" s="203" t="s">
        <v>234</v>
      </c>
      <c r="AO11" s="203" t="s">
        <v>101</v>
      </c>
      <c r="AP11" s="211" t="s">
        <v>110</v>
      </c>
      <c r="AQ11" s="252" t="s">
        <v>113</v>
      </c>
      <c r="AR11" s="209" t="s">
        <v>114</v>
      </c>
      <c r="AS11" s="209" t="s">
        <v>76</v>
      </c>
      <c r="AT11" s="209" t="s">
        <v>243</v>
      </c>
      <c r="AU11" s="207" t="s">
        <v>119</v>
      </c>
    </row>
    <row r="12" spans="1:52" s="39" customFormat="1" ht="52.5" customHeight="1" thickBot="1" x14ac:dyDescent="0.35">
      <c r="A12" s="118" t="s">
        <v>1</v>
      </c>
      <c r="B12" s="119" t="s">
        <v>2</v>
      </c>
      <c r="C12" s="119" t="s">
        <v>33</v>
      </c>
      <c r="D12" s="120" t="s">
        <v>139</v>
      </c>
      <c r="E12" s="120" t="s">
        <v>35</v>
      </c>
      <c r="F12" s="120" t="s">
        <v>34</v>
      </c>
      <c r="G12" s="248"/>
      <c r="H12" s="120" t="s">
        <v>196</v>
      </c>
      <c r="I12" s="119" t="s">
        <v>269</v>
      </c>
      <c r="J12" s="119" t="s">
        <v>268</v>
      </c>
      <c r="K12" s="119" t="s">
        <v>270</v>
      </c>
      <c r="L12" s="120" t="s">
        <v>176</v>
      </c>
      <c r="M12" s="120" t="s">
        <v>177</v>
      </c>
      <c r="N12" s="270"/>
      <c r="O12" s="277"/>
      <c r="P12" s="243"/>
      <c r="Q12" s="243"/>
      <c r="R12" s="243"/>
      <c r="S12" s="243"/>
      <c r="T12" s="243"/>
      <c r="U12" s="243"/>
      <c r="V12" s="275"/>
      <c r="W12" s="150" t="s">
        <v>206</v>
      </c>
      <c r="X12" s="121" t="s">
        <v>207</v>
      </c>
      <c r="Y12" s="121" t="s">
        <v>208</v>
      </c>
      <c r="Z12" s="206"/>
      <c r="AA12" s="221"/>
      <c r="AB12" s="221"/>
      <c r="AC12" s="121" t="s">
        <v>218</v>
      </c>
      <c r="AD12" s="121" t="s">
        <v>228</v>
      </c>
      <c r="AE12" s="121" t="s">
        <v>211</v>
      </c>
      <c r="AF12" s="121" t="s">
        <v>212</v>
      </c>
      <c r="AG12" s="148" t="s">
        <v>213</v>
      </c>
      <c r="AH12" s="226"/>
      <c r="AI12" s="204"/>
      <c r="AJ12" s="204"/>
      <c r="AK12" s="204"/>
      <c r="AL12" s="204"/>
      <c r="AM12" s="204"/>
      <c r="AN12" s="204"/>
      <c r="AO12" s="204"/>
      <c r="AP12" s="212"/>
      <c r="AQ12" s="253"/>
      <c r="AR12" s="210"/>
      <c r="AS12" s="210"/>
      <c r="AT12" s="210"/>
      <c r="AU12" s="208"/>
    </row>
    <row r="13" spans="1:52" ht="139.5" customHeight="1" x14ac:dyDescent="0.25">
      <c r="A13" s="126" t="s">
        <v>13</v>
      </c>
      <c r="B13" s="122" t="s">
        <v>14</v>
      </c>
      <c r="C13" s="122" t="s">
        <v>261</v>
      </c>
      <c r="D13" s="122" t="s">
        <v>262</v>
      </c>
      <c r="E13" s="127" t="s">
        <v>20</v>
      </c>
      <c r="F13" s="127" t="s">
        <v>121</v>
      </c>
      <c r="G13" s="127" t="s">
        <v>159</v>
      </c>
      <c r="H13" s="122" t="s">
        <v>265</v>
      </c>
      <c r="I13" s="122" t="s">
        <v>274</v>
      </c>
      <c r="J13" s="122" t="s">
        <v>362</v>
      </c>
      <c r="K13" s="122" t="s">
        <v>275</v>
      </c>
      <c r="L13" s="122" t="s">
        <v>195</v>
      </c>
      <c r="M13" s="122" t="s">
        <v>183</v>
      </c>
      <c r="N13" s="125" t="s">
        <v>171</v>
      </c>
      <c r="O13" s="155" t="s">
        <v>200</v>
      </c>
      <c r="P13" s="123">
        <f>IF($O13="Muy baja",1,IF($O13="Baja",2,IF($O13="Media",3,IF($O13="Alta",4,IF($O13="Muy alta",5,"")))))</f>
        <v>1</v>
      </c>
      <c r="Q13" s="128">
        <f>IF($O13="Muy baja",20%,IF($O13="Baja",40%,IF($O13="Media",60%,IF($O13="Alta",80%,IF($O13="Muy alta",100%,"")))))</f>
        <v>0.2</v>
      </c>
      <c r="R13" s="127" t="s">
        <v>27</v>
      </c>
      <c r="S13" s="123">
        <f>IF($R13="Leve",1,IF($R13="Menor",2,IF($R13="Moderado",3,IF($R13="Mayor",4,IF($R13="Catastrófico",5,"")))))</f>
        <v>4</v>
      </c>
      <c r="T13" s="128">
        <f>IF($R13="Leve",20%,IF($R13="Menor",40%,IF($R13="Moderado",60%,IF($R13="Mayor",80%,IF($R13="Catastrófico",100%,"")))))</f>
        <v>0.8</v>
      </c>
      <c r="U13" s="145">
        <f t="shared" ref="U13:U15" si="0">IF(OR(P13="",S13=""),"",P13*S13)</f>
        <v>4</v>
      </c>
      <c r="V13" s="102" t="str">
        <f t="shared" ref="V13:V15" si="1">IF(U13="","",IF(U13&lt;=2,"BAJA",IF(U13&lt;=6,"MODERADA",IF(U13&lt;=12,"ALTA","EXTREMA"))))</f>
        <v>MODERADA</v>
      </c>
      <c r="W13" s="151" t="s">
        <v>266</v>
      </c>
      <c r="X13" s="122" t="s">
        <v>372</v>
      </c>
      <c r="Y13" s="122" t="s">
        <v>373</v>
      </c>
      <c r="Z13" s="129">
        <v>1</v>
      </c>
      <c r="AA13" s="127" t="s">
        <v>214</v>
      </c>
      <c r="AB13" s="130">
        <f>IF(AA13="","",IF(AA13="Preventivo",25%,IF(AA13="Detectivo",15%,10%)))</f>
        <v>0.25</v>
      </c>
      <c r="AC13" s="123" t="s">
        <v>219</v>
      </c>
      <c r="AD13" s="130">
        <f>IF(AC13="","",IF(AC13="Automático",25%,15%))</f>
        <v>0.15</v>
      </c>
      <c r="AE13" s="123" t="s">
        <v>223</v>
      </c>
      <c r="AF13" s="123" t="s">
        <v>224</v>
      </c>
      <c r="AG13" s="145" t="s">
        <v>227</v>
      </c>
      <c r="AH13" s="149" t="str">
        <f>IF(OR(O13="",AA13="",AC13=""),"",IF(AJ13&lt;=20%,"Muy baja",IF(AJ13&lt;=40%,"Baja",IF(AJ13&lt;=60%,"Media",IF(AJ13&lt;=80%,"Alta","Muy alta")))))</f>
        <v>Muy baja</v>
      </c>
      <c r="AI13" s="123">
        <f>IF($AH13="Muy baja",1,IF($AH13="Baja",2,IF($AH13="Media",3,IF($AH13="Alta",4,IF($AH13="Muy alta",5,"")))))</f>
        <v>1</v>
      </c>
      <c r="AJ13" s="124">
        <f>IF(OR($AA13="Preventivo",$AA13="Detectivo"),($Q13-($Q13*($AD13+$AB13))),$Q13)</f>
        <v>0.12</v>
      </c>
      <c r="AK13" s="124" t="str">
        <f>IF(OR(R13="",AA13="",AC13=""),"",IF(AM13&lt;=20%,"Leve",IF(AM13&lt;=40%,"Menor",IF(AM13&lt;=60%,"Moderado",IF(AM13&lt;=80%,"Mayor","Catastrófico")))))</f>
        <v>Mayor</v>
      </c>
      <c r="AL13" s="123">
        <f>IF($AK13="Leve",1,IF($AK13="Menor",2,IF($AK13="Moderado",3,IF($AK13="Mayor",4,IF($AK13="Catastrófico",5,"")))))</f>
        <v>4</v>
      </c>
      <c r="AM13" s="124">
        <f>IF($AA13="Correctivo",($T13-($T13*($AD13+$AB13))),$T13)</f>
        <v>0.8</v>
      </c>
      <c r="AN13" s="158">
        <f>IF(OR(AI13="",AL13=""),"",AI13*AL13)</f>
        <v>4</v>
      </c>
      <c r="AO13" s="102" t="str">
        <f t="shared" ref="AO13:AO15" si="2">IF(AN13="","",IF(AN13&lt;=2,"BAJA",IF(AN13&lt;=6,"MODERADA",IF(AN13&lt;=12,"ALTA","EXTREMA"))))</f>
        <v>MODERADA</v>
      </c>
      <c r="AP13" s="159" t="str">
        <f>IF(AO13="","",IF(AO13="Baja","Asumir el Riesgo.",IF(AO13="Moderada","Asumir o reducir el Riesgo.",IF(AO13="Alta","Reducir el Riesgo, Evitar, Compartir o Transferir (pronta atención).",IF(AO13="Extrema","Reducir el Riesgo, Evitar o Compartir (Se requiere acción inmediata).","")))))</f>
        <v>Asumir o reducir el Riesgo.</v>
      </c>
      <c r="AQ13" s="126" t="s">
        <v>374</v>
      </c>
      <c r="AR13" s="122" t="s">
        <v>375</v>
      </c>
      <c r="AS13" s="122" t="s">
        <v>276</v>
      </c>
      <c r="AT13" s="122" t="s">
        <v>435</v>
      </c>
      <c r="AU13" s="125" t="s">
        <v>376</v>
      </c>
    </row>
    <row r="14" spans="1:52" ht="108" customHeight="1" x14ac:dyDescent="0.25">
      <c r="A14" s="116" t="s">
        <v>13</v>
      </c>
      <c r="B14" s="108" t="s">
        <v>467</v>
      </c>
      <c r="C14" s="108" t="s">
        <v>277</v>
      </c>
      <c r="D14" s="108" t="s">
        <v>278</v>
      </c>
      <c r="E14" s="117" t="s">
        <v>20</v>
      </c>
      <c r="F14" s="117" t="s">
        <v>135</v>
      </c>
      <c r="G14" s="117" t="s">
        <v>159</v>
      </c>
      <c r="H14" s="108" t="s">
        <v>265</v>
      </c>
      <c r="I14" s="108" t="s">
        <v>281</v>
      </c>
      <c r="J14" s="108" t="s">
        <v>280</v>
      </c>
      <c r="K14" s="108" t="s">
        <v>279</v>
      </c>
      <c r="L14" s="108" t="s">
        <v>195</v>
      </c>
      <c r="M14" s="108" t="s">
        <v>183</v>
      </c>
      <c r="N14" s="109" t="s">
        <v>174</v>
      </c>
      <c r="O14" s="156" t="s">
        <v>17</v>
      </c>
      <c r="P14" s="114">
        <f>IF($O14="Muy baja",1,IF($O14="Baja",2,IF($O14="Media",3,IF($O14="Alta",4,IF($O14="Muy alta",5,"")))))</f>
        <v>2</v>
      </c>
      <c r="Q14" s="131">
        <f>IF($O14="Muy baja",20%,IF($O14="Baja",40%,IF($O14="Media",60%,IF($O14="Alta",80%,IF($O14="Muy alta",100%,"")))))</f>
        <v>0.4</v>
      </c>
      <c r="R14" s="117" t="s">
        <v>27</v>
      </c>
      <c r="S14" s="114">
        <f>IF($R14="Leve",1,IF($R14="Menor",2,IF($R14="Moderado",3,IF($R14="Mayor",4,IF($R14="Catastrófico",5,"")))))</f>
        <v>4</v>
      </c>
      <c r="T14" s="131">
        <f>IF($R14="Leve",20%,IF($R14="Menor",40%,IF($R14="Moderado",60%,IF($R14="Mayor",80%,IF($R14="Catastrófico",100%,"")))))</f>
        <v>0.8</v>
      </c>
      <c r="U14" s="146">
        <f t="shared" si="0"/>
        <v>8</v>
      </c>
      <c r="V14" s="112" t="str">
        <f t="shared" si="1"/>
        <v>ALTA</v>
      </c>
      <c r="W14" s="152" t="s">
        <v>282</v>
      </c>
      <c r="X14" s="108" t="s">
        <v>283</v>
      </c>
      <c r="Y14" s="108" t="s">
        <v>363</v>
      </c>
      <c r="Z14" s="132">
        <v>1</v>
      </c>
      <c r="AA14" s="117" t="s">
        <v>214</v>
      </c>
      <c r="AB14" s="133">
        <f>IF(AA14="","",IF(AA14="Preventivo",25%,IF(AA14="Detectivo",15%,10%)))</f>
        <v>0.25</v>
      </c>
      <c r="AC14" s="114" t="s">
        <v>219</v>
      </c>
      <c r="AD14" s="133">
        <f>IF(AC14="","",IF(AC14="Automático",25%,15%))</f>
        <v>0.15</v>
      </c>
      <c r="AE14" s="114" t="s">
        <v>223</v>
      </c>
      <c r="AF14" s="114" t="s">
        <v>224</v>
      </c>
      <c r="AG14" s="146" t="s">
        <v>227</v>
      </c>
      <c r="AH14" s="115" t="str">
        <f>IF(OR(O14="",AA14="",AC14=""),"",IF(AJ14&lt;=20%,"Muy baja",IF(AJ14&lt;=40%,"Baja",IF(AJ14&lt;=60%,"Media",IF(AJ14&lt;=80%,"Alta","Muy alta")))))</f>
        <v>Baja</v>
      </c>
      <c r="AI14" s="114">
        <f>IF($AH14="Muy baja",1,IF($AH14="Baja",2,IF($AH14="Media",3,IF($AH14="Alta",4,IF($AH14="Muy alta",5,"")))))</f>
        <v>2</v>
      </c>
      <c r="AJ14" s="110">
        <f>IF(OR($AA14="Preventivo",$AA14="Detectivo"),($Q14-($Q14*($AD14+$AB14))),$Q14)</f>
        <v>0.24</v>
      </c>
      <c r="AK14" s="110" t="str">
        <f>IF(OR(R14="",AA14="",AC14=""),"",IF(AM14&lt;=20%,"Leve",IF(AM14&lt;=40%,"Menor",IF(AM14&lt;=60%,"Moderado",IF(AM14&lt;=80%,"Mayor","Catastrófico")))))</f>
        <v>Mayor</v>
      </c>
      <c r="AL14" s="114">
        <f>IF($AK14="Leve",1,IF($AK14="Menor",2,IF($AK14="Moderado",3,IF($AK14="Mayor",4,IF($AK14="Catastrófico",5,"")))))</f>
        <v>4</v>
      </c>
      <c r="AM14" s="110">
        <f>IF($AA14="Correctivo",($T14-($T14*($AD14+$AB14))),$T14)</f>
        <v>0.8</v>
      </c>
      <c r="AN14" s="111">
        <f>IF(OR(AI14="",AL14=""),"",AI14*AL14)</f>
        <v>8</v>
      </c>
      <c r="AO14" s="112" t="str">
        <f t="shared" si="2"/>
        <v>ALTA</v>
      </c>
      <c r="AP14" s="160" t="str">
        <f>IF(AO14="","",IF(AO14="Baja","Asumir el Riesgo.",IF(AO14="Moderada","Asumir o reducir el Riesgo.",IF(AO14="Alta","Reducir el Riesgo, Evitar, Compartir o Transferir (pronta atención).",IF(AO14="Extrema","Reducir el Riesgo, Evitar o Compartir (Se requiere acción inmediata).","")))))</f>
        <v>Reducir el Riesgo, Evitar, Compartir o Transferir (pronta atención).</v>
      </c>
      <c r="AQ14" s="116" t="s">
        <v>393</v>
      </c>
      <c r="AR14" s="108" t="s">
        <v>284</v>
      </c>
      <c r="AS14" s="108" t="s">
        <v>285</v>
      </c>
      <c r="AT14" s="108" t="s">
        <v>435</v>
      </c>
      <c r="AU14" s="134" t="s">
        <v>364</v>
      </c>
    </row>
    <row r="15" spans="1:52" ht="264" customHeight="1" x14ac:dyDescent="0.25">
      <c r="A15" s="116" t="s">
        <v>13</v>
      </c>
      <c r="B15" s="108" t="s">
        <v>235</v>
      </c>
      <c r="C15" s="108" t="s">
        <v>389</v>
      </c>
      <c r="D15" s="108" t="s">
        <v>333</v>
      </c>
      <c r="E15" s="117" t="s">
        <v>20</v>
      </c>
      <c r="F15" s="117" t="s">
        <v>125</v>
      </c>
      <c r="G15" s="117" t="s">
        <v>158</v>
      </c>
      <c r="H15" s="108" t="s">
        <v>265</v>
      </c>
      <c r="I15" s="108" t="s">
        <v>514</v>
      </c>
      <c r="J15" s="108" t="s">
        <v>390</v>
      </c>
      <c r="K15" s="108" t="s">
        <v>356</v>
      </c>
      <c r="L15" s="108" t="s">
        <v>195</v>
      </c>
      <c r="M15" s="108" t="s">
        <v>184</v>
      </c>
      <c r="N15" s="109" t="s">
        <v>171</v>
      </c>
      <c r="O15" s="156" t="s">
        <v>198</v>
      </c>
      <c r="P15" s="114">
        <f>IF($O15="Muy baja",1,IF($O15="Baja",2,IF($O15="Media",3,IF($O15="Alta",4,IF($O15="Muy alta",5,"")))))</f>
        <v>3</v>
      </c>
      <c r="Q15" s="131">
        <f>IF($O15="Muy baja",20%,IF($O15="Baja",40%,IF($O15="Media",60%,IF($O15="Alta",80%,IF($O15="Muy alta",100%,"")))))</f>
        <v>0.6</v>
      </c>
      <c r="R15" s="117" t="s">
        <v>27</v>
      </c>
      <c r="S15" s="114">
        <f>IF($R15="Leve",1,IF($R15="Menor",2,IF($R15="Moderado",3,IF($R15="Mayor",4,IF($R15="Catastrófico",5,"")))))</f>
        <v>4</v>
      </c>
      <c r="T15" s="131">
        <f>IF($R15="Leve",20%,IF($R15="Menor",40%,IF($R15="Moderado",60%,IF($R15="Mayor",80%,IF($R15="Catastrófico",100%,"")))))</f>
        <v>0.8</v>
      </c>
      <c r="U15" s="146">
        <f t="shared" si="0"/>
        <v>12</v>
      </c>
      <c r="V15" s="112" t="str">
        <f t="shared" si="1"/>
        <v>ALTA</v>
      </c>
      <c r="W15" s="152" t="s">
        <v>391</v>
      </c>
      <c r="X15" s="108" t="s">
        <v>516</v>
      </c>
      <c r="Y15" s="108" t="s">
        <v>517</v>
      </c>
      <c r="Z15" s="132">
        <v>1</v>
      </c>
      <c r="AA15" s="117" t="s">
        <v>214</v>
      </c>
      <c r="AB15" s="133">
        <f>IF(AA15="","",IF(AA15="Preventivo",25%,IF(AA15="Detectivo",15%,10%)))</f>
        <v>0.25</v>
      </c>
      <c r="AC15" s="114" t="s">
        <v>219</v>
      </c>
      <c r="AD15" s="133">
        <f>IF(AC15="","",IF(AC15="Automático",25%,15%))</f>
        <v>0.15</v>
      </c>
      <c r="AE15" s="114" t="s">
        <v>223</v>
      </c>
      <c r="AF15" s="114" t="s">
        <v>224</v>
      </c>
      <c r="AG15" s="146" t="s">
        <v>227</v>
      </c>
      <c r="AH15" s="115" t="str">
        <f>IF(OR(O15="",AA15="",AC15=""),"",IF(AJ15&lt;=20%,"Muy baja",IF(AJ15&lt;=40%,"Baja",IF(AJ15&lt;=60%,"Media",IF(AJ15&lt;=80%,"Alta","Muy alta")))))</f>
        <v>Baja</v>
      </c>
      <c r="AI15" s="114">
        <f>IF($AH15="Muy baja",1,IF($AH15="Baja",2,IF($AH15="Media",3,IF($AH15="Alta",4,IF($AH15="Muy alta",5,"")))))</f>
        <v>2</v>
      </c>
      <c r="AJ15" s="110">
        <f>IF(OR($AA15="Preventivo",$AA15="Detectivo"),($Q15-($Q15*($AD15+$AB15))),$Q15)</f>
        <v>0.36</v>
      </c>
      <c r="AK15" s="110" t="str">
        <f>IF(OR(R15="",AA15="",AC15=""),"",IF(AM15&lt;=20%,"Leve",IF(AM15&lt;=40%,"Menor",IF(AM15&lt;=60%,"Moderado",IF(AM15&lt;=80%,"Mayor","Catastrófico")))))</f>
        <v>Mayor</v>
      </c>
      <c r="AL15" s="114">
        <f>IF($AK15="Leve",1,IF($AK15="Menor",2,IF($AK15="Moderado",3,IF($AK15="Mayor",4,IF($AK15="Catastrófico",5,"")))))</f>
        <v>4</v>
      </c>
      <c r="AM15" s="110">
        <f>IF($AA15="Correctivo",($T15-($T15*($AD15+$AB15))),$T15)</f>
        <v>0.8</v>
      </c>
      <c r="AN15" s="111">
        <f>IF(OR(AI15="",AL15=""),"",AI15*AL15)</f>
        <v>8</v>
      </c>
      <c r="AO15" s="112" t="str">
        <f t="shared" si="2"/>
        <v>ALTA</v>
      </c>
      <c r="AP15" s="160" t="str">
        <f>IF(AO15="","",IF(AO15="Baja","Asumir el Riesgo.",IF(AO15="Moderada","Asumir o reducir el Riesgo.",IF(AO15="Alta","Reducir el Riesgo, Evitar, Compartir o Transferir (pronta atención).",IF(AO15="Extrema","Reducir el Riesgo, Evitar o Compartir (Se requiere acción inmediata).","")))))</f>
        <v>Reducir el Riesgo, Evitar, Compartir o Transferir (pronta atención).</v>
      </c>
      <c r="AQ15" s="298" t="s">
        <v>518</v>
      </c>
      <c r="AR15" s="108" t="s">
        <v>515</v>
      </c>
      <c r="AS15" s="108" t="s">
        <v>392</v>
      </c>
      <c r="AT15" s="108" t="s">
        <v>435</v>
      </c>
      <c r="AU15" s="134" t="s">
        <v>334</v>
      </c>
    </row>
    <row r="16" spans="1:52" ht="253.5" customHeight="1" x14ac:dyDescent="0.25">
      <c r="A16" s="116" t="s">
        <v>18</v>
      </c>
      <c r="B16" s="108" t="s">
        <v>238</v>
      </c>
      <c r="C16" s="108" t="s">
        <v>286</v>
      </c>
      <c r="D16" s="108" t="s">
        <v>436</v>
      </c>
      <c r="E16" s="117" t="s">
        <v>20</v>
      </c>
      <c r="F16" s="117" t="s">
        <v>122</v>
      </c>
      <c r="G16" s="117" t="s">
        <v>158</v>
      </c>
      <c r="H16" s="108" t="s">
        <v>437</v>
      </c>
      <c r="I16" s="108" t="s">
        <v>438</v>
      </c>
      <c r="J16" s="108" t="s">
        <v>439</v>
      </c>
      <c r="K16" s="107" t="s">
        <v>440</v>
      </c>
      <c r="L16" s="108" t="s">
        <v>195</v>
      </c>
      <c r="M16" s="108" t="s">
        <v>183</v>
      </c>
      <c r="N16" s="109" t="s">
        <v>171</v>
      </c>
      <c r="O16" s="156" t="s">
        <v>17</v>
      </c>
      <c r="P16" s="114">
        <f t="shared" ref="P16:P39" si="3">IF($O16="Muy baja",1,IF($O16="Baja",2,IF($O16="Media",3,IF($O16="Alta",4,IF($O16="Muy alta",5,"")))))</f>
        <v>2</v>
      </c>
      <c r="Q16" s="131">
        <f t="shared" ref="Q16:Q39" si="4">IF($O16="Muy baja",20%,IF($O16="Baja",40%,IF($O16="Media",60%,IF($O16="Alta",80%,IF($O16="Muy alta",100%,"")))))</f>
        <v>0.4</v>
      </c>
      <c r="R16" s="117" t="s">
        <v>27</v>
      </c>
      <c r="S16" s="114">
        <f t="shared" ref="S16:S39" si="5">IF($R16="Leve",1,IF($R16="Menor",2,IF($R16="Moderado",3,IF($R16="Mayor",4,IF($R16="Catastrófico",5,"")))))</f>
        <v>4</v>
      </c>
      <c r="T16" s="131">
        <f t="shared" ref="T16:T39" si="6">IF($R16="Leve",20%,IF($R16="Menor",40%,IF($R16="Moderado",60%,IF($R16="Mayor",80%,IF($R16="Catastrófico",100%,"")))))</f>
        <v>0.8</v>
      </c>
      <c r="U16" s="146">
        <f t="shared" ref="U16:U32" si="7">IF(OR(P16="",S16=""),"",P16*S16)</f>
        <v>8</v>
      </c>
      <c r="V16" s="112" t="str">
        <f t="shared" ref="V16:V32" si="8">IF(U16="","",IF(U16&lt;=2,"BAJA",IF(U16&lt;=6,"MODERADA",IF(U16&lt;=12,"ALTA","EXTREMA"))))</f>
        <v>ALTA</v>
      </c>
      <c r="W16" s="153" t="s">
        <v>441</v>
      </c>
      <c r="X16" s="107" t="s">
        <v>442</v>
      </c>
      <c r="Y16" s="107" t="s">
        <v>443</v>
      </c>
      <c r="Z16" s="132">
        <v>1</v>
      </c>
      <c r="AA16" s="117" t="s">
        <v>214</v>
      </c>
      <c r="AB16" s="133">
        <f t="shared" ref="AB16:AB39" si="9">IF(AA16="","",IF(AA16="Preventivo",25%,IF(AA16="Detectivo",15%,10%)))</f>
        <v>0.25</v>
      </c>
      <c r="AC16" s="114" t="s">
        <v>219</v>
      </c>
      <c r="AD16" s="133">
        <f t="shared" ref="AD16:AD39" si="10">IF(AC16="","",IF(AC16="Automático",25%,15%))</f>
        <v>0.15</v>
      </c>
      <c r="AE16" s="114" t="s">
        <v>223</v>
      </c>
      <c r="AF16" s="114" t="s">
        <v>224</v>
      </c>
      <c r="AG16" s="146" t="s">
        <v>227</v>
      </c>
      <c r="AH16" s="115" t="str">
        <f t="shared" ref="AH16:AH32" si="11">IF(OR(O16="",AA16="",AC16=""),"",IF(AJ16&lt;=20%,"Muy baja",IF(AJ16&lt;=40%,"Baja",IF(AJ16&lt;=60%,"Media",IF(AJ16&lt;=80%,"Alta","Muy alta")))))</f>
        <v>Baja</v>
      </c>
      <c r="AI16" s="114">
        <f t="shared" ref="AI16:AI39" si="12">IF($AH16="Muy baja",1,IF($AH16="Baja",2,IF($AH16="Media",3,IF($AH16="Alta",4,IF($AH16="Muy alta",5,"")))))</f>
        <v>2</v>
      </c>
      <c r="AJ16" s="110">
        <f t="shared" ref="AJ16:AJ39" si="13">IF(OR($AA16="Preventivo",$AA16="Detectivo"),($Q16-($Q16*($AD16+$AB16))),$Q16)</f>
        <v>0.24</v>
      </c>
      <c r="AK16" s="110" t="str">
        <f t="shared" ref="AK16:AK32" si="14">IF(OR(R16="",AA16="",AC16=""),"",IF(AM16&lt;=20%,"Leve",IF(AM16&lt;=40%,"Menor",IF(AM16&lt;=60%,"Moderado",IF(AM16&lt;=80%,"Mayor","Catastrófico")))))</f>
        <v>Mayor</v>
      </c>
      <c r="AL16" s="114">
        <f t="shared" ref="AL16:AL39" si="15">IF($AK16="Leve",1,IF($AK16="Menor",2,IF($AK16="Moderado",3,IF($AK16="Mayor",4,IF($AK16="Catastrófico",5,"")))))</f>
        <v>4</v>
      </c>
      <c r="AM16" s="110">
        <f t="shared" ref="AM16:AM39" si="16">IF($AA16="Correctivo",($T16-($T16*($AD16+$AB16))),$T16)</f>
        <v>0.8</v>
      </c>
      <c r="AN16" s="111">
        <f t="shared" ref="AN16:AN32" si="17">IF(OR(AI16="",AL16=""),"",AI16*AL16)</f>
        <v>8</v>
      </c>
      <c r="AO16" s="112" t="str">
        <f t="shared" ref="AO16:AO32" si="18">IF(AN16="","",IF(AN16&lt;=2,"BAJA",IF(AN16&lt;=6,"MODERADA",IF(AN16&lt;=12,"ALTA","EXTREMA"))))</f>
        <v>ALTA</v>
      </c>
      <c r="AP16" s="160" t="str">
        <f t="shared" ref="AP16:AP39" si="19">IF(AO16="","",IF(AO16="Baja","Asumir el Riesgo.",IF(AO16="Moderada","Asumir o reducir el Riesgo.",IF(AO16="Alta","Reducir el Riesgo, Evitar, Compartir o Transferir (pronta atención).",IF(AO16="Extrema","Reducir el Riesgo, Evitar o Compartir (Se requiere acción inmediata).","")))))</f>
        <v>Reducir el Riesgo, Evitar, Compartir o Transferir (pronta atención).</v>
      </c>
      <c r="AQ16" s="113" t="s">
        <v>444</v>
      </c>
      <c r="AR16" s="108" t="s">
        <v>445</v>
      </c>
      <c r="AS16" s="108" t="s">
        <v>446</v>
      </c>
      <c r="AT16" s="107" t="s">
        <v>435</v>
      </c>
      <c r="AU16" s="109" t="s">
        <v>447</v>
      </c>
    </row>
    <row r="17" spans="1:47" ht="289.5" customHeight="1" x14ac:dyDescent="0.25">
      <c r="A17" s="116" t="s">
        <v>18</v>
      </c>
      <c r="B17" s="108" t="s">
        <v>237</v>
      </c>
      <c r="C17" s="108" t="s">
        <v>448</v>
      </c>
      <c r="D17" s="108" t="s">
        <v>449</v>
      </c>
      <c r="E17" s="117" t="s">
        <v>20</v>
      </c>
      <c r="F17" s="117" t="s">
        <v>123</v>
      </c>
      <c r="G17" s="117" t="s">
        <v>159</v>
      </c>
      <c r="H17" s="108" t="s">
        <v>265</v>
      </c>
      <c r="I17" s="108" t="s">
        <v>411</v>
      </c>
      <c r="J17" s="108" t="s">
        <v>412</v>
      </c>
      <c r="K17" s="108" t="s">
        <v>450</v>
      </c>
      <c r="L17" s="108" t="s">
        <v>195</v>
      </c>
      <c r="M17" s="108" t="s">
        <v>183</v>
      </c>
      <c r="N17" s="109" t="s">
        <v>171</v>
      </c>
      <c r="O17" s="156" t="s">
        <v>198</v>
      </c>
      <c r="P17" s="114">
        <f t="shared" si="3"/>
        <v>3</v>
      </c>
      <c r="Q17" s="131">
        <f t="shared" si="4"/>
        <v>0.6</v>
      </c>
      <c r="R17" s="117" t="s">
        <v>27</v>
      </c>
      <c r="S17" s="114">
        <f t="shared" si="5"/>
        <v>4</v>
      </c>
      <c r="T17" s="131">
        <f t="shared" si="6"/>
        <v>0.8</v>
      </c>
      <c r="U17" s="146">
        <f t="shared" si="7"/>
        <v>12</v>
      </c>
      <c r="V17" s="112" t="str">
        <f t="shared" si="8"/>
        <v>ALTA</v>
      </c>
      <c r="W17" s="152" t="s">
        <v>413</v>
      </c>
      <c r="X17" s="108" t="s">
        <v>479</v>
      </c>
      <c r="Y17" s="108" t="s">
        <v>414</v>
      </c>
      <c r="Z17" s="132">
        <v>1</v>
      </c>
      <c r="AA17" s="117" t="s">
        <v>214</v>
      </c>
      <c r="AB17" s="133">
        <f t="shared" si="9"/>
        <v>0.25</v>
      </c>
      <c r="AC17" s="114" t="s">
        <v>219</v>
      </c>
      <c r="AD17" s="133">
        <f t="shared" si="10"/>
        <v>0.15</v>
      </c>
      <c r="AE17" s="114" t="s">
        <v>223</v>
      </c>
      <c r="AF17" s="114" t="s">
        <v>224</v>
      </c>
      <c r="AG17" s="146" t="s">
        <v>227</v>
      </c>
      <c r="AH17" s="115" t="str">
        <f t="shared" si="11"/>
        <v>Baja</v>
      </c>
      <c r="AI17" s="114">
        <f t="shared" si="12"/>
        <v>2</v>
      </c>
      <c r="AJ17" s="110">
        <f t="shared" si="13"/>
        <v>0.36</v>
      </c>
      <c r="AK17" s="110" t="str">
        <f t="shared" si="14"/>
        <v>Mayor</v>
      </c>
      <c r="AL17" s="114">
        <f t="shared" si="15"/>
        <v>4</v>
      </c>
      <c r="AM17" s="110">
        <f t="shared" si="16"/>
        <v>0.8</v>
      </c>
      <c r="AN17" s="111">
        <f t="shared" si="17"/>
        <v>8</v>
      </c>
      <c r="AO17" s="112" t="str">
        <f t="shared" si="18"/>
        <v>ALTA</v>
      </c>
      <c r="AP17" s="160" t="str">
        <f t="shared" si="19"/>
        <v>Reducir el Riesgo, Evitar, Compartir o Transferir (pronta atención).</v>
      </c>
      <c r="AQ17" s="116" t="s">
        <v>480</v>
      </c>
      <c r="AR17" s="108" t="s">
        <v>287</v>
      </c>
      <c r="AS17" s="108" t="s">
        <v>481</v>
      </c>
      <c r="AT17" s="108" t="s">
        <v>435</v>
      </c>
      <c r="AU17" s="109" t="s">
        <v>421</v>
      </c>
    </row>
    <row r="18" spans="1:47" ht="305.25" customHeight="1" x14ac:dyDescent="0.25">
      <c r="A18" s="116" t="s">
        <v>18</v>
      </c>
      <c r="B18" s="108" t="s">
        <v>468</v>
      </c>
      <c r="C18" s="108" t="s">
        <v>365</v>
      </c>
      <c r="D18" s="108" t="s">
        <v>366</v>
      </c>
      <c r="E18" s="117" t="s">
        <v>20</v>
      </c>
      <c r="F18" s="117" t="s">
        <v>124</v>
      </c>
      <c r="G18" s="117" t="s">
        <v>158</v>
      </c>
      <c r="H18" s="107" t="s">
        <v>265</v>
      </c>
      <c r="I18" s="107" t="s">
        <v>415</v>
      </c>
      <c r="J18" s="107" t="s">
        <v>482</v>
      </c>
      <c r="K18" s="107" t="s">
        <v>416</v>
      </c>
      <c r="L18" s="108" t="s">
        <v>195</v>
      </c>
      <c r="M18" s="108" t="s">
        <v>184</v>
      </c>
      <c r="N18" s="109" t="s">
        <v>171</v>
      </c>
      <c r="O18" s="156" t="s">
        <v>17</v>
      </c>
      <c r="P18" s="114">
        <f t="shared" si="3"/>
        <v>2</v>
      </c>
      <c r="Q18" s="131">
        <f t="shared" si="4"/>
        <v>0.4</v>
      </c>
      <c r="R18" s="117" t="s">
        <v>27</v>
      </c>
      <c r="S18" s="114">
        <f t="shared" si="5"/>
        <v>4</v>
      </c>
      <c r="T18" s="131">
        <f t="shared" si="6"/>
        <v>0.8</v>
      </c>
      <c r="U18" s="146">
        <f t="shared" si="7"/>
        <v>8</v>
      </c>
      <c r="V18" s="112" t="str">
        <f t="shared" si="8"/>
        <v>ALTA</v>
      </c>
      <c r="W18" s="152" t="s">
        <v>432</v>
      </c>
      <c r="X18" s="108" t="s">
        <v>433</v>
      </c>
      <c r="Y18" s="108" t="s">
        <v>434</v>
      </c>
      <c r="Z18" s="132">
        <v>1</v>
      </c>
      <c r="AA18" s="117" t="s">
        <v>214</v>
      </c>
      <c r="AB18" s="133">
        <f t="shared" si="9"/>
        <v>0.25</v>
      </c>
      <c r="AC18" s="114" t="s">
        <v>219</v>
      </c>
      <c r="AD18" s="133">
        <f t="shared" si="10"/>
        <v>0.15</v>
      </c>
      <c r="AE18" s="114" t="s">
        <v>223</v>
      </c>
      <c r="AF18" s="114" t="s">
        <v>224</v>
      </c>
      <c r="AG18" s="146" t="s">
        <v>227</v>
      </c>
      <c r="AH18" s="115" t="str">
        <f t="shared" si="11"/>
        <v>Baja</v>
      </c>
      <c r="AI18" s="114">
        <f t="shared" si="12"/>
        <v>2</v>
      </c>
      <c r="AJ18" s="110">
        <f t="shared" si="13"/>
        <v>0.24</v>
      </c>
      <c r="AK18" s="110" t="str">
        <f t="shared" si="14"/>
        <v>Mayor</v>
      </c>
      <c r="AL18" s="114">
        <f t="shared" si="15"/>
        <v>4</v>
      </c>
      <c r="AM18" s="110">
        <f t="shared" si="16"/>
        <v>0.8</v>
      </c>
      <c r="AN18" s="111">
        <f t="shared" si="17"/>
        <v>8</v>
      </c>
      <c r="AO18" s="112" t="str">
        <f t="shared" si="18"/>
        <v>ALTA</v>
      </c>
      <c r="AP18" s="160" t="str">
        <f t="shared" si="19"/>
        <v>Reducir el Riesgo, Evitar, Compartir o Transferir (pronta atención).</v>
      </c>
      <c r="AQ18" s="116" t="s">
        <v>422</v>
      </c>
      <c r="AR18" s="108" t="s">
        <v>410</v>
      </c>
      <c r="AS18" s="108" t="s">
        <v>417</v>
      </c>
      <c r="AT18" s="108" t="s">
        <v>435</v>
      </c>
      <c r="AU18" s="109" t="s">
        <v>418</v>
      </c>
    </row>
    <row r="19" spans="1:47" ht="151.5" customHeight="1" x14ac:dyDescent="0.25">
      <c r="A19" s="116" t="s">
        <v>18</v>
      </c>
      <c r="B19" s="108" t="s">
        <v>239</v>
      </c>
      <c r="C19" s="195" t="s">
        <v>383</v>
      </c>
      <c r="D19" s="195" t="s">
        <v>384</v>
      </c>
      <c r="E19" s="117" t="s">
        <v>20</v>
      </c>
      <c r="F19" s="117" t="s">
        <v>385</v>
      </c>
      <c r="G19" s="117" t="s">
        <v>159</v>
      </c>
      <c r="H19" s="195" t="s">
        <v>265</v>
      </c>
      <c r="I19" s="195" t="s">
        <v>386</v>
      </c>
      <c r="J19" s="195" t="s">
        <v>387</v>
      </c>
      <c r="K19" s="195" t="s">
        <v>451</v>
      </c>
      <c r="L19" s="108" t="s">
        <v>195</v>
      </c>
      <c r="M19" s="108" t="s">
        <v>183</v>
      </c>
      <c r="N19" s="187" t="s">
        <v>171</v>
      </c>
      <c r="O19" s="280" t="s">
        <v>198</v>
      </c>
      <c r="P19" s="114">
        <f t="shared" si="3"/>
        <v>3</v>
      </c>
      <c r="Q19" s="131">
        <f t="shared" si="4"/>
        <v>0.6</v>
      </c>
      <c r="R19" s="198" t="s">
        <v>27</v>
      </c>
      <c r="S19" s="114">
        <f t="shared" si="5"/>
        <v>4</v>
      </c>
      <c r="T19" s="131">
        <f t="shared" si="6"/>
        <v>0.8</v>
      </c>
      <c r="U19" s="196">
        <f t="shared" ref="U19" si="20">IF(OR(P19="",S19=""),"",P19*S19)</f>
        <v>12</v>
      </c>
      <c r="V19" s="191" t="str">
        <f t="shared" ref="V19" si="21">IF(U19="","",IF(U19&lt;=2,"BAJA",IF(U19&lt;=6,"MODERADA",IF(U19&lt;=12,"ALTA","EXTREMA"))))</f>
        <v>ALTA</v>
      </c>
      <c r="W19" s="199" t="s">
        <v>452</v>
      </c>
      <c r="X19" s="195" t="s">
        <v>453</v>
      </c>
      <c r="Y19" s="195" t="s">
        <v>483</v>
      </c>
      <c r="Z19" s="213">
        <v>1</v>
      </c>
      <c r="AA19" s="198" t="s">
        <v>214</v>
      </c>
      <c r="AB19" s="201">
        <f>IF(AA19="","",IF(AA19="Preventivo",25%,IF(AA19="Detectivo",15%,10%)))</f>
        <v>0.25</v>
      </c>
      <c r="AC19" s="188" t="s">
        <v>219</v>
      </c>
      <c r="AD19" s="201">
        <f t="shared" ref="AD19" si="22">IF(AC19="","",IF(AC19="Automático",25%,15%))</f>
        <v>0.15</v>
      </c>
      <c r="AE19" s="188" t="s">
        <v>223</v>
      </c>
      <c r="AF19" s="188" t="s">
        <v>224</v>
      </c>
      <c r="AG19" s="196" t="s">
        <v>227</v>
      </c>
      <c r="AH19" s="197" t="str">
        <f t="shared" ref="AH19" si="23">IF(OR(O19="",AA19="",AC19=""),"",IF(AJ19&lt;=20%,"Muy baja",IF(AJ19&lt;=40%,"Baja",IF(AJ19&lt;=60%,"Media",IF(AJ19&lt;=80%,"Alta","Muy alta")))))</f>
        <v>Baja</v>
      </c>
      <c r="AI19" s="188">
        <f t="shared" si="12"/>
        <v>2</v>
      </c>
      <c r="AJ19" s="189">
        <f t="shared" si="13"/>
        <v>0.36</v>
      </c>
      <c r="AK19" s="189" t="str">
        <f t="shared" ref="AK19" si="24">IF(OR(R19="",AA19="",AC19=""),"",IF(AM19&lt;=20%,"Leve",IF(AM19&lt;=40%,"Menor",IF(AM19&lt;=60%,"Moderado",IF(AM19&lt;=80%,"Mayor","Catastrófico")))))</f>
        <v>Mayor</v>
      </c>
      <c r="AL19" s="188">
        <f t="shared" si="15"/>
        <v>4</v>
      </c>
      <c r="AM19" s="189">
        <f t="shared" si="16"/>
        <v>0.8</v>
      </c>
      <c r="AN19" s="190">
        <f t="shared" ref="AN19" si="25">IF(OR(AI19="",AL19=""),"",AI19*AL19)</f>
        <v>8</v>
      </c>
      <c r="AO19" s="191" t="str">
        <f t="shared" ref="AO19" si="26">IF(AN19="","",IF(AN19&lt;=2,"BAJA",IF(AN19&lt;=6,"MODERADA",IF(AN19&lt;=12,"ALTA","EXTREMA"))))</f>
        <v>ALTA</v>
      </c>
      <c r="AP19" s="192" t="str">
        <f t="shared" ref="AP19" si="27">IF(AO19="","",IF(AO19="Baja","Asumir el Riesgo.",IF(AO19="Moderada","Asumir o reducir el Riesgo.",IF(AO19="Alta","Reducir el Riesgo, Evitar, Compartir o Transferir (pronta atención).",IF(AO19="Extrema","Reducir el Riesgo, Evitar o Compartir (Se requiere acción inmediata).","")))))</f>
        <v>Reducir el Riesgo, Evitar, Compartir o Transferir (pronta atención).</v>
      </c>
      <c r="AQ19" s="193" t="s">
        <v>423</v>
      </c>
      <c r="AR19" s="194" t="s">
        <v>491</v>
      </c>
      <c r="AS19" s="195" t="s">
        <v>388</v>
      </c>
      <c r="AT19" s="195" t="s">
        <v>435</v>
      </c>
      <c r="AU19" s="187" t="s">
        <v>424</v>
      </c>
    </row>
    <row r="20" spans="1:47" ht="151.5" customHeight="1" x14ac:dyDescent="0.25">
      <c r="A20" s="116" t="s">
        <v>18</v>
      </c>
      <c r="B20" s="108" t="s">
        <v>239</v>
      </c>
      <c r="C20" s="195"/>
      <c r="D20" s="195"/>
      <c r="E20" s="117" t="s">
        <v>20</v>
      </c>
      <c r="F20" s="117" t="s">
        <v>385</v>
      </c>
      <c r="G20" s="117" t="s">
        <v>159</v>
      </c>
      <c r="H20" s="195"/>
      <c r="I20" s="195"/>
      <c r="J20" s="195"/>
      <c r="K20" s="195"/>
      <c r="L20" s="108" t="s">
        <v>165</v>
      </c>
      <c r="M20" s="108" t="s">
        <v>188</v>
      </c>
      <c r="N20" s="187"/>
      <c r="O20" s="280"/>
      <c r="P20" s="114"/>
      <c r="Q20" s="131"/>
      <c r="R20" s="198"/>
      <c r="S20" s="114"/>
      <c r="T20" s="131"/>
      <c r="U20" s="196"/>
      <c r="V20" s="191"/>
      <c r="W20" s="199"/>
      <c r="X20" s="200"/>
      <c r="Y20" s="200"/>
      <c r="Z20" s="213"/>
      <c r="AA20" s="198"/>
      <c r="AB20" s="201"/>
      <c r="AC20" s="188"/>
      <c r="AD20" s="201"/>
      <c r="AE20" s="188"/>
      <c r="AF20" s="188"/>
      <c r="AG20" s="196"/>
      <c r="AH20" s="197"/>
      <c r="AI20" s="188"/>
      <c r="AJ20" s="189"/>
      <c r="AK20" s="189"/>
      <c r="AL20" s="188"/>
      <c r="AM20" s="189"/>
      <c r="AN20" s="190"/>
      <c r="AO20" s="191"/>
      <c r="AP20" s="192"/>
      <c r="AQ20" s="193"/>
      <c r="AR20" s="194"/>
      <c r="AS20" s="195"/>
      <c r="AT20" s="195"/>
      <c r="AU20" s="187"/>
    </row>
    <row r="21" spans="1:47" ht="187.5" customHeight="1" x14ac:dyDescent="0.25">
      <c r="A21" s="116" t="s">
        <v>23</v>
      </c>
      <c r="B21" s="108" t="s">
        <v>31</v>
      </c>
      <c r="C21" s="108" t="s">
        <v>288</v>
      </c>
      <c r="D21" s="108" t="s">
        <v>289</v>
      </c>
      <c r="E21" s="117" t="s">
        <v>20</v>
      </c>
      <c r="F21" s="117" t="s">
        <v>126</v>
      </c>
      <c r="G21" s="117" t="s">
        <v>159</v>
      </c>
      <c r="H21" s="108" t="s">
        <v>265</v>
      </c>
      <c r="I21" s="108" t="s">
        <v>428</v>
      </c>
      <c r="J21" s="108" t="s">
        <v>454</v>
      </c>
      <c r="K21" s="108" t="s">
        <v>493</v>
      </c>
      <c r="L21" s="108" t="s">
        <v>195</v>
      </c>
      <c r="M21" s="108" t="s">
        <v>183</v>
      </c>
      <c r="N21" s="109" t="s">
        <v>174</v>
      </c>
      <c r="O21" s="156" t="s">
        <v>200</v>
      </c>
      <c r="P21" s="114">
        <f t="shared" si="3"/>
        <v>1</v>
      </c>
      <c r="Q21" s="131">
        <f t="shared" si="4"/>
        <v>0.2</v>
      </c>
      <c r="R21" s="117" t="s">
        <v>27</v>
      </c>
      <c r="S21" s="114">
        <f t="shared" si="5"/>
        <v>4</v>
      </c>
      <c r="T21" s="131">
        <f t="shared" si="6"/>
        <v>0.8</v>
      </c>
      <c r="U21" s="146">
        <f t="shared" si="7"/>
        <v>4</v>
      </c>
      <c r="V21" s="112" t="str">
        <f t="shared" si="8"/>
        <v>MODERADA</v>
      </c>
      <c r="W21" s="152" t="s">
        <v>429</v>
      </c>
      <c r="X21" s="108" t="s">
        <v>431</v>
      </c>
      <c r="Y21" s="108" t="s">
        <v>430</v>
      </c>
      <c r="Z21" s="132">
        <v>1</v>
      </c>
      <c r="AA21" s="117" t="s">
        <v>214</v>
      </c>
      <c r="AB21" s="133">
        <f t="shared" si="9"/>
        <v>0.25</v>
      </c>
      <c r="AC21" s="114" t="s">
        <v>219</v>
      </c>
      <c r="AD21" s="133">
        <f t="shared" si="10"/>
        <v>0.15</v>
      </c>
      <c r="AE21" s="114" t="s">
        <v>223</v>
      </c>
      <c r="AF21" s="114" t="s">
        <v>224</v>
      </c>
      <c r="AG21" s="146" t="s">
        <v>227</v>
      </c>
      <c r="AH21" s="115" t="str">
        <f t="shared" si="11"/>
        <v>Muy baja</v>
      </c>
      <c r="AI21" s="114">
        <f t="shared" si="12"/>
        <v>1</v>
      </c>
      <c r="AJ21" s="110">
        <f t="shared" si="13"/>
        <v>0.12</v>
      </c>
      <c r="AK21" s="110" t="str">
        <f t="shared" si="14"/>
        <v>Mayor</v>
      </c>
      <c r="AL21" s="114">
        <f t="shared" si="15"/>
        <v>4</v>
      </c>
      <c r="AM21" s="110">
        <f t="shared" si="16"/>
        <v>0.8</v>
      </c>
      <c r="AN21" s="111">
        <f t="shared" si="17"/>
        <v>4</v>
      </c>
      <c r="AO21" s="112" t="str">
        <f t="shared" si="18"/>
        <v>MODERADA</v>
      </c>
      <c r="AP21" s="160" t="str">
        <f t="shared" si="19"/>
        <v>Asumir o reducir el Riesgo.</v>
      </c>
      <c r="AQ21" s="116" t="s">
        <v>494</v>
      </c>
      <c r="AR21" s="108" t="s">
        <v>427</v>
      </c>
      <c r="AS21" s="108" t="s">
        <v>290</v>
      </c>
      <c r="AT21" s="108" t="s">
        <v>435</v>
      </c>
      <c r="AU21" s="109" t="s">
        <v>495</v>
      </c>
    </row>
    <row r="22" spans="1:47" ht="111" customHeight="1" x14ac:dyDescent="0.25">
      <c r="A22" s="116" t="s">
        <v>23</v>
      </c>
      <c r="B22" s="108" t="s">
        <v>330</v>
      </c>
      <c r="C22" s="195" t="s">
        <v>291</v>
      </c>
      <c r="D22" s="195" t="s">
        <v>292</v>
      </c>
      <c r="E22" s="117" t="s">
        <v>20</v>
      </c>
      <c r="F22" s="117" t="s">
        <v>133</v>
      </c>
      <c r="G22" s="198" t="s">
        <v>158</v>
      </c>
      <c r="H22" s="195" t="s">
        <v>265</v>
      </c>
      <c r="I22" s="195" t="s">
        <v>293</v>
      </c>
      <c r="J22" s="195" t="s">
        <v>294</v>
      </c>
      <c r="K22" s="195" t="s">
        <v>295</v>
      </c>
      <c r="L22" s="195" t="s">
        <v>195</v>
      </c>
      <c r="M22" s="195" t="s">
        <v>183</v>
      </c>
      <c r="N22" s="187" t="s">
        <v>171</v>
      </c>
      <c r="O22" s="280" t="s">
        <v>17</v>
      </c>
      <c r="P22" s="188">
        <f t="shared" si="3"/>
        <v>2</v>
      </c>
      <c r="Q22" s="281">
        <f t="shared" si="4"/>
        <v>0.4</v>
      </c>
      <c r="R22" s="198" t="s">
        <v>27</v>
      </c>
      <c r="S22" s="188">
        <f t="shared" si="5"/>
        <v>4</v>
      </c>
      <c r="T22" s="281">
        <f t="shared" si="6"/>
        <v>0.8</v>
      </c>
      <c r="U22" s="196">
        <f t="shared" si="7"/>
        <v>8</v>
      </c>
      <c r="V22" s="191" t="str">
        <f t="shared" si="8"/>
        <v>ALTA</v>
      </c>
      <c r="W22" s="152" t="s">
        <v>296</v>
      </c>
      <c r="X22" s="108" t="s">
        <v>297</v>
      </c>
      <c r="Y22" s="108" t="s">
        <v>298</v>
      </c>
      <c r="Z22" s="132">
        <v>0.4</v>
      </c>
      <c r="AA22" s="117" t="s">
        <v>214</v>
      </c>
      <c r="AB22" s="133">
        <f t="shared" si="9"/>
        <v>0.25</v>
      </c>
      <c r="AC22" s="114" t="s">
        <v>219</v>
      </c>
      <c r="AD22" s="133">
        <f t="shared" si="10"/>
        <v>0.15</v>
      </c>
      <c r="AE22" s="114" t="s">
        <v>223</v>
      </c>
      <c r="AF22" s="114" t="s">
        <v>224</v>
      </c>
      <c r="AG22" s="146" t="s">
        <v>227</v>
      </c>
      <c r="AH22" s="115" t="str">
        <f t="shared" si="11"/>
        <v>Baja</v>
      </c>
      <c r="AI22" s="114">
        <f t="shared" si="12"/>
        <v>2</v>
      </c>
      <c r="AJ22" s="110">
        <f t="shared" si="13"/>
        <v>0.24</v>
      </c>
      <c r="AK22" s="110" t="str">
        <f t="shared" si="14"/>
        <v>Mayor</v>
      </c>
      <c r="AL22" s="114">
        <f t="shared" si="15"/>
        <v>4</v>
      </c>
      <c r="AM22" s="110">
        <f t="shared" si="16"/>
        <v>0.8</v>
      </c>
      <c r="AN22" s="111">
        <f t="shared" si="17"/>
        <v>8</v>
      </c>
      <c r="AO22" s="191" t="str">
        <f>IF(AN23="","",IF(AN23&lt;=2,"BAJA",IF(AN23&lt;=6,"MODERADA",IF(AN23&lt;=12,"ALTA","EXTREMA"))))</f>
        <v>MODERADA</v>
      </c>
      <c r="AP22" s="192" t="str">
        <f t="shared" si="19"/>
        <v>Asumir o reducir el Riesgo.</v>
      </c>
      <c r="AQ22" s="116" t="s">
        <v>301</v>
      </c>
      <c r="AR22" s="108" t="s">
        <v>302</v>
      </c>
      <c r="AS22" s="108" t="s">
        <v>305</v>
      </c>
      <c r="AT22" s="108" t="s">
        <v>435</v>
      </c>
      <c r="AU22" s="109" t="s">
        <v>306</v>
      </c>
    </row>
    <row r="23" spans="1:47" ht="106.5" customHeight="1" x14ac:dyDescent="0.25">
      <c r="A23" s="116" t="s">
        <v>23</v>
      </c>
      <c r="B23" s="108" t="s">
        <v>330</v>
      </c>
      <c r="C23" s="195"/>
      <c r="D23" s="195"/>
      <c r="E23" s="117" t="s">
        <v>20</v>
      </c>
      <c r="F23" s="117" t="s">
        <v>133</v>
      </c>
      <c r="G23" s="198"/>
      <c r="H23" s="195"/>
      <c r="I23" s="195"/>
      <c r="J23" s="195"/>
      <c r="K23" s="195"/>
      <c r="L23" s="195"/>
      <c r="M23" s="195"/>
      <c r="N23" s="187"/>
      <c r="O23" s="280"/>
      <c r="P23" s="188"/>
      <c r="Q23" s="281"/>
      <c r="R23" s="198"/>
      <c r="S23" s="188"/>
      <c r="T23" s="281"/>
      <c r="U23" s="196"/>
      <c r="V23" s="191"/>
      <c r="W23" s="152" t="s">
        <v>296</v>
      </c>
      <c r="X23" s="108" t="s">
        <v>299</v>
      </c>
      <c r="Y23" s="108" t="s">
        <v>300</v>
      </c>
      <c r="Z23" s="132">
        <v>0.6</v>
      </c>
      <c r="AA23" s="117" t="s">
        <v>214</v>
      </c>
      <c r="AB23" s="133">
        <f t="shared" si="9"/>
        <v>0.25</v>
      </c>
      <c r="AC23" s="114" t="s">
        <v>219</v>
      </c>
      <c r="AD23" s="133">
        <f t="shared" si="10"/>
        <v>0.15</v>
      </c>
      <c r="AE23" s="114" t="s">
        <v>223</v>
      </c>
      <c r="AF23" s="114" t="s">
        <v>224</v>
      </c>
      <c r="AG23" s="146" t="s">
        <v>227</v>
      </c>
      <c r="AH23" s="115" t="str">
        <f>IF(OR(O22="",AA23="",AC23=""),"",IF(AJ23&lt;=20%,"Muy baja",IF(AJ23&lt;=40%,"Baja",IF(AJ23&lt;=60%,"Media",IF(AJ23&lt;=80%,"Alta","Muy alta")))))</f>
        <v>Muy baja</v>
      </c>
      <c r="AI23" s="114">
        <f t="shared" si="12"/>
        <v>1</v>
      </c>
      <c r="AJ23" s="110">
        <f>IF(OR($AA23="Preventivo",$AA23="Detectivo"),($AJ22-($AJ22*($AD23+$AB23))),$AJ22)</f>
        <v>0.14399999999999999</v>
      </c>
      <c r="AK23" s="110" t="str">
        <f>IF(OR(R22="",AA23="",AC23=""),"",IF(AM23&lt;=20%,"Leve",IF(AM23&lt;=40%,"Menor",IF(AM23&lt;=60%,"Moderado",IF(AM23&lt;=80%,"Mayor","Catastrófico")))))</f>
        <v>Mayor</v>
      </c>
      <c r="AL23" s="114">
        <f t="shared" si="15"/>
        <v>4</v>
      </c>
      <c r="AM23" s="110">
        <f>IF($AA23="Correctivo",($T22-($T22*($AD23+$AB23))),$T22)</f>
        <v>0.8</v>
      </c>
      <c r="AN23" s="111">
        <f t="shared" si="17"/>
        <v>4</v>
      </c>
      <c r="AO23" s="191"/>
      <c r="AP23" s="192"/>
      <c r="AQ23" s="116" t="s">
        <v>303</v>
      </c>
      <c r="AR23" s="108" t="s">
        <v>304</v>
      </c>
      <c r="AS23" s="108" t="s">
        <v>305</v>
      </c>
      <c r="AT23" s="108" t="s">
        <v>435</v>
      </c>
      <c r="AU23" s="109" t="s">
        <v>307</v>
      </c>
    </row>
    <row r="24" spans="1:47" ht="92.25" customHeight="1" x14ac:dyDescent="0.25">
      <c r="A24" s="116" t="s">
        <v>23</v>
      </c>
      <c r="B24" s="108" t="s">
        <v>331</v>
      </c>
      <c r="C24" s="195" t="s">
        <v>291</v>
      </c>
      <c r="D24" s="195" t="s">
        <v>292</v>
      </c>
      <c r="E24" s="117" t="s">
        <v>20</v>
      </c>
      <c r="F24" s="117" t="s">
        <v>134</v>
      </c>
      <c r="G24" s="198" t="s">
        <v>159</v>
      </c>
      <c r="H24" s="195" t="s">
        <v>265</v>
      </c>
      <c r="I24" s="195" t="s">
        <v>308</v>
      </c>
      <c r="J24" s="195" t="s">
        <v>309</v>
      </c>
      <c r="K24" s="195" t="s">
        <v>310</v>
      </c>
      <c r="L24" s="195" t="s">
        <v>195</v>
      </c>
      <c r="M24" s="195" t="s">
        <v>183</v>
      </c>
      <c r="N24" s="187" t="s">
        <v>171</v>
      </c>
      <c r="O24" s="280" t="s">
        <v>198</v>
      </c>
      <c r="P24" s="188">
        <f t="shared" si="3"/>
        <v>3</v>
      </c>
      <c r="Q24" s="281">
        <f t="shared" si="4"/>
        <v>0.6</v>
      </c>
      <c r="R24" s="198" t="s">
        <v>27</v>
      </c>
      <c r="S24" s="188">
        <f t="shared" si="5"/>
        <v>4</v>
      </c>
      <c r="T24" s="281">
        <f t="shared" si="6"/>
        <v>0.8</v>
      </c>
      <c r="U24" s="196">
        <f t="shared" ref="U24" si="28">IF(OR(P24="",S24=""),"",P24*S24)</f>
        <v>12</v>
      </c>
      <c r="V24" s="191" t="str">
        <f t="shared" si="8"/>
        <v>ALTA</v>
      </c>
      <c r="W24" s="152" t="s">
        <v>311</v>
      </c>
      <c r="X24" s="108" t="s">
        <v>312</v>
      </c>
      <c r="Y24" s="108" t="s">
        <v>314</v>
      </c>
      <c r="Z24" s="132">
        <v>0.5</v>
      </c>
      <c r="AA24" s="117" t="s">
        <v>216</v>
      </c>
      <c r="AB24" s="133">
        <f t="shared" si="9"/>
        <v>0.15</v>
      </c>
      <c r="AC24" s="114" t="s">
        <v>219</v>
      </c>
      <c r="AD24" s="133">
        <f t="shared" si="10"/>
        <v>0.15</v>
      </c>
      <c r="AE24" s="114" t="s">
        <v>223</v>
      </c>
      <c r="AF24" s="114" t="s">
        <v>224</v>
      </c>
      <c r="AG24" s="146" t="s">
        <v>227</v>
      </c>
      <c r="AH24" s="115" t="str">
        <f t="shared" si="11"/>
        <v>Media</v>
      </c>
      <c r="AI24" s="114">
        <f t="shared" si="12"/>
        <v>3</v>
      </c>
      <c r="AJ24" s="110">
        <f t="shared" si="13"/>
        <v>0.42</v>
      </c>
      <c r="AK24" s="110" t="str">
        <f t="shared" si="14"/>
        <v>Mayor</v>
      </c>
      <c r="AL24" s="114">
        <f t="shared" si="15"/>
        <v>4</v>
      </c>
      <c r="AM24" s="110">
        <f t="shared" si="16"/>
        <v>0.8</v>
      </c>
      <c r="AN24" s="111">
        <f t="shared" si="17"/>
        <v>12</v>
      </c>
      <c r="AO24" s="191" t="str">
        <f>IF(AN25="","",IF(AN25&lt;=2,"BAJA",IF(AN25&lt;=6,"MODERADA",IF(AN25&lt;=12,"ALTA","EXTREMA"))))</f>
        <v>ALTA</v>
      </c>
      <c r="AP24" s="192" t="str">
        <f t="shared" si="19"/>
        <v>Reducir el Riesgo, Evitar, Compartir o Transferir (pronta atención).</v>
      </c>
      <c r="AQ24" s="202" t="s">
        <v>316</v>
      </c>
      <c r="AR24" s="195" t="s">
        <v>317</v>
      </c>
      <c r="AS24" s="195" t="s">
        <v>318</v>
      </c>
      <c r="AT24" s="195" t="s">
        <v>435</v>
      </c>
      <c r="AU24" s="187" t="s">
        <v>319</v>
      </c>
    </row>
    <row r="25" spans="1:47" ht="101.25" customHeight="1" x14ac:dyDescent="0.25">
      <c r="A25" s="116" t="s">
        <v>23</v>
      </c>
      <c r="B25" s="108" t="s">
        <v>331</v>
      </c>
      <c r="C25" s="195"/>
      <c r="D25" s="195"/>
      <c r="E25" s="117" t="s">
        <v>20</v>
      </c>
      <c r="F25" s="117" t="s">
        <v>134</v>
      </c>
      <c r="G25" s="198"/>
      <c r="H25" s="195"/>
      <c r="I25" s="195"/>
      <c r="J25" s="200"/>
      <c r="K25" s="200"/>
      <c r="L25" s="195"/>
      <c r="M25" s="195"/>
      <c r="N25" s="187"/>
      <c r="O25" s="280"/>
      <c r="P25" s="188"/>
      <c r="Q25" s="281"/>
      <c r="R25" s="198"/>
      <c r="S25" s="188"/>
      <c r="T25" s="281"/>
      <c r="U25" s="196"/>
      <c r="V25" s="191"/>
      <c r="W25" s="152" t="s">
        <v>311</v>
      </c>
      <c r="X25" s="108" t="s">
        <v>313</v>
      </c>
      <c r="Y25" s="108" t="s">
        <v>315</v>
      </c>
      <c r="Z25" s="132">
        <v>0.5</v>
      </c>
      <c r="AA25" s="117" t="s">
        <v>216</v>
      </c>
      <c r="AB25" s="133">
        <f t="shared" si="9"/>
        <v>0.15</v>
      </c>
      <c r="AC25" s="114" t="s">
        <v>219</v>
      </c>
      <c r="AD25" s="133">
        <f t="shared" si="10"/>
        <v>0.15</v>
      </c>
      <c r="AE25" s="114" t="s">
        <v>223</v>
      </c>
      <c r="AF25" s="114" t="s">
        <v>224</v>
      </c>
      <c r="AG25" s="146" t="s">
        <v>227</v>
      </c>
      <c r="AH25" s="115" t="str">
        <f>IF(OR(O24="",AA25="",AC25=""),"",IF(AJ25&lt;=20%,"Muy baja",IF(AJ25&lt;=40%,"Baja",IF(AJ25&lt;=60%,"Media",IF(AJ25&lt;=80%,"Alta","Muy alta")))))</f>
        <v>Baja</v>
      </c>
      <c r="AI25" s="114">
        <f t="shared" si="12"/>
        <v>2</v>
      </c>
      <c r="AJ25" s="110">
        <f>IF(OR($AA25="Preventivo",$AA25="Detectivo"),($AJ24-($AJ24*($AD25+$AB25))),$AJ24)</f>
        <v>0.29399999999999998</v>
      </c>
      <c r="AK25" s="110" t="str">
        <f>IF(OR(R24="",AA25="",AC25=""),"",IF(AM25&lt;=20%,"Leve",IF(AM25&lt;=40%,"Menor",IF(AM25&lt;=60%,"Moderado",IF(AM25&lt;=80%,"Mayor","Catastrófico")))))</f>
        <v>Mayor</v>
      </c>
      <c r="AL25" s="114">
        <f t="shared" si="15"/>
        <v>4</v>
      </c>
      <c r="AM25" s="110">
        <f>IF($AA25="Correctivo",($T24-($T24*($AD25+$AB25))),$T24)</f>
        <v>0.8</v>
      </c>
      <c r="AN25" s="111">
        <f t="shared" si="17"/>
        <v>8</v>
      </c>
      <c r="AO25" s="191"/>
      <c r="AP25" s="192"/>
      <c r="AQ25" s="202"/>
      <c r="AR25" s="195"/>
      <c r="AS25" s="195"/>
      <c r="AT25" s="195"/>
      <c r="AU25" s="187"/>
    </row>
    <row r="26" spans="1:47" ht="145.5" customHeight="1" x14ac:dyDescent="0.25">
      <c r="A26" s="116" t="s">
        <v>23</v>
      </c>
      <c r="B26" s="108" t="s">
        <v>332</v>
      </c>
      <c r="C26" s="195" t="s">
        <v>291</v>
      </c>
      <c r="D26" s="195" t="s">
        <v>292</v>
      </c>
      <c r="E26" s="117" t="s">
        <v>20</v>
      </c>
      <c r="F26" s="117" t="s">
        <v>132</v>
      </c>
      <c r="G26" s="198" t="s">
        <v>158</v>
      </c>
      <c r="H26" s="195" t="s">
        <v>265</v>
      </c>
      <c r="I26" s="195" t="s">
        <v>320</v>
      </c>
      <c r="J26" s="195" t="s">
        <v>321</v>
      </c>
      <c r="K26" s="195" t="s">
        <v>322</v>
      </c>
      <c r="L26" s="195" t="s">
        <v>195</v>
      </c>
      <c r="M26" s="195" t="s">
        <v>183</v>
      </c>
      <c r="N26" s="187" t="s">
        <v>171</v>
      </c>
      <c r="O26" s="280" t="s">
        <v>198</v>
      </c>
      <c r="P26" s="188">
        <f t="shared" si="3"/>
        <v>3</v>
      </c>
      <c r="Q26" s="281">
        <f t="shared" si="4"/>
        <v>0.6</v>
      </c>
      <c r="R26" s="198" t="s">
        <v>27</v>
      </c>
      <c r="S26" s="188">
        <f t="shared" si="5"/>
        <v>4</v>
      </c>
      <c r="T26" s="281">
        <f t="shared" si="6"/>
        <v>0.8</v>
      </c>
      <c r="U26" s="196">
        <f t="shared" ref="U26" si="29">IF(OR(P26="",S26=""),"",P26*S26)</f>
        <v>12</v>
      </c>
      <c r="V26" s="191" t="str">
        <f t="shared" ref="V26" si="30">IF(U26="","",IF(U26&lt;=2,"BAJA",IF(U26&lt;=6,"MODERADA",IF(U26&lt;=12,"ALTA","EXTREMA"))))</f>
        <v>ALTA</v>
      </c>
      <c r="W26" s="152" t="s">
        <v>323</v>
      </c>
      <c r="X26" s="108" t="s">
        <v>329</v>
      </c>
      <c r="Y26" s="108" t="s">
        <v>324</v>
      </c>
      <c r="Z26" s="132">
        <v>0.25</v>
      </c>
      <c r="AA26" s="117" t="s">
        <v>214</v>
      </c>
      <c r="AB26" s="133">
        <f t="shared" si="9"/>
        <v>0.25</v>
      </c>
      <c r="AC26" s="114" t="s">
        <v>219</v>
      </c>
      <c r="AD26" s="133">
        <f t="shared" si="10"/>
        <v>0.15</v>
      </c>
      <c r="AE26" s="114" t="s">
        <v>223</v>
      </c>
      <c r="AF26" s="114" t="s">
        <v>224</v>
      </c>
      <c r="AG26" s="146" t="s">
        <v>227</v>
      </c>
      <c r="AH26" s="115" t="str">
        <f t="shared" ref="AH26" si="31">IF(OR(O26="",AA26="",AC26=""),"",IF(AJ26&lt;=20%,"Muy baja",IF(AJ26&lt;=40%,"Baja",IF(AJ26&lt;=60%,"Media",IF(AJ26&lt;=80%,"Alta","Muy alta")))))</f>
        <v>Baja</v>
      </c>
      <c r="AI26" s="114">
        <f t="shared" si="12"/>
        <v>2</v>
      </c>
      <c r="AJ26" s="110">
        <f t="shared" si="13"/>
        <v>0.36</v>
      </c>
      <c r="AK26" s="110" t="str">
        <f t="shared" ref="AK26" si="32">IF(OR(R26="",AA26="",AC26=""),"",IF(AM26&lt;=20%,"Leve",IF(AM26&lt;=40%,"Menor",IF(AM26&lt;=60%,"Moderado",IF(AM26&lt;=80%,"Mayor","Catastrófico")))))</f>
        <v>Mayor</v>
      </c>
      <c r="AL26" s="114">
        <f t="shared" si="15"/>
        <v>4</v>
      </c>
      <c r="AM26" s="110">
        <f t="shared" si="16"/>
        <v>0.8</v>
      </c>
      <c r="AN26" s="111">
        <f t="shared" si="17"/>
        <v>8</v>
      </c>
      <c r="AO26" s="191" t="str">
        <f>IF(AN29="","",IF(AN29&lt;=2,"BAJA",IF(AN29&lt;=6,"MODERADA",IF(AN29&lt;=12,"ALTA","EXTREMA"))))</f>
        <v>MODERADA</v>
      </c>
      <c r="AP26" s="192" t="str">
        <f t="shared" si="19"/>
        <v>Asumir o reducir el Riesgo.</v>
      </c>
      <c r="AQ26" s="116" t="s">
        <v>397</v>
      </c>
      <c r="AR26" s="108" t="s">
        <v>461</v>
      </c>
      <c r="AS26" s="108" t="s">
        <v>484</v>
      </c>
      <c r="AT26" s="108" t="s">
        <v>435</v>
      </c>
      <c r="AU26" s="109" t="s">
        <v>398</v>
      </c>
    </row>
    <row r="27" spans="1:47" ht="99.75" customHeight="1" x14ac:dyDescent="0.25">
      <c r="A27" s="116" t="s">
        <v>23</v>
      </c>
      <c r="B27" s="108" t="s">
        <v>332</v>
      </c>
      <c r="C27" s="195"/>
      <c r="D27" s="195"/>
      <c r="E27" s="117" t="s">
        <v>20</v>
      </c>
      <c r="F27" s="117" t="s">
        <v>132</v>
      </c>
      <c r="G27" s="198"/>
      <c r="H27" s="195"/>
      <c r="I27" s="195"/>
      <c r="J27" s="195"/>
      <c r="K27" s="195"/>
      <c r="L27" s="195"/>
      <c r="M27" s="195"/>
      <c r="N27" s="187"/>
      <c r="O27" s="280"/>
      <c r="P27" s="188"/>
      <c r="Q27" s="281"/>
      <c r="R27" s="198"/>
      <c r="S27" s="188"/>
      <c r="T27" s="281"/>
      <c r="U27" s="196"/>
      <c r="V27" s="191"/>
      <c r="W27" s="152" t="s">
        <v>323</v>
      </c>
      <c r="X27" s="108" t="s">
        <v>325</v>
      </c>
      <c r="Y27" s="108" t="s">
        <v>326</v>
      </c>
      <c r="Z27" s="132">
        <v>0.25</v>
      </c>
      <c r="AA27" s="117" t="s">
        <v>214</v>
      </c>
      <c r="AB27" s="133">
        <f t="shared" si="9"/>
        <v>0.25</v>
      </c>
      <c r="AC27" s="114" t="s">
        <v>219</v>
      </c>
      <c r="AD27" s="133">
        <f t="shared" si="10"/>
        <v>0.15</v>
      </c>
      <c r="AE27" s="114" t="s">
        <v>223</v>
      </c>
      <c r="AF27" s="114" t="s">
        <v>224</v>
      </c>
      <c r="AG27" s="146" t="s">
        <v>227</v>
      </c>
      <c r="AH27" s="115" t="str">
        <f>IF(OR(O26="",AA27="",AC27=""),"",IF(AJ27&lt;=20%,"Muy baja",IF(AJ27&lt;=40%,"Baja",IF(AJ27&lt;=60%,"Media",IF(AJ27&lt;=80%,"Alta","Muy alta")))))</f>
        <v>Baja</v>
      </c>
      <c r="AI27" s="114">
        <f t="shared" si="12"/>
        <v>2</v>
      </c>
      <c r="AJ27" s="110">
        <f>IF(OR($AA27="Preventivo",$AA27="Detectivo"),($AJ26-($AJ26*($AD27+$AB27))),$AJ26)</f>
        <v>0.216</v>
      </c>
      <c r="AK27" s="110" t="str">
        <f>IF(OR(R26="",AA27="",AC27=""),"",IF(AM27&lt;=20%,"Leve",IF(AM27&lt;=40%,"Menor",IF(AM27&lt;=60%,"Moderado",IF(AM27&lt;=80%,"Mayor","Catastrófico")))))</f>
        <v>Mayor</v>
      </c>
      <c r="AL27" s="114">
        <f t="shared" si="15"/>
        <v>4</v>
      </c>
      <c r="AM27" s="110">
        <f>IF($AA27="Correctivo",($T26-($T26*($AD27+$AB27))),$T26)</f>
        <v>0.8</v>
      </c>
      <c r="AN27" s="111">
        <f t="shared" si="17"/>
        <v>8</v>
      </c>
      <c r="AO27" s="191"/>
      <c r="AP27" s="192"/>
      <c r="AQ27" s="202" t="s">
        <v>399</v>
      </c>
      <c r="AR27" s="108" t="s">
        <v>462</v>
      </c>
      <c r="AS27" s="108" t="s">
        <v>484</v>
      </c>
      <c r="AT27" s="108" t="s">
        <v>435</v>
      </c>
      <c r="AU27" s="109" t="s">
        <v>485</v>
      </c>
    </row>
    <row r="28" spans="1:47" ht="99.75" customHeight="1" x14ac:dyDescent="0.25">
      <c r="A28" s="116" t="s">
        <v>23</v>
      </c>
      <c r="B28" s="108" t="s">
        <v>332</v>
      </c>
      <c r="C28" s="195"/>
      <c r="D28" s="195"/>
      <c r="E28" s="117" t="s">
        <v>20</v>
      </c>
      <c r="F28" s="117" t="s">
        <v>132</v>
      </c>
      <c r="G28" s="198"/>
      <c r="H28" s="195"/>
      <c r="I28" s="195"/>
      <c r="J28" s="195"/>
      <c r="K28" s="195"/>
      <c r="L28" s="195"/>
      <c r="M28" s="195"/>
      <c r="N28" s="187"/>
      <c r="O28" s="280"/>
      <c r="P28" s="188"/>
      <c r="Q28" s="281"/>
      <c r="R28" s="198"/>
      <c r="S28" s="188"/>
      <c r="T28" s="281"/>
      <c r="U28" s="196"/>
      <c r="V28" s="191"/>
      <c r="W28" s="152" t="s">
        <v>323</v>
      </c>
      <c r="X28" s="108" t="s">
        <v>379</v>
      </c>
      <c r="Y28" s="108" t="s">
        <v>380</v>
      </c>
      <c r="Z28" s="132">
        <v>0.25</v>
      </c>
      <c r="AA28" s="117" t="s">
        <v>214</v>
      </c>
      <c r="AB28" s="133">
        <f t="shared" ref="AB28" si="33">IF(AA28="","",IF(AA28="Preventivo",25%,IF(AA28="Detectivo",15%,10%)))</f>
        <v>0.25</v>
      </c>
      <c r="AC28" s="114" t="s">
        <v>219</v>
      </c>
      <c r="AD28" s="133">
        <f t="shared" ref="AD28" si="34">IF(AC28="","",IF(AC28="Automático",25%,15%))</f>
        <v>0.15</v>
      </c>
      <c r="AE28" s="114" t="s">
        <v>223</v>
      </c>
      <c r="AF28" s="114" t="s">
        <v>224</v>
      </c>
      <c r="AG28" s="146" t="s">
        <v>227</v>
      </c>
      <c r="AH28" s="115" t="str">
        <f>IF(OR(O26="",AA28="",AC28=""),"",IF(AJ28&lt;=20%,"Muy baja",IF(AJ28&lt;=40%,"Baja",IF(AJ28&lt;=60%,"Media",IF(AJ28&lt;=80%,"Alta","Muy alta")))))</f>
        <v>Muy baja</v>
      </c>
      <c r="AI28" s="114">
        <f t="shared" si="12"/>
        <v>1</v>
      </c>
      <c r="AJ28" s="110">
        <f>IF(OR($AA28="Preventivo",$AA28="Detectivo"),($AJ27-($AJ27*($AD28+$AB28))),$AJ27)</f>
        <v>0.12959999999999999</v>
      </c>
      <c r="AK28" s="110" t="str">
        <f>IF(OR(R26="",AA28="",AC28=""),"",IF(AM28&lt;=20%,"Leve",IF(AM28&lt;=40%,"Menor",IF(AM28&lt;=60%,"Moderado",IF(AM28&lt;=80%,"Mayor","Catastrófico")))))</f>
        <v>Mayor</v>
      </c>
      <c r="AL28" s="114">
        <f>IF($AK27="Leve",1,IF($AK27="Menor",2,IF($AK27="Moderado",3,IF($AK27="Mayor",4,IF($AK27="Catastrófico",5,"")))))</f>
        <v>4</v>
      </c>
      <c r="AM28" s="110">
        <f>IF($AA28="Correctivo",($T26-($T26*($AD28+$AB28))),$T26)</f>
        <v>0.8</v>
      </c>
      <c r="AN28" s="111">
        <f t="shared" si="17"/>
        <v>4</v>
      </c>
      <c r="AO28" s="191"/>
      <c r="AP28" s="192"/>
      <c r="AQ28" s="202"/>
      <c r="AR28" s="108" t="s">
        <v>381</v>
      </c>
      <c r="AS28" s="108" t="s">
        <v>484</v>
      </c>
      <c r="AT28" s="108" t="s">
        <v>435</v>
      </c>
      <c r="AU28" s="109" t="s">
        <v>381</v>
      </c>
    </row>
    <row r="29" spans="1:47" ht="156.75" customHeight="1" x14ac:dyDescent="0.25">
      <c r="A29" s="116" t="s">
        <v>23</v>
      </c>
      <c r="B29" s="108" t="s">
        <v>332</v>
      </c>
      <c r="C29" s="195"/>
      <c r="D29" s="195"/>
      <c r="E29" s="117" t="s">
        <v>20</v>
      </c>
      <c r="F29" s="117" t="s">
        <v>132</v>
      </c>
      <c r="G29" s="198"/>
      <c r="H29" s="195"/>
      <c r="I29" s="195"/>
      <c r="J29" s="195"/>
      <c r="K29" s="195"/>
      <c r="L29" s="195"/>
      <c r="M29" s="195"/>
      <c r="N29" s="187"/>
      <c r="O29" s="280"/>
      <c r="P29" s="188"/>
      <c r="Q29" s="281"/>
      <c r="R29" s="198"/>
      <c r="S29" s="188"/>
      <c r="T29" s="281"/>
      <c r="U29" s="196"/>
      <c r="V29" s="191"/>
      <c r="W29" s="152" t="s">
        <v>323</v>
      </c>
      <c r="X29" s="108" t="s">
        <v>327</v>
      </c>
      <c r="Y29" s="108" t="s">
        <v>328</v>
      </c>
      <c r="Z29" s="132">
        <v>0.25</v>
      </c>
      <c r="AA29" s="117" t="s">
        <v>214</v>
      </c>
      <c r="AB29" s="133">
        <f t="shared" si="9"/>
        <v>0.25</v>
      </c>
      <c r="AC29" s="114" t="s">
        <v>219</v>
      </c>
      <c r="AD29" s="133">
        <f t="shared" si="10"/>
        <v>0.15</v>
      </c>
      <c r="AE29" s="114" t="s">
        <v>223</v>
      </c>
      <c r="AF29" s="114" t="s">
        <v>224</v>
      </c>
      <c r="AG29" s="146" t="s">
        <v>227</v>
      </c>
      <c r="AH29" s="115" t="str">
        <f>IF(OR(O26="",AA29="",AC29=""),"",IF(AJ29&lt;=20%,"Muy baja",IF(AJ29&lt;=40%,"Baja",IF(AJ29&lt;=60%,"Media",IF(AJ29&lt;=80%,"Alta","Muy alta")))))</f>
        <v>Muy baja</v>
      </c>
      <c r="AI29" s="114">
        <f t="shared" si="12"/>
        <v>1</v>
      </c>
      <c r="AJ29" s="110">
        <f>IF(OR($AA29="Preventivo",$AA29="Detectivo"),($AJ28-($AJ28*($AD29+$AB29))),$AJ28)</f>
        <v>7.7759999999999996E-2</v>
      </c>
      <c r="AK29" s="110" t="str">
        <f>IF(OR(R26="",AA29="",AC29=""),"",IF(AM29&lt;=20%,"Leve",IF(AM29&lt;=40%,"Menor",IF(AM29&lt;=60%,"Moderado",IF(AM29&lt;=80%,"Mayor","Catastrófico")))))</f>
        <v>Mayor</v>
      </c>
      <c r="AL29" s="114">
        <f>IF($AK28="Leve",1,IF($AK28="Menor",2,IF($AK28="Moderado",3,IF($AK28="Mayor",4,IF($AK28="Catastrófico",5,"")))))</f>
        <v>4</v>
      </c>
      <c r="AM29" s="110">
        <f>IF($AA29="Correctivo",($T26-($T26*($AD29+$AB29))),$T26)</f>
        <v>0.8</v>
      </c>
      <c r="AN29" s="111">
        <f t="shared" si="17"/>
        <v>4</v>
      </c>
      <c r="AO29" s="191"/>
      <c r="AP29" s="192"/>
      <c r="AQ29" s="116" t="s">
        <v>400</v>
      </c>
      <c r="AR29" s="108" t="s">
        <v>394</v>
      </c>
      <c r="AS29" s="108" t="s">
        <v>484</v>
      </c>
      <c r="AT29" s="108" t="s">
        <v>435</v>
      </c>
      <c r="AU29" s="109" t="s">
        <v>401</v>
      </c>
    </row>
    <row r="30" spans="1:47" ht="200.25" customHeight="1" x14ac:dyDescent="0.25">
      <c r="A30" s="116" t="s">
        <v>23</v>
      </c>
      <c r="B30" s="108" t="s">
        <v>30</v>
      </c>
      <c r="C30" s="184" t="s">
        <v>335</v>
      </c>
      <c r="D30" s="184" t="s">
        <v>378</v>
      </c>
      <c r="E30" s="117" t="s">
        <v>20</v>
      </c>
      <c r="F30" s="117" t="s">
        <v>127</v>
      </c>
      <c r="G30" s="117" t="s">
        <v>159</v>
      </c>
      <c r="H30" s="108" t="s">
        <v>336</v>
      </c>
      <c r="I30" s="108" t="s">
        <v>367</v>
      </c>
      <c r="J30" s="108" t="s">
        <v>368</v>
      </c>
      <c r="K30" s="108" t="s">
        <v>455</v>
      </c>
      <c r="L30" s="108" t="s">
        <v>163</v>
      </c>
      <c r="M30" s="108" t="s">
        <v>180</v>
      </c>
      <c r="N30" s="109" t="s">
        <v>171</v>
      </c>
      <c r="O30" s="156" t="s">
        <v>200</v>
      </c>
      <c r="P30" s="114">
        <f t="shared" ref="P30:P31" si="35">IF($O30="Muy baja",1,IF($O30="Baja",2,IF($O30="Media",3,IF($O30="Alta",4,IF($O30="Muy alta",5,"")))))</f>
        <v>1</v>
      </c>
      <c r="Q30" s="131">
        <f t="shared" ref="Q30:Q31" si="36">IF($O30="Muy baja",20%,IF($O30="Baja",40%,IF($O30="Media",60%,IF($O30="Alta",80%,IF($O30="Muy alta",100%,"")))))</f>
        <v>0.2</v>
      </c>
      <c r="R30" s="117" t="s">
        <v>27</v>
      </c>
      <c r="S30" s="114">
        <f t="shared" ref="S30:S31" si="37">IF($R30="Leve",1,IF($R30="Menor",2,IF($R30="Moderado",3,IF($R30="Mayor",4,IF($R30="Catastrófico",5,"")))))</f>
        <v>4</v>
      </c>
      <c r="T30" s="131">
        <f t="shared" ref="T30:T31" si="38">IF($R30="Leve",20%,IF($R30="Menor",40%,IF($R30="Moderado",60%,IF($R30="Mayor",80%,IF($R30="Catastrófico",100%,"")))))</f>
        <v>0.8</v>
      </c>
      <c r="U30" s="146">
        <f t="shared" ref="U30:U31" si="39">IF(OR(P30="",S30=""),"",P30*S30)</f>
        <v>4</v>
      </c>
      <c r="V30" s="112" t="str">
        <f t="shared" ref="V30:V31" si="40">IF(U30="","",IF(U30&lt;=2,"BAJA",IF(U30&lt;=6,"MODERADA",IF(U30&lt;=12,"ALTA","EXTREMA"))))</f>
        <v>MODERADA</v>
      </c>
      <c r="W30" s="152" t="s">
        <v>339</v>
      </c>
      <c r="X30" s="108" t="s">
        <v>457</v>
      </c>
      <c r="Y30" s="108" t="s">
        <v>340</v>
      </c>
      <c r="Z30" s="132">
        <v>1</v>
      </c>
      <c r="AA30" s="117" t="s">
        <v>214</v>
      </c>
      <c r="AB30" s="133">
        <f t="shared" si="9"/>
        <v>0.25</v>
      </c>
      <c r="AC30" s="114" t="s">
        <v>219</v>
      </c>
      <c r="AD30" s="133">
        <f t="shared" si="10"/>
        <v>0.15</v>
      </c>
      <c r="AE30" s="114" t="s">
        <v>223</v>
      </c>
      <c r="AF30" s="114" t="s">
        <v>224</v>
      </c>
      <c r="AG30" s="146" t="s">
        <v>227</v>
      </c>
      <c r="AH30" s="115" t="str">
        <f t="shared" ref="AH30:AH31" si="41">IF(OR(O30="",AA30="",AC30=""),"",IF(AJ30&lt;=20%,"Muy baja",IF(AJ30&lt;=40%,"Baja",IF(AJ30&lt;=60%,"Media",IF(AJ30&lt;=80%,"Alta","Muy alta")))))</f>
        <v>Muy baja</v>
      </c>
      <c r="AI30" s="114">
        <f t="shared" si="12"/>
        <v>1</v>
      </c>
      <c r="AJ30" s="110">
        <f t="shared" ref="AJ30:AJ31" si="42">IF(OR($AA30="Preventivo",$AA30="Detectivo"),($Q30-($Q30*($AD30+$AB30))),$Q30)</f>
        <v>0.12</v>
      </c>
      <c r="AK30" s="110" t="str">
        <f t="shared" ref="AK30:AK31" si="43">IF(OR(R30="",AA30="",AC30=""),"",IF(AM30&lt;=20%,"Leve",IF(AM30&lt;=40%,"Menor",IF(AM30&lt;=60%,"Moderado",IF(AM30&lt;=80%,"Mayor","Catastrófico")))))</f>
        <v>Mayor</v>
      </c>
      <c r="AL30" s="114">
        <f t="shared" ref="AL30:AL31" si="44">IF($AK30="Leve",1,IF($AK30="Menor",2,IF($AK30="Moderado",3,IF($AK30="Mayor",4,IF($AK30="Catastrófico",5,"")))))</f>
        <v>4</v>
      </c>
      <c r="AM30" s="110">
        <f t="shared" ref="AM30:AM31" si="45">IF($AA30="Correctivo",($T30-($T30*($AD30+$AB30))),$T30)</f>
        <v>0.8</v>
      </c>
      <c r="AN30" s="111">
        <f t="shared" ref="AN30:AN31" si="46">IF(OR(AI30="",AL30=""),"",AI30*AL30)</f>
        <v>4</v>
      </c>
      <c r="AO30" s="112" t="str">
        <f t="shared" ref="AO30:AO31" si="47">IF(AN30="","",IF(AN30&lt;=2,"BAJA",IF(AN30&lt;=6,"MODERADA",IF(AN30&lt;=12,"ALTA","EXTREMA"))))</f>
        <v>MODERADA</v>
      </c>
      <c r="AP30" s="160" t="str">
        <f t="shared" ref="AP30:AP31" si="48">IF(AO30="","",IF(AO30="Baja","Asumir el Riesgo.",IF(AO30="Moderada","Asumir o reducir el Riesgo.",IF(AO30="Alta","Reducir el Riesgo, Evitar, Compartir o Transferir (pronta atención).",IF(AO30="Extrema","Reducir el Riesgo, Evitar o Compartir (Se requiere acción inmediata).","")))))</f>
        <v>Asumir o reducir el Riesgo.</v>
      </c>
      <c r="AQ30" s="116" t="s">
        <v>458</v>
      </c>
      <c r="AR30" s="108" t="s">
        <v>395</v>
      </c>
      <c r="AS30" s="108" t="s">
        <v>339</v>
      </c>
      <c r="AT30" s="108" t="s">
        <v>435</v>
      </c>
      <c r="AU30" s="109" t="s">
        <v>459</v>
      </c>
    </row>
    <row r="31" spans="1:47" ht="200.25" customHeight="1" x14ac:dyDescent="0.25">
      <c r="A31" s="116" t="s">
        <v>23</v>
      </c>
      <c r="B31" s="108" t="s">
        <v>30</v>
      </c>
      <c r="C31" s="185"/>
      <c r="D31" s="185"/>
      <c r="E31" s="117" t="s">
        <v>20</v>
      </c>
      <c r="F31" s="117" t="s">
        <v>128</v>
      </c>
      <c r="G31" s="117" t="s">
        <v>159</v>
      </c>
      <c r="H31" s="108" t="s">
        <v>336</v>
      </c>
      <c r="I31" s="108" t="s">
        <v>337</v>
      </c>
      <c r="J31" s="108" t="s">
        <v>456</v>
      </c>
      <c r="K31" s="108" t="s">
        <v>338</v>
      </c>
      <c r="L31" s="108" t="s">
        <v>163</v>
      </c>
      <c r="M31" s="108" t="s">
        <v>180</v>
      </c>
      <c r="N31" s="109" t="s">
        <v>171</v>
      </c>
      <c r="O31" s="156" t="s">
        <v>200</v>
      </c>
      <c r="P31" s="114">
        <f t="shared" si="35"/>
        <v>1</v>
      </c>
      <c r="Q31" s="131">
        <f t="shared" si="36"/>
        <v>0.2</v>
      </c>
      <c r="R31" s="117" t="s">
        <v>29</v>
      </c>
      <c r="S31" s="114">
        <f t="shared" si="37"/>
        <v>5</v>
      </c>
      <c r="T31" s="131">
        <f t="shared" si="38"/>
        <v>1</v>
      </c>
      <c r="U31" s="146">
        <f t="shared" si="39"/>
        <v>5</v>
      </c>
      <c r="V31" s="112" t="str">
        <f t="shared" si="40"/>
        <v>MODERADA</v>
      </c>
      <c r="W31" s="152" t="s">
        <v>343</v>
      </c>
      <c r="X31" s="108" t="s">
        <v>341</v>
      </c>
      <c r="Y31" s="108" t="s">
        <v>342</v>
      </c>
      <c r="Z31" s="132">
        <v>1</v>
      </c>
      <c r="AA31" s="117" t="s">
        <v>214</v>
      </c>
      <c r="AB31" s="133">
        <f t="shared" si="9"/>
        <v>0.25</v>
      </c>
      <c r="AC31" s="114" t="s">
        <v>219</v>
      </c>
      <c r="AD31" s="133">
        <f t="shared" si="10"/>
        <v>0.15</v>
      </c>
      <c r="AE31" s="114" t="s">
        <v>223</v>
      </c>
      <c r="AF31" s="114" t="s">
        <v>224</v>
      </c>
      <c r="AG31" s="146" t="s">
        <v>227</v>
      </c>
      <c r="AH31" s="115" t="str">
        <f t="shared" si="41"/>
        <v>Muy baja</v>
      </c>
      <c r="AI31" s="114">
        <f t="shared" si="12"/>
        <v>1</v>
      </c>
      <c r="AJ31" s="110">
        <f t="shared" si="42"/>
        <v>0.12</v>
      </c>
      <c r="AK31" s="110" t="str">
        <f t="shared" si="43"/>
        <v>Catastrófico</v>
      </c>
      <c r="AL31" s="114">
        <f t="shared" si="44"/>
        <v>5</v>
      </c>
      <c r="AM31" s="110">
        <f t="shared" si="45"/>
        <v>1</v>
      </c>
      <c r="AN31" s="111">
        <f t="shared" si="46"/>
        <v>5</v>
      </c>
      <c r="AO31" s="112" t="str">
        <f t="shared" si="47"/>
        <v>MODERADA</v>
      </c>
      <c r="AP31" s="160" t="str">
        <f t="shared" si="48"/>
        <v>Asumir o reducir el Riesgo.</v>
      </c>
      <c r="AQ31" s="116" t="s">
        <v>369</v>
      </c>
      <c r="AR31" s="108" t="s">
        <v>396</v>
      </c>
      <c r="AS31" s="108" t="s">
        <v>377</v>
      </c>
      <c r="AT31" s="108" t="s">
        <v>435</v>
      </c>
      <c r="AU31" s="109" t="s">
        <v>460</v>
      </c>
    </row>
    <row r="32" spans="1:47" ht="341.25" customHeight="1" x14ac:dyDescent="0.25">
      <c r="A32" s="116" t="s">
        <v>23</v>
      </c>
      <c r="B32" s="108" t="s">
        <v>465</v>
      </c>
      <c r="C32" s="108" t="s">
        <v>463</v>
      </c>
      <c r="D32" s="108" t="s">
        <v>464</v>
      </c>
      <c r="E32" s="117" t="s">
        <v>20</v>
      </c>
      <c r="F32" s="117" t="s">
        <v>136</v>
      </c>
      <c r="G32" s="117" t="s">
        <v>159</v>
      </c>
      <c r="H32" s="108" t="s">
        <v>265</v>
      </c>
      <c r="I32" s="108" t="s">
        <v>469</v>
      </c>
      <c r="J32" s="108" t="s">
        <v>486</v>
      </c>
      <c r="K32" s="108" t="s">
        <v>487</v>
      </c>
      <c r="L32" s="108" t="s">
        <v>195</v>
      </c>
      <c r="M32" s="108" t="s">
        <v>184</v>
      </c>
      <c r="N32" s="109" t="s">
        <v>171</v>
      </c>
      <c r="O32" s="156" t="s">
        <v>25</v>
      </c>
      <c r="P32" s="114">
        <f t="shared" si="3"/>
        <v>4</v>
      </c>
      <c r="Q32" s="131">
        <f t="shared" si="4"/>
        <v>0.8</v>
      </c>
      <c r="R32" s="117" t="s">
        <v>29</v>
      </c>
      <c r="S32" s="114">
        <f t="shared" si="5"/>
        <v>5</v>
      </c>
      <c r="T32" s="131">
        <f t="shared" si="6"/>
        <v>1</v>
      </c>
      <c r="U32" s="146">
        <f t="shared" si="7"/>
        <v>20</v>
      </c>
      <c r="V32" s="112" t="str">
        <f t="shared" si="8"/>
        <v>EXTREMA</v>
      </c>
      <c r="W32" s="152" t="s">
        <v>470</v>
      </c>
      <c r="X32" s="108" t="s">
        <v>488</v>
      </c>
      <c r="Y32" s="108" t="s">
        <v>492</v>
      </c>
      <c r="Z32" s="132">
        <v>1</v>
      </c>
      <c r="AA32" s="117" t="s">
        <v>214</v>
      </c>
      <c r="AB32" s="133">
        <f t="shared" si="9"/>
        <v>0.25</v>
      </c>
      <c r="AC32" s="114" t="s">
        <v>219</v>
      </c>
      <c r="AD32" s="133">
        <f t="shared" si="10"/>
        <v>0.15</v>
      </c>
      <c r="AE32" s="114" t="s">
        <v>223</v>
      </c>
      <c r="AF32" s="114" t="s">
        <v>224</v>
      </c>
      <c r="AG32" s="146" t="s">
        <v>227</v>
      </c>
      <c r="AH32" s="115" t="str">
        <f t="shared" si="11"/>
        <v>Media</v>
      </c>
      <c r="AI32" s="114">
        <f t="shared" si="12"/>
        <v>3</v>
      </c>
      <c r="AJ32" s="110">
        <f t="shared" si="13"/>
        <v>0.48</v>
      </c>
      <c r="AK32" s="110" t="str">
        <f t="shared" si="14"/>
        <v>Catastrófico</v>
      </c>
      <c r="AL32" s="114">
        <f t="shared" si="15"/>
        <v>5</v>
      </c>
      <c r="AM32" s="110">
        <f t="shared" si="16"/>
        <v>1</v>
      </c>
      <c r="AN32" s="111">
        <f t="shared" si="17"/>
        <v>15</v>
      </c>
      <c r="AO32" s="112" t="str">
        <f t="shared" si="18"/>
        <v>EXTREMA</v>
      </c>
      <c r="AP32" s="160" t="str">
        <f t="shared" si="19"/>
        <v>Reducir el Riesgo, Evitar o Compartir (Se requiere acción inmediata).</v>
      </c>
      <c r="AQ32" s="113" t="s">
        <v>425</v>
      </c>
      <c r="AR32" s="107" t="s">
        <v>496</v>
      </c>
      <c r="AS32" s="108" t="s">
        <v>426</v>
      </c>
      <c r="AT32" s="108" t="s">
        <v>435</v>
      </c>
      <c r="AU32" s="109" t="s">
        <v>403</v>
      </c>
    </row>
    <row r="33" spans="1:47" ht="184.5" customHeight="1" x14ac:dyDescent="0.25">
      <c r="A33" s="116" t="s">
        <v>23</v>
      </c>
      <c r="B33" s="108" t="s">
        <v>242</v>
      </c>
      <c r="C33" s="108" t="s">
        <v>344</v>
      </c>
      <c r="D33" s="108" t="s">
        <v>345</v>
      </c>
      <c r="E33" s="117" t="s">
        <v>20</v>
      </c>
      <c r="F33" s="117" t="s">
        <v>129</v>
      </c>
      <c r="G33" s="117" t="s">
        <v>159</v>
      </c>
      <c r="H33" s="108" t="s">
        <v>336</v>
      </c>
      <c r="I33" s="108" t="s">
        <v>471</v>
      </c>
      <c r="J33" s="108" t="s">
        <v>472</v>
      </c>
      <c r="K33" s="108" t="s">
        <v>473</v>
      </c>
      <c r="L33" s="108" t="s">
        <v>195</v>
      </c>
      <c r="M33" s="108" t="s">
        <v>183</v>
      </c>
      <c r="N33" s="109" t="s">
        <v>171</v>
      </c>
      <c r="O33" s="156" t="s">
        <v>200</v>
      </c>
      <c r="P33" s="114">
        <f t="shared" si="3"/>
        <v>1</v>
      </c>
      <c r="Q33" s="131">
        <f t="shared" si="4"/>
        <v>0.2</v>
      </c>
      <c r="R33" s="117" t="s">
        <v>29</v>
      </c>
      <c r="S33" s="114">
        <f t="shared" si="5"/>
        <v>5</v>
      </c>
      <c r="T33" s="131">
        <f t="shared" si="6"/>
        <v>1</v>
      </c>
      <c r="U33" s="146">
        <f t="shared" ref="U33:U39" si="49">IF(OR(P33="",S33=""),"",P33*S33)</f>
        <v>5</v>
      </c>
      <c r="V33" s="112" t="str">
        <f t="shared" ref="V33:V39" si="50">IF(U33="","",IF(U33&lt;=2,"BAJA",IF(U33&lt;=6,"MODERADA",IF(U33&lt;=12,"ALTA","EXTREMA"))))</f>
        <v>MODERADA</v>
      </c>
      <c r="W33" s="152" t="s">
        <v>370</v>
      </c>
      <c r="X33" s="108" t="s">
        <v>477</v>
      </c>
      <c r="Y33" s="108" t="s">
        <v>497</v>
      </c>
      <c r="Z33" s="132">
        <v>1</v>
      </c>
      <c r="AA33" s="117" t="s">
        <v>214</v>
      </c>
      <c r="AB33" s="133">
        <f t="shared" si="9"/>
        <v>0.25</v>
      </c>
      <c r="AC33" s="114" t="s">
        <v>219</v>
      </c>
      <c r="AD33" s="133">
        <f t="shared" si="10"/>
        <v>0.15</v>
      </c>
      <c r="AE33" s="114" t="s">
        <v>223</v>
      </c>
      <c r="AF33" s="114" t="s">
        <v>224</v>
      </c>
      <c r="AG33" s="146" t="s">
        <v>227</v>
      </c>
      <c r="AH33" s="115" t="str">
        <f t="shared" ref="AH33:AH39" si="51">IF(OR(O33="",AA33="",AC33=""),"",IF(AJ33&lt;=20%,"Muy baja",IF(AJ33&lt;=40%,"Baja",IF(AJ33&lt;=60%,"Media",IF(AJ33&lt;=80%,"Alta","Muy alta")))))</f>
        <v>Muy baja</v>
      </c>
      <c r="AI33" s="114">
        <f t="shared" si="12"/>
        <v>1</v>
      </c>
      <c r="AJ33" s="110">
        <f t="shared" si="13"/>
        <v>0.12</v>
      </c>
      <c r="AK33" s="110" t="str">
        <f t="shared" ref="AK33:AK39" si="52">IF(OR(R33="",AA33="",AC33=""),"",IF(AM33&lt;=20%,"Leve",IF(AM33&lt;=40%,"Menor",IF(AM33&lt;=60%,"Moderado",IF(AM33&lt;=80%,"Mayor","Catastrófico")))))</f>
        <v>Catastrófico</v>
      </c>
      <c r="AL33" s="114">
        <f t="shared" si="15"/>
        <v>5</v>
      </c>
      <c r="AM33" s="110">
        <f t="shared" si="16"/>
        <v>1</v>
      </c>
      <c r="AN33" s="111">
        <f t="shared" ref="AN33:AN39" si="53">IF(OR(AI33="",AL33=""),"",AI33*AL33)</f>
        <v>5</v>
      </c>
      <c r="AO33" s="112" t="str">
        <f t="shared" ref="AO33:AO39" si="54">IF(AN33="","",IF(AN33&lt;=2,"BAJA",IF(AN33&lt;=6,"MODERADA",IF(AN33&lt;=12,"ALTA","EXTREMA"))))</f>
        <v>MODERADA</v>
      </c>
      <c r="AP33" s="160" t="str">
        <f t="shared" si="19"/>
        <v>Asumir o reducir el Riesgo.</v>
      </c>
      <c r="AQ33" s="116" t="s">
        <v>489</v>
      </c>
      <c r="AR33" s="108" t="s">
        <v>490</v>
      </c>
      <c r="AS33" s="108" t="s">
        <v>346</v>
      </c>
      <c r="AT33" s="108" t="s">
        <v>435</v>
      </c>
      <c r="AU33" s="109" t="s">
        <v>498</v>
      </c>
    </row>
    <row r="34" spans="1:47" ht="101.25" customHeight="1" x14ac:dyDescent="0.25">
      <c r="A34" s="116" t="s">
        <v>23</v>
      </c>
      <c r="B34" s="108" t="s">
        <v>242</v>
      </c>
      <c r="C34" s="108" t="s">
        <v>344</v>
      </c>
      <c r="D34" s="108" t="s">
        <v>345</v>
      </c>
      <c r="E34" s="117" t="s">
        <v>419</v>
      </c>
      <c r="F34" s="117" t="s">
        <v>357</v>
      </c>
      <c r="G34" s="117" t="s">
        <v>159</v>
      </c>
      <c r="H34" s="108" t="s">
        <v>336</v>
      </c>
      <c r="I34" s="108" t="s">
        <v>474</v>
      </c>
      <c r="J34" s="108" t="s">
        <v>475</v>
      </c>
      <c r="K34" s="108" t="s">
        <v>476</v>
      </c>
      <c r="L34" s="108" t="s">
        <v>195</v>
      </c>
      <c r="M34" s="108" t="s">
        <v>183</v>
      </c>
      <c r="N34" s="109" t="s">
        <v>171</v>
      </c>
      <c r="O34" s="156" t="s">
        <v>200</v>
      </c>
      <c r="P34" s="114">
        <f t="shared" si="3"/>
        <v>1</v>
      </c>
      <c r="Q34" s="131">
        <f t="shared" si="4"/>
        <v>0.2</v>
      </c>
      <c r="R34" s="117" t="s">
        <v>29</v>
      </c>
      <c r="S34" s="114">
        <f t="shared" si="5"/>
        <v>5</v>
      </c>
      <c r="T34" s="131">
        <f t="shared" si="6"/>
        <v>1</v>
      </c>
      <c r="U34" s="146">
        <f t="shared" ref="U34" si="55">IF(OR(P34="",S34=""),"",P34*S34)</f>
        <v>5</v>
      </c>
      <c r="V34" s="112" t="str">
        <f t="shared" ref="V34" si="56">IF(U34="","",IF(U34&lt;=2,"BAJA",IF(U34&lt;=6,"MODERADA",IF(U34&lt;=12,"ALTA","EXTREMA"))))</f>
        <v>MODERADA</v>
      </c>
      <c r="W34" s="152" t="s">
        <v>370</v>
      </c>
      <c r="X34" s="108" t="s">
        <v>360</v>
      </c>
      <c r="Y34" s="108" t="s">
        <v>371</v>
      </c>
      <c r="Z34" s="132">
        <v>1</v>
      </c>
      <c r="AA34" s="117" t="s">
        <v>214</v>
      </c>
      <c r="AB34" s="133">
        <f t="shared" ref="AB34" si="57">IF(AA34="","",IF(AA34="Preventivo",25%,IF(AA34="Detectivo",15%,10%)))</f>
        <v>0.25</v>
      </c>
      <c r="AC34" s="114" t="s">
        <v>219</v>
      </c>
      <c r="AD34" s="133">
        <f t="shared" ref="AD34" si="58">IF(AC34="","",IF(AC34="Automático",25%,15%))</f>
        <v>0.15</v>
      </c>
      <c r="AE34" s="114" t="s">
        <v>223</v>
      </c>
      <c r="AF34" s="114" t="s">
        <v>224</v>
      </c>
      <c r="AG34" s="146" t="s">
        <v>227</v>
      </c>
      <c r="AH34" s="115" t="str">
        <f t="shared" ref="AH34" si="59">IF(OR(O34="",AA34="",AC34=""),"",IF(AJ34&lt;=20%,"Muy baja",IF(AJ34&lt;=40%,"Baja",IF(AJ34&lt;=60%,"Media",IF(AJ34&lt;=80%,"Alta","Muy alta")))))</f>
        <v>Muy baja</v>
      </c>
      <c r="AI34" s="114">
        <f t="shared" si="12"/>
        <v>1</v>
      </c>
      <c r="AJ34" s="110">
        <f t="shared" si="13"/>
        <v>0.12</v>
      </c>
      <c r="AK34" s="110" t="str">
        <f t="shared" ref="AK34" si="60">IF(OR(R34="",AA34="",AC34=""),"",IF(AM34&lt;=20%,"Leve",IF(AM34&lt;=40%,"Menor",IF(AM34&lt;=60%,"Moderado",IF(AM34&lt;=80%,"Mayor","Catastrófico")))))</f>
        <v>Catastrófico</v>
      </c>
      <c r="AL34" s="114">
        <f t="shared" si="15"/>
        <v>5</v>
      </c>
      <c r="AM34" s="110">
        <f t="shared" si="16"/>
        <v>1</v>
      </c>
      <c r="AN34" s="111">
        <f t="shared" ref="AN34" si="61">IF(OR(AI34="",AL34=""),"",AI34*AL34)</f>
        <v>5</v>
      </c>
      <c r="AO34" s="112" t="str">
        <f t="shared" ref="AO34" si="62">IF(AN34="","",IF(AN34&lt;=2,"BAJA",IF(AN34&lt;=6,"MODERADA",IF(AN34&lt;=12,"ALTA","EXTREMA"))))</f>
        <v>MODERADA</v>
      </c>
      <c r="AP34" s="160" t="str">
        <f t="shared" ref="AP34" si="63">IF(AO34="","",IF(AO34="Baja","Asumir el Riesgo.",IF(AO34="Moderada","Asumir o reducir el Riesgo.",IF(AO34="Alta","Reducir el Riesgo, Evitar, Compartir o Transferir (pronta atención).",IF(AO34="Extrema","Reducir el Riesgo, Evitar o Compartir (Se requiere acción inmediata).","")))))</f>
        <v>Asumir o reducir el Riesgo.</v>
      </c>
      <c r="AQ34" s="116" t="s">
        <v>478</v>
      </c>
      <c r="AR34" s="108" t="s">
        <v>358</v>
      </c>
      <c r="AS34" s="108" t="s">
        <v>346</v>
      </c>
      <c r="AT34" s="108" t="s">
        <v>435</v>
      </c>
      <c r="AU34" s="109" t="s">
        <v>359</v>
      </c>
    </row>
    <row r="35" spans="1:47" ht="113.25" customHeight="1" x14ac:dyDescent="0.25">
      <c r="A35" s="116" t="s">
        <v>26</v>
      </c>
      <c r="B35" s="108" t="s">
        <v>32</v>
      </c>
      <c r="C35" s="291" t="s">
        <v>347</v>
      </c>
      <c r="D35" s="291" t="s">
        <v>348</v>
      </c>
      <c r="E35" s="117" t="s">
        <v>20</v>
      </c>
      <c r="F35" s="117" t="s">
        <v>130</v>
      </c>
      <c r="G35" s="198" t="s">
        <v>159</v>
      </c>
      <c r="H35" s="291" t="s">
        <v>336</v>
      </c>
      <c r="I35" s="291" t="s">
        <v>499</v>
      </c>
      <c r="J35" s="291" t="s">
        <v>500</v>
      </c>
      <c r="K35" s="291" t="s">
        <v>501</v>
      </c>
      <c r="L35" s="195" t="s">
        <v>195</v>
      </c>
      <c r="M35" s="195" t="s">
        <v>184</v>
      </c>
      <c r="N35" s="187" t="s">
        <v>171</v>
      </c>
      <c r="O35" s="280" t="s">
        <v>198</v>
      </c>
      <c r="P35" s="188">
        <f t="shared" si="3"/>
        <v>3</v>
      </c>
      <c r="Q35" s="281">
        <f t="shared" si="4"/>
        <v>0.6</v>
      </c>
      <c r="R35" s="198" t="s">
        <v>27</v>
      </c>
      <c r="S35" s="188">
        <f t="shared" si="5"/>
        <v>4</v>
      </c>
      <c r="T35" s="281">
        <f t="shared" si="6"/>
        <v>0.8</v>
      </c>
      <c r="U35" s="196">
        <f t="shared" si="49"/>
        <v>12</v>
      </c>
      <c r="V35" s="191" t="str">
        <f t="shared" si="50"/>
        <v>ALTA</v>
      </c>
      <c r="W35" s="163" t="s">
        <v>349</v>
      </c>
      <c r="X35" s="162" t="s">
        <v>350</v>
      </c>
      <c r="Y35" s="108" t="s">
        <v>406</v>
      </c>
      <c r="Z35" s="132">
        <v>0.25</v>
      </c>
      <c r="AA35" s="117" t="s">
        <v>214</v>
      </c>
      <c r="AB35" s="133">
        <f t="shared" si="9"/>
        <v>0.25</v>
      </c>
      <c r="AC35" s="114" t="s">
        <v>219</v>
      </c>
      <c r="AD35" s="133">
        <f t="shared" si="10"/>
        <v>0.15</v>
      </c>
      <c r="AE35" s="114" t="s">
        <v>223</v>
      </c>
      <c r="AF35" s="114" t="s">
        <v>224</v>
      </c>
      <c r="AG35" s="146" t="s">
        <v>227</v>
      </c>
      <c r="AH35" s="115" t="str">
        <f t="shared" si="51"/>
        <v>Baja</v>
      </c>
      <c r="AI35" s="114">
        <f t="shared" si="12"/>
        <v>2</v>
      </c>
      <c r="AJ35" s="110">
        <f t="shared" si="13"/>
        <v>0.36</v>
      </c>
      <c r="AK35" s="110" t="str">
        <f t="shared" si="52"/>
        <v>Mayor</v>
      </c>
      <c r="AL35" s="114">
        <f t="shared" si="15"/>
        <v>4</v>
      </c>
      <c r="AM35" s="110">
        <f t="shared" si="16"/>
        <v>0.8</v>
      </c>
      <c r="AN35" s="111">
        <f t="shared" si="53"/>
        <v>8</v>
      </c>
      <c r="AO35" s="191" t="str">
        <f>IF(AN38="","",IF(AN38&lt;=2,"BAJA",IF(AN38&lt;=6,"MODERADA",IF(AN38&lt;=12,"ALTA","EXTREMA"))))</f>
        <v>MODERADA</v>
      </c>
      <c r="AP35" s="192" t="str">
        <f t="shared" si="19"/>
        <v>Asumir o reducir el Riesgo.</v>
      </c>
      <c r="AQ35" s="116" t="s">
        <v>502</v>
      </c>
      <c r="AR35" s="108" t="s">
        <v>503</v>
      </c>
      <c r="AS35" s="108" t="s">
        <v>355</v>
      </c>
      <c r="AT35" s="108" t="s">
        <v>435</v>
      </c>
      <c r="AU35" s="109" t="s">
        <v>504</v>
      </c>
    </row>
    <row r="36" spans="1:47" ht="123.75" customHeight="1" x14ac:dyDescent="0.25">
      <c r="A36" s="116" t="s">
        <v>26</v>
      </c>
      <c r="B36" s="108" t="s">
        <v>32</v>
      </c>
      <c r="C36" s="291"/>
      <c r="D36" s="291"/>
      <c r="E36" s="117" t="s">
        <v>20</v>
      </c>
      <c r="F36" s="117" t="s">
        <v>130</v>
      </c>
      <c r="G36" s="198"/>
      <c r="H36" s="291"/>
      <c r="I36" s="291"/>
      <c r="J36" s="291"/>
      <c r="K36" s="291"/>
      <c r="L36" s="195"/>
      <c r="M36" s="195"/>
      <c r="N36" s="187"/>
      <c r="O36" s="280"/>
      <c r="P36" s="188"/>
      <c r="Q36" s="281"/>
      <c r="R36" s="198"/>
      <c r="S36" s="188"/>
      <c r="T36" s="281"/>
      <c r="U36" s="196"/>
      <c r="V36" s="191"/>
      <c r="W36" s="163" t="s">
        <v>351</v>
      </c>
      <c r="X36" s="162" t="s">
        <v>352</v>
      </c>
      <c r="Y36" s="108" t="s">
        <v>407</v>
      </c>
      <c r="Z36" s="132">
        <v>0.25</v>
      </c>
      <c r="AA36" s="117" t="s">
        <v>214</v>
      </c>
      <c r="AB36" s="133">
        <f t="shared" si="9"/>
        <v>0.25</v>
      </c>
      <c r="AC36" s="114" t="s">
        <v>219</v>
      </c>
      <c r="AD36" s="133">
        <f t="shared" si="10"/>
        <v>0.15</v>
      </c>
      <c r="AE36" s="114" t="s">
        <v>223</v>
      </c>
      <c r="AF36" s="114" t="s">
        <v>224</v>
      </c>
      <c r="AG36" s="146" t="s">
        <v>227</v>
      </c>
      <c r="AH36" s="115" t="str">
        <f>IF(OR(O35="",AA36="",AC36=""),"",IF(AJ36&lt;=20%,"Muy baja",IF(AJ36&lt;=40%,"Baja",IF(AJ36&lt;=60%,"Media",IF(AJ36&lt;=80%,"Alta","Muy alta")))))</f>
        <v>Baja</v>
      </c>
      <c r="AI36" s="114">
        <f t="shared" si="12"/>
        <v>2</v>
      </c>
      <c r="AJ36" s="110">
        <f>IF(OR($AA36="Preventivo",$AA36="Detectivo"),($AJ35-($AJ35*($AD36+$AB36))),$AJ35)</f>
        <v>0.216</v>
      </c>
      <c r="AK36" s="110" t="str">
        <f>IF(OR(R35="",AA36="",AC36=""),"",IF(AM36&lt;=20%,"Leve",IF(AM36&lt;=40%,"Menor",IF(AM36&lt;=60%,"Moderado",IF(AM36&lt;=80%,"Mayor","Catastrófico")))))</f>
        <v>Mayor</v>
      </c>
      <c r="AL36" s="114">
        <f t="shared" si="15"/>
        <v>4</v>
      </c>
      <c r="AM36" s="110">
        <f>IF($AA36="Correctivo",($T35-($T35*($AD36+$AB36))),$T35)</f>
        <v>0.8</v>
      </c>
      <c r="AN36" s="111">
        <f t="shared" si="53"/>
        <v>8</v>
      </c>
      <c r="AO36" s="191"/>
      <c r="AP36" s="192"/>
      <c r="AQ36" s="116" t="s">
        <v>505</v>
      </c>
      <c r="AR36" s="108" t="s">
        <v>506</v>
      </c>
      <c r="AS36" s="108" t="s">
        <v>355</v>
      </c>
      <c r="AT36" s="108" t="s">
        <v>435</v>
      </c>
      <c r="AU36" s="109" t="s">
        <v>507</v>
      </c>
    </row>
    <row r="37" spans="1:47" ht="182.25" customHeight="1" x14ac:dyDescent="0.25">
      <c r="A37" s="116" t="s">
        <v>26</v>
      </c>
      <c r="B37" s="108" t="s">
        <v>32</v>
      </c>
      <c r="C37" s="291"/>
      <c r="D37" s="291"/>
      <c r="E37" s="117" t="s">
        <v>20</v>
      </c>
      <c r="F37" s="117" t="s">
        <v>130</v>
      </c>
      <c r="G37" s="198"/>
      <c r="H37" s="291"/>
      <c r="I37" s="291"/>
      <c r="J37" s="291"/>
      <c r="K37" s="291"/>
      <c r="L37" s="195"/>
      <c r="M37" s="195"/>
      <c r="N37" s="187"/>
      <c r="O37" s="280"/>
      <c r="P37" s="188"/>
      <c r="Q37" s="281"/>
      <c r="R37" s="198"/>
      <c r="S37" s="188"/>
      <c r="T37" s="281"/>
      <c r="U37" s="196"/>
      <c r="V37" s="191"/>
      <c r="W37" s="163" t="s">
        <v>349</v>
      </c>
      <c r="X37" s="108" t="s">
        <v>420</v>
      </c>
      <c r="Y37" s="108" t="s">
        <v>405</v>
      </c>
      <c r="Z37" s="132">
        <v>0.25</v>
      </c>
      <c r="AA37" s="117" t="s">
        <v>214</v>
      </c>
      <c r="AB37" s="133">
        <f t="shared" si="9"/>
        <v>0.25</v>
      </c>
      <c r="AC37" s="114" t="s">
        <v>219</v>
      </c>
      <c r="AD37" s="133">
        <f t="shared" si="10"/>
        <v>0.15</v>
      </c>
      <c r="AE37" s="114" t="s">
        <v>223</v>
      </c>
      <c r="AF37" s="114" t="s">
        <v>224</v>
      </c>
      <c r="AG37" s="146" t="s">
        <v>227</v>
      </c>
      <c r="AH37" s="115" t="str">
        <f>IF(OR(O35="",AA37="",AC37=""),"",IF(AJ37&lt;=20%,"Muy baja",IF(AJ37&lt;=40%,"Baja",IF(AJ37&lt;=60%,"Media",IF(AJ37&lt;=80%,"Alta","Muy alta")))))</f>
        <v>Muy baja</v>
      </c>
      <c r="AI37" s="114">
        <f t="shared" si="12"/>
        <v>1</v>
      </c>
      <c r="AJ37" s="110">
        <f>IF(OR($AA37="Preventivo",$AA37="Detectivo"),($AJ36-($AJ36*($AD37+$AB37))),$AJ36)</f>
        <v>0.12959999999999999</v>
      </c>
      <c r="AK37" s="110" t="str">
        <f>IF(OR(R35="",AA37="",AC37=""),"",IF(AM37&lt;=20%,"Leve",IF(AM37&lt;=40%,"Menor",IF(AM37&lt;=60%,"Moderado",IF(AM37&lt;=80%,"Mayor","Catastrófico")))))</f>
        <v>Mayor</v>
      </c>
      <c r="AL37" s="114">
        <f>IF($AK36="Leve",1,IF($AK36="Menor",2,IF($AK36="Moderado",3,IF($AK36="Mayor",4,IF($AK36="Catastrófico",5,"")))))</f>
        <v>4</v>
      </c>
      <c r="AM37" s="110">
        <f>IF($AA37="Correctivo",($T35-($T35*($AD37+$AB37))),$T35)</f>
        <v>0.8</v>
      </c>
      <c r="AN37" s="111">
        <f t="shared" si="53"/>
        <v>4</v>
      </c>
      <c r="AO37" s="191"/>
      <c r="AP37" s="192"/>
      <c r="AQ37" s="116" t="s">
        <v>508</v>
      </c>
      <c r="AR37" s="108" t="s">
        <v>509</v>
      </c>
      <c r="AS37" s="108" t="s">
        <v>355</v>
      </c>
      <c r="AT37" s="108" t="s">
        <v>435</v>
      </c>
      <c r="AU37" s="109" t="s">
        <v>510</v>
      </c>
    </row>
    <row r="38" spans="1:47" ht="138.75" customHeight="1" x14ac:dyDescent="0.25">
      <c r="A38" s="116" t="s">
        <v>26</v>
      </c>
      <c r="B38" s="108" t="s">
        <v>32</v>
      </c>
      <c r="C38" s="291"/>
      <c r="D38" s="291"/>
      <c r="E38" s="117" t="s">
        <v>20</v>
      </c>
      <c r="F38" s="117" t="s">
        <v>130</v>
      </c>
      <c r="G38" s="198"/>
      <c r="H38" s="291"/>
      <c r="I38" s="291"/>
      <c r="J38" s="291"/>
      <c r="K38" s="291"/>
      <c r="L38" s="195"/>
      <c r="M38" s="195"/>
      <c r="N38" s="187"/>
      <c r="O38" s="280"/>
      <c r="P38" s="188"/>
      <c r="Q38" s="281"/>
      <c r="R38" s="198"/>
      <c r="S38" s="188"/>
      <c r="T38" s="281"/>
      <c r="U38" s="196"/>
      <c r="V38" s="191"/>
      <c r="W38" s="163" t="s">
        <v>353</v>
      </c>
      <c r="X38" s="108" t="s">
        <v>404</v>
      </c>
      <c r="Y38" s="108" t="s">
        <v>354</v>
      </c>
      <c r="Z38" s="132">
        <v>0.25</v>
      </c>
      <c r="AA38" s="117" t="s">
        <v>214</v>
      </c>
      <c r="AB38" s="133">
        <f t="shared" si="9"/>
        <v>0.25</v>
      </c>
      <c r="AC38" s="114" t="s">
        <v>219</v>
      </c>
      <c r="AD38" s="133">
        <f t="shared" si="10"/>
        <v>0.15</v>
      </c>
      <c r="AE38" s="114" t="s">
        <v>223</v>
      </c>
      <c r="AF38" s="114" t="s">
        <v>224</v>
      </c>
      <c r="AG38" s="146" t="s">
        <v>227</v>
      </c>
      <c r="AH38" s="115" t="str">
        <f>IF(OR(O35="",AA38="",AC38=""),"",IF(AJ38&lt;=20%,"Muy baja",IF(AJ38&lt;=40%,"Baja",IF(AJ38&lt;=60%,"Media",IF(AJ38&lt;=80%,"Alta","Muy alta")))))</f>
        <v>Muy baja</v>
      </c>
      <c r="AI38" s="114">
        <f t="shared" si="12"/>
        <v>1</v>
      </c>
      <c r="AJ38" s="110">
        <f>IF(OR($AA38="Preventivo",$AA38="Detectivo"),($AJ37-($AJ37*($AD38+$AB38))),$AJ37)</f>
        <v>7.7759999999999996E-2</v>
      </c>
      <c r="AK38" s="110" t="str">
        <f>IF(OR(R35="",AA38="",AC38=""),"",IF(AM38&lt;=20%,"Leve",IF(AM38&lt;=40%,"Menor",IF(AM38&lt;=60%,"Moderado",IF(AM38&lt;=80%,"Mayor","Catastrófico")))))</f>
        <v>Mayor</v>
      </c>
      <c r="AL38" s="114">
        <f>IF($AK37="Leve",1,IF($AK37="Menor",2,IF($AK37="Moderado",3,IF($AK37="Mayor",4,IF($AK37="Catastrófico",5,"")))))</f>
        <v>4</v>
      </c>
      <c r="AM38" s="110">
        <f>IF($AA38="Correctivo",($T35-($T35*($AD38+$AB38))),$T35)</f>
        <v>0.8</v>
      </c>
      <c r="AN38" s="111">
        <f t="shared" ref="AN38" si="64">IF(OR(AI38="",AL38=""),"",AI38*AL38)</f>
        <v>4</v>
      </c>
      <c r="AO38" s="191"/>
      <c r="AP38" s="192"/>
      <c r="AQ38" s="116" t="s">
        <v>511</v>
      </c>
      <c r="AR38" s="108" t="s">
        <v>408</v>
      </c>
      <c r="AS38" s="108" t="s">
        <v>355</v>
      </c>
      <c r="AT38" s="108" t="s">
        <v>435</v>
      </c>
      <c r="AU38" s="109" t="s">
        <v>409</v>
      </c>
    </row>
    <row r="39" spans="1:47" ht="18" customHeight="1" thickBot="1" x14ac:dyDescent="0.3">
      <c r="A39" s="135"/>
      <c r="B39" s="136"/>
      <c r="C39" s="136"/>
      <c r="D39" s="136"/>
      <c r="E39" s="137"/>
      <c r="F39" s="137"/>
      <c r="G39" s="137"/>
      <c r="H39" s="136"/>
      <c r="I39" s="136"/>
      <c r="J39" s="136"/>
      <c r="K39" s="136"/>
      <c r="L39" s="136"/>
      <c r="M39" s="136"/>
      <c r="N39" s="141"/>
      <c r="O39" s="157"/>
      <c r="P39" s="99" t="str">
        <f t="shared" si="3"/>
        <v/>
      </c>
      <c r="Q39" s="138" t="str">
        <f t="shared" si="4"/>
        <v/>
      </c>
      <c r="R39" s="137"/>
      <c r="S39" s="99" t="str">
        <f t="shared" si="5"/>
        <v/>
      </c>
      <c r="T39" s="138" t="str">
        <f t="shared" si="6"/>
        <v/>
      </c>
      <c r="U39" s="147" t="str">
        <f t="shared" si="49"/>
        <v/>
      </c>
      <c r="V39" s="105" t="str">
        <f t="shared" si="50"/>
        <v/>
      </c>
      <c r="W39" s="154"/>
      <c r="X39" s="136"/>
      <c r="Y39" s="136"/>
      <c r="Z39" s="139"/>
      <c r="AA39" s="137"/>
      <c r="AB39" s="140" t="str">
        <f t="shared" si="9"/>
        <v/>
      </c>
      <c r="AC39" s="99"/>
      <c r="AD39" s="140" t="str">
        <f t="shared" si="10"/>
        <v/>
      </c>
      <c r="AE39" s="99"/>
      <c r="AF39" s="99"/>
      <c r="AG39" s="147"/>
      <c r="AH39" s="104" t="str">
        <f t="shared" si="51"/>
        <v/>
      </c>
      <c r="AI39" s="99" t="str">
        <f t="shared" si="12"/>
        <v/>
      </c>
      <c r="AJ39" s="103" t="str">
        <f t="shared" si="13"/>
        <v/>
      </c>
      <c r="AK39" s="103" t="str">
        <f t="shared" si="52"/>
        <v/>
      </c>
      <c r="AL39" s="99" t="str">
        <f t="shared" si="15"/>
        <v/>
      </c>
      <c r="AM39" s="103" t="str">
        <f t="shared" si="16"/>
        <v/>
      </c>
      <c r="AN39" s="106" t="str">
        <f t="shared" si="53"/>
        <v/>
      </c>
      <c r="AO39" s="105" t="str">
        <f t="shared" si="54"/>
        <v/>
      </c>
      <c r="AP39" s="161" t="str">
        <f t="shared" si="19"/>
        <v/>
      </c>
      <c r="AQ39" s="135"/>
      <c r="AR39" s="136"/>
      <c r="AS39" s="136"/>
      <c r="AT39" s="136"/>
      <c r="AU39" s="141"/>
    </row>
    <row r="40" spans="1:47" x14ac:dyDescent="0.25"/>
    <row r="41" spans="1:47" x14ac:dyDescent="0.25">
      <c r="A41" s="38" t="s">
        <v>402</v>
      </c>
    </row>
    <row r="42" spans="1:47" x14ac:dyDescent="0.25"/>
  </sheetData>
  <mergeCells count="179">
    <mergeCell ref="AP35:AP38"/>
    <mergeCell ref="A8:B8"/>
    <mergeCell ref="A7:B7"/>
    <mergeCell ref="N1:T1"/>
    <mergeCell ref="N2:T2"/>
    <mergeCell ref="N3:T3"/>
    <mergeCell ref="N4:T4"/>
    <mergeCell ref="C1:M4"/>
    <mergeCell ref="S35:S38"/>
    <mergeCell ref="T35:T38"/>
    <mergeCell ref="U35:U38"/>
    <mergeCell ref="V35:V38"/>
    <mergeCell ref="AO35:AO38"/>
    <mergeCell ref="AO26:AO29"/>
    <mergeCell ref="AP26:AP29"/>
    <mergeCell ref="C35:C38"/>
    <mergeCell ref="D35:D38"/>
    <mergeCell ref="G35:G38"/>
    <mergeCell ref="H35:H38"/>
    <mergeCell ref="I35:I38"/>
    <mergeCell ref="J35:J38"/>
    <mergeCell ref="K35:K38"/>
    <mergeCell ref="L35:L38"/>
    <mergeCell ref="M35:M38"/>
    <mergeCell ref="N35:N38"/>
    <mergeCell ref="O35:O38"/>
    <mergeCell ref="R35:R38"/>
    <mergeCell ref="P35:P38"/>
    <mergeCell ref="Q35:Q38"/>
    <mergeCell ref="P26:P29"/>
    <mergeCell ref="Q26:Q29"/>
    <mergeCell ref="R26:R29"/>
    <mergeCell ref="S26:S29"/>
    <mergeCell ref="T26:T29"/>
    <mergeCell ref="U26:U29"/>
    <mergeCell ref="V26:V29"/>
    <mergeCell ref="AU24:AU25"/>
    <mergeCell ref="C26:C29"/>
    <mergeCell ref="D26:D29"/>
    <mergeCell ref="G24:G25"/>
    <mergeCell ref="G26:G29"/>
    <mergeCell ref="H26:H29"/>
    <mergeCell ref="I26:I29"/>
    <mergeCell ref="J26:J29"/>
    <mergeCell ref="K26:K29"/>
    <mergeCell ref="L26:L29"/>
    <mergeCell ref="M26:M29"/>
    <mergeCell ref="N26:N29"/>
    <mergeCell ref="O26:O29"/>
    <mergeCell ref="AP24:AP25"/>
    <mergeCell ref="AQ24:AQ25"/>
    <mergeCell ref="AR24:AR25"/>
    <mergeCell ref="S24:S25"/>
    <mergeCell ref="T24:T25"/>
    <mergeCell ref="U24:U25"/>
    <mergeCell ref="V24:V25"/>
    <mergeCell ref="K24:K25"/>
    <mergeCell ref="O24:O25"/>
    <mergeCell ref="P24:P25"/>
    <mergeCell ref="Q24:Q25"/>
    <mergeCell ref="R24:R25"/>
    <mergeCell ref="C24:C25"/>
    <mergeCell ref="D24:D25"/>
    <mergeCell ref="H24:H25"/>
    <mergeCell ref="I24:I25"/>
    <mergeCell ref="J24:J25"/>
    <mergeCell ref="L24:L25"/>
    <mergeCell ref="M24:M25"/>
    <mergeCell ref="N24:N25"/>
    <mergeCell ref="T22:T23"/>
    <mergeCell ref="U22:U23"/>
    <mergeCell ref="V22:V23"/>
    <mergeCell ref="AO22:AO23"/>
    <mergeCell ref="AP22:AP23"/>
    <mergeCell ref="O22:O23"/>
    <mergeCell ref="P22:P23"/>
    <mergeCell ref="Q22:Q23"/>
    <mergeCell ref="R22:R23"/>
    <mergeCell ref="S22:S23"/>
    <mergeCell ref="H22:H23"/>
    <mergeCell ref="I22:I23"/>
    <mergeCell ref="J22:J23"/>
    <mergeCell ref="K22:K23"/>
    <mergeCell ref="C22:C23"/>
    <mergeCell ref="D22:D23"/>
    <mergeCell ref="G22:G23"/>
    <mergeCell ref="L11:M11"/>
    <mergeCell ref="Q11:Q12"/>
    <mergeCell ref="H19:H20"/>
    <mergeCell ref="I19:I20"/>
    <mergeCell ref="J19:J20"/>
    <mergeCell ref="K19:K20"/>
    <mergeCell ref="N19:N20"/>
    <mergeCell ref="O19:O20"/>
    <mergeCell ref="L22:L23"/>
    <mergeCell ref="M22:M23"/>
    <mergeCell ref="N22:N23"/>
    <mergeCell ref="C19:C20"/>
    <mergeCell ref="D19:D20"/>
    <mergeCell ref="T11:T12"/>
    <mergeCell ref="H11:K11"/>
    <mergeCell ref="A10:N10"/>
    <mergeCell ref="G11:G12"/>
    <mergeCell ref="AQ10:AU10"/>
    <mergeCell ref="AQ11:AQ12"/>
    <mergeCell ref="A6:B6"/>
    <mergeCell ref="A1:B4"/>
    <mergeCell ref="U1:V4"/>
    <mergeCell ref="AO11:AO12"/>
    <mergeCell ref="A11:F11"/>
    <mergeCell ref="N11:N12"/>
    <mergeCell ref="R11:R12"/>
    <mergeCell ref="U11:U12"/>
    <mergeCell ref="O10:V10"/>
    <mergeCell ref="V11:V12"/>
    <mergeCell ref="P11:P12"/>
    <mergeCell ref="S11:S12"/>
    <mergeCell ref="O11:O12"/>
    <mergeCell ref="AA11:AA12"/>
    <mergeCell ref="AC11:AG11"/>
    <mergeCell ref="W11:Y11"/>
    <mergeCell ref="AM11:AM12"/>
    <mergeCell ref="AN11:AN12"/>
    <mergeCell ref="AU1:AU4"/>
    <mergeCell ref="AH10:AP10"/>
    <mergeCell ref="AI11:AI12"/>
    <mergeCell ref="AB11:AB12"/>
    <mergeCell ref="W10:AG10"/>
    <mergeCell ref="AJ11:AJ12"/>
    <mergeCell ref="AH11:AH12"/>
    <mergeCell ref="AK11:AK12"/>
    <mergeCell ref="W1:W4"/>
    <mergeCell ref="AR1:AT1"/>
    <mergeCell ref="AR2:AT2"/>
    <mergeCell ref="AR3:AT3"/>
    <mergeCell ref="AR4:AT4"/>
    <mergeCell ref="X1:AQ4"/>
    <mergeCell ref="W19:W20"/>
    <mergeCell ref="X19:X20"/>
    <mergeCell ref="Y19:Y20"/>
    <mergeCell ref="AB19:AB20"/>
    <mergeCell ref="AD19:AD20"/>
    <mergeCell ref="AQ27:AQ28"/>
    <mergeCell ref="AL11:AL12"/>
    <mergeCell ref="Z11:Z12"/>
    <mergeCell ref="AU11:AU12"/>
    <mergeCell ref="AS11:AS12"/>
    <mergeCell ref="AT11:AT12"/>
    <mergeCell ref="AR11:AR12"/>
    <mergeCell ref="AP11:AP12"/>
    <mergeCell ref="AA19:AA20"/>
    <mergeCell ref="Z19:Z20"/>
    <mergeCell ref="AO24:AO25"/>
    <mergeCell ref="AS24:AS25"/>
    <mergeCell ref="AT24:AT25"/>
    <mergeCell ref="C30:C31"/>
    <mergeCell ref="D30:D31"/>
    <mergeCell ref="C8:X8"/>
    <mergeCell ref="AU19:AU20"/>
    <mergeCell ref="AL19:AL20"/>
    <mergeCell ref="AM19:AM20"/>
    <mergeCell ref="AN19:AN20"/>
    <mergeCell ref="AO19:AO20"/>
    <mergeCell ref="AP19:AP20"/>
    <mergeCell ref="AQ19:AQ20"/>
    <mergeCell ref="AR19:AR20"/>
    <mergeCell ref="AS19:AS20"/>
    <mergeCell ref="AT19:AT20"/>
    <mergeCell ref="AC19:AC20"/>
    <mergeCell ref="AE19:AE20"/>
    <mergeCell ref="AF19:AF20"/>
    <mergeCell ref="AG19:AG20"/>
    <mergeCell ref="AH19:AH20"/>
    <mergeCell ref="AI19:AI20"/>
    <mergeCell ref="AJ19:AJ20"/>
    <mergeCell ref="AK19:AK20"/>
    <mergeCell ref="R19:R20"/>
    <mergeCell ref="U19:U20"/>
    <mergeCell ref="V19:V20"/>
  </mergeCells>
  <conditionalFormatting sqref="V13:V19 V21:V22 V24 V26 V32:V35 V39">
    <cfRule type="containsText" dxfId="35" priority="1244" operator="containsText" text="BAJA">
      <formula>NOT(ISERROR(SEARCH("BAJA",V13)))</formula>
    </cfRule>
    <cfRule type="containsText" dxfId="34" priority="1243" operator="containsText" text="MODERADA">
      <formula>NOT(ISERROR(SEARCH("MODERADA",V13)))</formula>
    </cfRule>
    <cfRule type="containsText" dxfId="33" priority="1279" operator="containsText" text="BAJA">
      <formula>NOT(ISERROR(SEARCH("BAJA",V13)))</formula>
    </cfRule>
    <cfRule type="containsText" dxfId="32" priority="1278" operator="containsText" text="MODERADA">
      <formula>NOT(ISERROR(SEARCH("MODERADA",V13)))</formula>
    </cfRule>
    <cfRule type="containsText" dxfId="31" priority="1277" operator="containsText" text="ALTA">
      <formula>NOT(ISERROR(SEARCH("ALTA",V13)))</formula>
    </cfRule>
    <cfRule type="containsText" dxfId="30" priority="1276" operator="containsText" text="EXTREMA">
      <formula>NOT(ISERROR(SEARCH("EXTREMA",V13)))</formula>
    </cfRule>
  </conditionalFormatting>
  <conditionalFormatting sqref="V13:V19 V21:V22 V24 V26 V39 V32:V35">
    <cfRule type="containsText" dxfId="29" priority="1242" operator="containsText" text="ALTA">
      <formula>NOT(ISERROR(SEARCH("ALTA",V13)))</formula>
    </cfRule>
  </conditionalFormatting>
  <conditionalFormatting sqref="V13:V19 V21:V22 V24 V26 V39">
    <cfRule type="containsText" dxfId="28" priority="1241" operator="containsText" text="EXTREMA">
      <formula>NOT(ISERROR(SEARCH("EXTREMA",V13)))</formula>
    </cfRule>
    <cfRule type="containsText" dxfId="27" priority="1240" operator="containsText" text="ALTA">
      <formula>NOT(ISERROR(SEARCH("ALTA",V13)))</formula>
    </cfRule>
  </conditionalFormatting>
  <conditionalFormatting sqref="V30:V31">
    <cfRule type="colorScale" priority="7">
      <colorScale>
        <cfvo type="min"/>
        <cfvo type="percentile" val="50"/>
        <cfvo type="max"/>
        <color rgb="FFF8696B"/>
        <color rgb="FFFFEB84"/>
        <color rgb="FF63BE7B"/>
      </colorScale>
    </cfRule>
    <cfRule type="containsText" dxfId="26" priority="2" operator="containsText" text="EXTREMA">
      <formula>NOT(ISERROR(SEARCH("EXTREMA",V30)))</formula>
    </cfRule>
    <cfRule type="containsText" dxfId="25" priority="3" operator="containsText" text="ALTA">
      <formula>NOT(ISERROR(SEARCH("ALTA",V30)))</formula>
    </cfRule>
    <cfRule type="containsText" dxfId="24" priority="4" operator="containsText" text="MODERADA">
      <formula>NOT(ISERROR(SEARCH("MODERADA",V30)))</formula>
    </cfRule>
    <cfRule type="containsText" dxfId="23" priority="5" operator="containsText" text="BAJA">
      <formula>NOT(ISERROR(SEARCH("BAJA",V30)))</formula>
    </cfRule>
    <cfRule type="colorScale" priority="6">
      <colorScale>
        <cfvo type="num" val="1"/>
        <cfvo type="num" val="2"/>
        <cfvo type="num" val="5"/>
        <color rgb="FFF8696B"/>
        <color rgb="FFFFEB84"/>
        <color rgb="FF63BE7B"/>
      </colorScale>
    </cfRule>
    <cfRule type="colorScale" priority="14">
      <colorScale>
        <cfvo type="min"/>
        <cfvo type="percentile" val="50"/>
        <cfvo type="max"/>
        <color rgb="FFF8696B"/>
        <color rgb="FFFFEB84"/>
        <color rgb="FF63BE7B"/>
      </colorScale>
    </cfRule>
    <cfRule type="containsText" dxfId="22" priority="10" operator="containsText" text="ALTA">
      <formula>NOT(ISERROR(SEARCH("ALTA",V30)))</formula>
    </cfRule>
    <cfRule type="containsText" dxfId="21" priority="11" operator="containsText" text="MODERADA">
      <formula>NOT(ISERROR(SEARCH("MODERADA",V30)))</formula>
    </cfRule>
    <cfRule type="containsText" dxfId="20" priority="12" operator="containsText" text="BAJA">
      <formula>NOT(ISERROR(SEARCH("BAJA",V30)))</formula>
    </cfRule>
    <cfRule type="colorScale" priority="13">
      <colorScale>
        <cfvo type="num" val="1"/>
        <cfvo type="num" val="2"/>
        <cfvo type="num" val="5"/>
        <color rgb="FFF8696B"/>
        <color rgb="FFFFEB84"/>
        <color rgb="FF63BE7B"/>
      </colorScale>
    </cfRule>
  </conditionalFormatting>
  <conditionalFormatting sqref="V30:V35">
    <cfRule type="containsText" dxfId="19" priority="9" operator="containsText" text="EXTREMA">
      <formula>NOT(ISERROR(SEARCH("EXTREMA",V30)))</formula>
    </cfRule>
    <cfRule type="containsText" dxfId="18" priority="1" operator="containsText" text="ALTA">
      <formula>NOT(ISERROR(SEARCH("ALTA",V30)))</formula>
    </cfRule>
  </conditionalFormatting>
  <conditionalFormatting sqref="V39 V24 V26 V21:V22 V13:V19 V32:V35">
    <cfRule type="colorScale" priority="1246">
      <colorScale>
        <cfvo type="min"/>
        <cfvo type="percentile" val="50"/>
        <cfvo type="max"/>
        <color rgb="FFF8696B"/>
        <color rgb="FFFFEB84"/>
        <color rgb="FF63BE7B"/>
      </colorScale>
    </cfRule>
    <cfRule type="colorScale" priority="1245">
      <colorScale>
        <cfvo type="num" val="1"/>
        <cfvo type="num" val="2"/>
        <cfvo type="num" val="5"/>
        <color rgb="FFF8696B"/>
        <color rgb="FFFFEB84"/>
        <color rgb="FF63BE7B"/>
      </colorScale>
    </cfRule>
    <cfRule type="colorScale" priority="1280">
      <colorScale>
        <cfvo type="num" val="1"/>
        <cfvo type="num" val="2"/>
        <cfvo type="num" val="5"/>
        <color rgb="FFF8696B"/>
        <color rgb="FFFFEB84"/>
        <color rgb="FF63BE7B"/>
      </colorScale>
    </cfRule>
    <cfRule type="colorScale" priority="1281">
      <colorScale>
        <cfvo type="min"/>
        <cfvo type="percentile" val="50"/>
        <cfvo type="max"/>
        <color rgb="FFF8696B"/>
        <color rgb="FFFFEB84"/>
        <color rgb="FF63BE7B"/>
      </colorScale>
    </cfRule>
  </conditionalFormatting>
  <conditionalFormatting sqref="AO13:AO19 AO21:AO22 AO24 AO26 AO32:AO35 AO39">
    <cfRule type="containsText" dxfId="17" priority="1313" operator="containsText" text="MODERADA">
      <formula>NOT(ISERROR(SEARCH("MODERADA",AO13)))</formula>
    </cfRule>
    <cfRule type="containsText" dxfId="16" priority="1314" operator="containsText" text="BAJA">
      <formula>NOT(ISERROR(SEARCH("BAJA",AO13)))</formula>
    </cfRule>
    <cfRule type="containsText" dxfId="15" priority="1346" operator="containsText" text="EXTREMA">
      <formula>NOT(ISERROR(SEARCH("EXTREMA",AO13)))</formula>
    </cfRule>
    <cfRule type="containsText" dxfId="14" priority="1347" operator="containsText" text="ALTA">
      <formula>NOT(ISERROR(SEARCH("ALTA",AO13)))</formula>
    </cfRule>
    <cfRule type="containsText" dxfId="13" priority="1348" operator="containsText" text="MODERADA">
      <formula>NOT(ISERROR(SEARCH("MODERADA",AO13)))</formula>
    </cfRule>
    <cfRule type="containsText" dxfId="12" priority="1349" operator="containsText" text="BAJA">
      <formula>NOT(ISERROR(SEARCH("BAJA",AO13)))</formula>
    </cfRule>
  </conditionalFormatting>
  <conditionalFormatting sqref="AO13:AO19 AO21:AO22 AO24 AO26 AO39 AO32:AO35">
    <cfRule type="containsText" dxfId="11" priority="1312" operator="containsText" text="ALTA">
      <formula>NOT(ISERROR(SEARCH("ALTA",AO13)))</formula>
    </cfRule>
  </conditionalFormatting>
  <conditionalFormatting sqref="AO13:AO19 AO21:AO22 AO24 AO26 AO39">
    <cfRule type="containsText" dxfId="10" priority="1310" operator="containsText" text="ALTA">
      <formula>NOT(ISERROR(SEARCH("ALTA",AO13)))</formula>
    </cfRule>
    <cfRule type="containsText" dxfId="9" priority="1311" operator="containsText" text="EXTREMA">
      <formula>NOT(ISERROR(SEARCH("EXTREMA",AO13)))</formula>
    </cfRule>
  </conditionalFormatting>
  <conditionalFormatting sqref="AO30:AO31">
    <cfRule type="containsText" dxfId="8" priority="16" operator="containsText" text="EXTREMA">
      <formula>NOT(ISERROR(SEARCH("EXTREMA",AO30)))</formula>
    </cfRule>
    <cfRule type="containsText" dxfId="7" priority="17" operator="containsText" text="ALTA">
      <formula>NOT(ISERROR(SEARCH("ALTA",AO30)))</formula>
    </cfRule>
    <cfRule type="containsText" dxfId="6" priority="18" operator="containsText" text="MODERADA">
      <formula>NOT(ISERROR(SEARCH("MODERADA",AO30)))</formula>
    </cfRule>
    <cfRule type="containsText" dxfId="5" priority="25" operator="containsText" text="MODERADA">
      <formula>NOT(ISERROR(SEARCH("MODERADA",AO30)))</formula>
    </cfRule>
    <cfRule type="colorScale" priority="28">
      <colorScale>
        <cfvo type="min"/>
        <cfvo type="percentile" val="50"/>
        <cfvo type="max"/>
        <color rgb="FFF8696B"/>
        <color rgb="FFFFEB84"/>
        <color rgb="FF63BE7B"/>
      </colorScale>
    </cfRule>
    <cfRule type="containsText" dxfId="4" priority="24" operator="containsText" text="ALTA">
      <formula>NOT(ISERROR(SEARCH("ALTA",AO30)))</formula>
    </cfRule>
    <cfRule type="colorScale" priority="21">
      <colorScale>
        <cfvo type="min"/>
        <cfvo type="percentile" val="50"/>
        <cfvo type="max"/>
        <color rgb="FFF8696B"/>
        <color rgb="FFFFEB84"/>
        <color rgb="FF63BE7B"/>
      </colorScale>
    </cfRule>
    <cfRule type="colorScale" priority="20">
      <colorScale>
        <cfvo type="num" val="1"/>
        <cfvo type="num" val="2"/>
        <cfvo type="num" val="5"/>
        <color rgb="FFF8696B"/>
        <color rgb="FFFFEB84"/>
        <color rgb="FF63BE7B"/>
      </colorScale>
    </cfRule>
    <cfRule type="containsText" dxfId="3" priority="19" operator="containsText" text="BAJA">
      <formula>NOT(ISERROR(SEARCH("BAJA",AO30)))</formula>
    </cfRule>
    <cfRule type="colorScale" priority="27">
      <colorScale>
        <cfvo type="num" val="1"/>
        <cfvo type="num" val="2"/>
        <cfvo type="num" val="5"/>
        <color rgb="FFF8696B"/>
        <color rgb="FFFFEB84"/>
        <color rgb="FF63BE7B"/>
      </colorScale>
    </cfRule>
    <cfRule type="containsText" dxfId="2" priority="26" operator="containsText" text="BAJA">
      <formula>NOT(ISERROR(SEARCH("BAJA",AO30)))</formula>
    </cfRule>
  </conditionalFormatting>
  <conditionalFormatting sqref="AO30:AO35">
    <cfRule type="containsText" dxfId="1" priority="15" operator="containsText" text="ALTA">
      <formula>NOT(ISERROR(SEARCH("ALTA",AO30)))</formula>
    </cfRule>
    <cfRule type="containsText" dxfId="0" priority="23" operator="containsText" text="EXTREMA">
      <formula>NOT(ISERROR(SEARCH("EXTREMA",AO30)))</formula>
    </cfRule>
  </conditionalFormatting>
  <conditionalFormatting sqref="AO39 AO26 AO24 AO13:AO19 AO21:AO22 AO32:AO35">
    <cfRule type="colorScale" priority="1315">
      <colorScale>
        <cfvo type="num" val="1"/>
        <cfvo type="num" val="2"/>
        <cfvo type="num" val="5"/>
        <color rgb="FFF8696B"/>
        <color rgb="FFFFEB84"/>
        <color rgb="FF63BE7B"/>
      </colorScale>
    </cfRule>
    <cfRule type="colorScale" priority="1316">
      <colorScale>
        <cfvo type="min"/>
        <cfvo type="percentile" val="50"/>
        <cfvo type="max"/>
        <color rgb="FFF8696B"/>
        <color rgb="FFFFEB84"/>
        <color rgb="FF63BE7B"/>
      </colorScale>
    </cfRule>
    <cfRule type="colorScale" priority="1350">
      <colorScale>
        <cfvo type="num" val="1"/>
        <cfvo type="num" val="2"/>
        <cfvo type="num" val="5"/>
        <color rgb="FFF8696B"/>
        <color rgb="FFFFEB84"/>
        <color rgb="FF63BE7B"/>
      </colorScale>
    </cfRule>
    <cfRule type="colorScale" priority="1351">
      <colorScale>
        <cfvo type="min"/>
        <cfvo type="percentile" val="50"/>
        <cfvo type="max"/>
        <color rgb="FFF8696B"/>
        <color rgb="FFFFEB84"/>
        <color rgb="FF63BE7B"/>
      </colorScale>
    </cfRule>
  </conditionalFormatting>
  <dataValidations count="5">
    <dataValidation type="list" allowBlank="1" showInputMessage="1" showErrorMessage="1" sqref="O21:O22 O24 O26 O39 O13:O19 O30:O35" xr:uid="{00000000-0002-0000-0100-000000000000}">
      <formula1>Frecuencia</formula1>
    </dataValidation>
    <dataValidation type="list" allowBlank="1" showInputMessage="1" showErrorMessage="1" sqref="R21:R22 R24 R26 R39 R13:R19 R30:R35" xr:uid="{00000000-0002-0000-0100-000001000000}">
      <formula1>Impacto</formula1>
    </dataValidation>
    <dataValidation type="list" allowBlank="1" showInputMessage="1" showErrorMessage="1" sqref="A13:A39" xr:uid="{00000000-0002-0000-0100-000002000000}">
      <formula1>Macroprocesos</formula1>
    </dataValidation>
    <dataValidation type="list" allowBlank="1" showInputMessage="1" showErrorMessage="1" sqref="B33:B39 B13 B15:B31" xr:uid="{00000000-0002-0000-0100-000003000000}">
      <formula1>Procesos</formula1>
    </dataValidation>
    <dataValidation type="list" allowBlank="1" showInputMessage="1" showErrorMessage="1" sqref="M39 M13:M22 M24 M26 M30:M35" xr:uid="{00000000-0002-0000-0100-000004000000}">
      <formula1>INDIRECT(L13)</formula1>
    </dataValidation>
  </dataValidations>
  <printOptions horizontalCentered="1"/>
  <pageMargins left="0.11" right="0.13" top="0.27559055118110237" bottom="0.32" header="0.19685039370078741" footer="0.17"/>
  <pageSetup paperSize="281" scale="60" pageOrder="overThenDown" orientation="landscape" r:id="rId1"/>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100-000005000000}">
          <x14:formula1>
            <xm:f>Listas!$D$4:$D$11</xm:f>
          </x14:formula1>
          <xm:sqref>N21 N39 N13:N19 N26 N32:N35</xm:sqref>
        </x14:dataValidation>
        <x14:dataValidation type="list" allowBlank="1" showInputMessage="1" showErrorMessage="1" xr:uid="{00000000-0002-0000-0100-000006000000}">
          <x14:formula1>
            <xm:f>Listas!$C$4:$C$8</xm:f>
          </x14:formula1>
          <xm:sqref>E13:E21 E26:E29 E32:E33 E35:E39</xm:sqref>
        </x14:dataValidation>
        <x14:dataValidation type="list" allowBlank="1" showInputMessage="1" showErrorMessage="1" xr:uid="{00000000-0002-0000-0100-000007000000}">
          <x14:formula1>
            <xm:f>Listas!$E$3:$E$4</xm:f>
          </x14:formula1>
          <xm:sqref>G13:G21 G39 G26 G32:G35</xm:sqref>
        </x14:dataValidation>
        <x14:dataValidation type="list" allowBlank="1" showInputMessage="1" showErrorMessage="1" xr:uid="{00000000-0002-0000-0100-000008000000}">
          <x14:formula1>
            <xm:f>Listas!$F$3:$F$7</xm:f>
          </x14:formula1>
          <xm:sqref>L13:L21 L39 L26 L32:L35</xm:sqref>
        </x14:dataValidation>
        <x14:dataValidation type="list" allowBlank="1" showInputMessage="1" showErrorMessage="1" xr:uid="{00000000-0002-0000-0100-000009000000}">
          <x14:formula1>
            <xm:f>Listas!$U$4:$U$6</xm:f>
          </x14:formula1>
          <xm:sqref>AA21:AA29 AA13:AA18 AA32:AA39</xm:sqref>
        </x14:dataValidation>
        <x14:dataValidation type="list" allowBlank="1" showInputMessage="1" showErrorMessage="1" xr:uid="{00000000-0002-0000-0100-00000A000000}">
          <x14:formula1>
            <xm:f>Listas!$V$4:$V$5</xm:f>
          </x14:formula1>
          <xm:sqref>AC21:AC29 AC13:AC19 AC32:AC39</xm:sqref>
        </x14:dataValidation>
        <x14:dataValidation type="list" allowBlank="1" showInputMessage="1" showErrorMessage="1" xr:uid="{00000000-0002-0000-0100-00000B000000}">
          <x14:formula1>
            <xm:f>Listas!$W$4:$W$5</xm:f>
          </x14:formula1>
          <xm:sqref>AE21:AE29 AE13:AE19 AE32:AE39</xm:sqref>
        </x14:dataValidation>
        <x14:dataValidation type="list" allowBlank="1" showInputMessage="1" showErrorMessage="1" xr:uid="{00000000-0002-0000-0100-00000C000000}">
          <x14:formula1>
            <xm:f>Listas!$X$4:$X$5</xm:f>
          </x14:formula1>
          <xm:sqref>AF21:AF29 AF13:AF19 AF32:AF39</xm:sqref>
        </x14:dataValidation>
        <x14:dataValidation type="list" allowBlank="1" showInputMessage="1" showErrorMessage="1" xr:uid="{00000000-0002-0000-0100-00000D000000}">
          <x14:formula1>
            <xm:f>Listas!$Y$4:$Y$5</xm:f>
          </x14:formula1>
          <xm:sqref>AG21:AG29 AG13:AG19 AG32:AG39</xm:sqref>
        </x14:dataValidation>
        <x14:dataValidation type="list" allowBlank="1" showInputMessage="1" showErrorMessage="1" xr:uid="{44DAD771-9062-4725-BE52-051B26CE06A2}">
          <x14:formula1>
            <xm:f>Listas!$B$3:$B$17</xm:f>
          </x14:formula1>
          <xm:sqref>B32 B14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Y17"/>
  <sheetViews>
    <sheetView zoomScale="120" zoomScaleNormal="120" workbookViewId="0">
      <selection activeCell="B17" sqref="B17"/>
    </sheetView>
  </sheetViews>
  <sheetFormatPr baseColWidth="10" defaultRowHeight="14.4" x14ac:dyDescent="0.3"/>
  <cols>
    <col min="1" max="1" width="31.6640625" bestFit="1" customWidth="1"/>
    <col min="2" max="2" width="62.6640625" customWidth="1"/>
    <col min="3" max="3" width="15.5546875" customWidth="1"/>
    <col min="4" max="6" width="22.6640625" customWidth="1"/>
    <col min="7" max="7" width="12.109375" bestFit="1" customWidth="1"/>
    <col min="8" max="8" width="13.5546875" customWidth="1"/>
    <col min="9" max="9" width="6.33203125" bestFit="1" customWidth="1"/>
    <col min="10" max="10" width="23.6640625" bestFit="1" customWidth="1"/>
    <col min="11" max="11" width="12" customWidth="1"/>
    <col min="14" max="14" width="18.109375" customWidth="1"/>
    <col min="15" max="15" width="13.88671875" customWidth="1"/>
    <col min="16" max="16" width="41.44140625" bestFit="1" customWidth="1"/>
    <col min="18" max="18" width="12" customWidth="1"/>
    <col min="19" max="19" width="13.33203125" bestFit="1" customWidth="1"/>
    <col min="20" max="20" width="14.6640625" bestFit="1" customWidth="1"/>
  </cols>
  <sheetData>
    <row r="2" spans="1:25" s="34" customFormat="1" x14ac:dyDescent="0.3">
      <c r="A2" s="34" t="s">
        <v>9</v>
      </c>
      <c r="B2" s="34" t="s">
        <v>10</v>
      </c>
      <c r="C2" s="34" t="s">
        <v>35</v>
      </c>
      <c r="D2" s="34" t="s">
        <v>168</v>
      </c>
      <c r="E2" s="34" t="s">
        <v>157</v>
      </c>
      <c r="F2" s="34" t="s">
        <v>162</v>
      </c>
      <c r="G2" s="34" t="s">
        <v>11</v>
      </c>
      <c r="H2" s="34" t="s">
        <v>8</v>
      </c>
      <c r="I2" s="34" t="s">
        <v>12</v>
      </c>
      <c r="J2" s="34" t="s">
        <v>36</v>
      </c>
      <c r="K2" s="34" t="s">
        <v>54</v>
      </c>
      <c r="L2" s="34" t="s">
        <v>55</v>
      </c>
      <c r="M2" s="34" t="s">
        <v>56</v>
      </c>
      <c r="N2" s="34" t="s">
        <v>57</v>
      </c>
      <c r="O2" s="34" t="s">
        <v>58</v>
      </c>
      <c r="P2" s="34" t="s">
        <v>59</v>
      </c>
      <c r="Q2" s="34" t="s">
        <v>60</v>
      </c>
      <c r="R2" s="34" t="s">
        <v>98</v>
      </c>
      <c r="S2" s="34" t="s">
        <v>97</v>
      </c>
      <c r="T2" s="34" t="s">
        <v>106</v>
      </c>
      <c r="U2" s="34" t="s">
        <v>209</v>
      </c>
      <c r="V2" s="34" t="s">
        <v>221</v>
      </c>
      <c r="W2" s="34" t="s">
        <v>211</v>
      </c>
      <c r="X2" s="34" t="s">
        <v>212</v>
      </c>
      <c r="Y2" s="34" t="s">
        <v>213</v>
      </c>
    </row>
    <row r="3" spans="1:25" x14ac:dyDescent="0.3">
      <c r="E3" t="s">
        <v>158</v>
      </c>
      <c r="F3" t="s">
        <v>163</v>
      </c>
    </row>
    <row r="4" spans="1:25" x14ac:dyDescent="0.3">
      <c r="A4" t="s">
        <v>13</v>
      </c>
      <c r="B4" t="s">
        <v>14</v>
      </c>
      <c r="C4" t="s">
        <v>15</v>
      </c>
      <c r="D4" t="s">
        <v>169</v>
      </c>
      <c r="E4" t="s">
        <v>159</v>
      </c>
      <c r="F4" t="s">
        <v>195</v>
      </c>
      <c r="G4" t="s">
        <v>200</v>
      </c>
      <c r="H4" t="s">
        <v>202</v>
      </c>
      <c r="I4" t="s">
        <v>16</v>
      </c>
      <c r="J4" t="s">
        <v>17</v>
      </c>
      <c r="K4" t="s">
        <v>61</v>
      </c>
      <c r="L4" t="s">
        <v>63</v>
      </c>
      <c r="M4" t="s">
        <v>65</v>
      </c>
      <c r="N4" t="s">
        <v>67</v>
      </c>
      <c r="O4" t="s">
        <v>69</v>
      </c>
      <c r="P4" t="s">
        <v>71</v>
      </c>
      <c r="Q4" t="s">
        <v>73</v>
      </c>
      <c r="R4" t="s">
        <v>99</v>
      </c>
      <c r="S4" t="s">
        <v>102</v>
      </c>
      <c r="T4" t="s">
        <v>102</v>
      </c>
      <c r="U4" t="s">
        <v>214</v>
      </c>
      <c r="V4" t="s">
        <v>220</v>
      </c>
      <c r="W4" t="s">
        <v>223</v>
      </c>
      <c r="X4" t="s">
        <v>224</v>
      </c>
      <c r="Y4" t="s">
        <v>227</v>
      </c>
    </row>
    <row r="5" spans="1:25" x14ac:dyDescent="0.3">
      <c r="A5" t="s">
        <v>18</v>
      </c>
      <c r="B5" t="s">
        <v>467</v>
      </c>
      <c r="C5" t="s">
        <v>20</v>
      </c>
      <c r="D5" t="s">
        <v>170</v>
      </c>
      <c r="F5" t="s">
        <v>165</v>
      </c>
      <c r="G5" t="s">
        <v>17</v>
      </c>
      <c r="H5" t="s">
        <v>52</v>
      </c>
      <c r="I5" t="s">
        <v>21</v>
      </c>
      <c r="J5" t="s">
        <v>22</v>
      </c>
      <c r="K5" t="s">
        <v>62</v>
      </c>
      <c r="L5" t="s">
        <v>64</v>
      </c>
      <c r="M5" t="s">
        <v>66</v>
      </c>
      <c r="N5" t="s">
        <v>68</v>
      </c>
      <c r="O5" t="s">
        <v>70</v>
      </c>
      <c r="P5" t="s">
        <v>72</v>
      </c>
      <c r="Q5" t="s">
        <v>74</v>
      </c>
      <c r="R5" t="s">
        <v>24</v>
      </c>
      <c r="S5" t="s">
        <v>103</v>
      </c>
      <c r="T5" t="s">
        <v>104</v>
      </c>
      <c r="U5" s="80" t="s">
        <v>216</v>
      </c>
      <c r="V5" t="s">
        <v>219</v>
      </c>
      <c r="W5" t="s">
        <v>222</v>
      </c>
      <c r="X5" t="s">
        <v>225</v>
      </c>
      <c r="Y5" t="s">
        <v>226</v>
      </c>
    </row>
    <row r="6" spans="1:25" x14ac:dyDescent="0.3">
      <c r="A6" t="s">
        <v>23</v>
      </c>
      <c r="B6" t="s">
        <v>235</v>
      </c>
      <c r="C6" t="s">
        <v>115</v>
      </c>
      <c r="D6" t="s">
        <v>171</v>
      </c>
      <c r="F6" t="s">
        <v>166</v>
      </c>
      <c r="G6" t="s">
        <v>198</v>
      </c>
      <c r="H6" t="s">
        <v>24</v>
      </c>
      <c r="J6" t="s">
        <v>25</v>
      </c>
      <c r="Q6" t="s">
        <v>75</v>
      </c>
      <c r="R6" t="s">
        <v>100</v>
      </c>
      <c r="T6" t="s">
        <v>103</v>
      </c>
      <c r="U6" t="s">
        <v>215</v>
      </c>
    </row>
    <row r="7" spans="1:25" x14ac:dyDescent="0.3">
      <c r="A7" t="s">
        <v>26</v>
      </c>
      <c r="B7" t="s">
        <v>468</v>
      </c>
      <c r="C7" t="s">
        <v>140</v>
      </c>
      <c r="D7" t="s">
        <v>172</v>
      </c>
      <c r="F7" t="s">
        <v>167</v>
      </c>
      <c r="G7" t="s">
        <v>25</v>
      </c>
      <c r="H7" t="s">
        <v>27</v>
      </c>
      <c r="J7" t="s">
        <v>28</v>
      </c>
    </row>
    <row r="8" spans="1:25" x14ac:dyDescent="0.3">
      <c r="B8" t="s">
        <v>237</v>
      </c>
      <c r="C8" t="s">
        <v>141</v>
      </c>
      <c r="D8" t="s">
        <v>173</v>
      </c>
      <c r="G8" t="s">
        <v>199</v>
      </c>
      <c r="H8" t="s">
        <v>29</v>
      </c>
    </row>
    <row r="9" spans="1:25" x14ac:dyDescent="0.3">
      <c r="B9" t="s">
        <v>238</v>
      </c>
      <c r="D9" t="s">
        <v>174</v>
      </c>
    </row>
    <row r="10" spans="1:25" x14ac:dyDescent="0.3">
      <c r="B10" t="s">
        <v>239</v>
      </c>
      <c r="D10" t="s">
        <v>175</v>
      </c>
    </row>
    <row r="11" spans="1:25" x14ac:dyDescent="0.3">
      <c r="B11" t="s">
        <v>30</v>
      </c>
      <c r="D11" t="s">
        <v>47</v>
      </c>
    </row>
    <row r="12" spans="1:25" x14ac:dyDescent="0.3">
      <c r="B12" t="s">
        <v>465</v>
      </c>
    </row>
    <row r="13" spans="1:25" x14ac:dyDescent="0.3">
      <c r="B13" t="s">
        <v>241</v>
      </c>
    </row>
    <row r="14" spans="1:25" x14ac:dyDescent="0.3">
      <c r="B14" t="s">
        <v>31</v>
      </c>
    </row>
    <row r="15" spans="1:25" x14ac:dyDescent="0.3">
      <c r="B15" t="s">
        <v>242</v>
      </c>
    </row>
    <row r="16" spans="1:25" x14ac:dyDescent="0.3">
      <c r="B16" t="s">
        <v>32</v>
      </c>
    </row>
    <row r="17" spans="2:2" x14ac:dyDescent="0.3">
      <c r="B17" t="s">
        <v>466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6"/>
  <sheetViews>
    <sheetView workbookViewId="0">
      <selection activeCell="B1" sqref="B1"/>
    </sheetView>
  </sheetViews>
  <sheetFormatPr baseColWidth="10" defaultRowHeight="14.4" x14ac:dyDescent="0.3"/>
  <cols>
    <col min="1" max="1" width="6.5546875" customWidth="1"/>
    <col min="2" max="3" width="41.88671875" customWidth="1"/>
    <col min="4" max="4" width="57.6640625" customWidth="1"/>
    <col min="5" max="5" width="12.5546875" bestFit="1" customWidth="1"/>
    <col min="6" max="6" width="12" bestFit="1" customWidth="1"/>
    <col min="7" max="7" width="13.6640625" bestFit="1" customWidth="1"/>
    <col min="8" max="8" width="13" bestFit="1" customWidth="1"/>
    <col min="9" max="9" width="12.33203125" bestFit="1" customWidth="1"/>
  </cols>
  <sheetData>
    <row r="1" spans="2:9" ht="15" thickBot="1" x14ac:dyDescent="0.35">
      <c r="B1" s="85" t="s">
        <v>154</v>
      </c>
      <c r="C1" s="86" t="s">
        <v>153</v>
      </c>
      <c r="D1" s="86" t="s">
        <v>147</v>
      </c>
      <c r="E1" s="86" t="s">
        <v>148</v>
      </c>
      <c r="F1" s="86" t="s">
        <v>149</v>
      </c>
      <c r="G1" s="86" t="s">
        <v>150</v>
      </c>
      <c r="H1" s="86" t="s">
        <v>151</v>
      </c>
      <c r="I1" s="87" t="s">
        <v>152</v>
      </c>
    </row>
    <row r="2" spans="2:9" ht="60" x14ac:dyDescent="0.3">
      <c r="B2" s="95" t="s">
        <v>14</v>
      </c>
      <c r="C2" s="94" t="s">
        <v>261</v>
      </c>
      <c r="D2" s="94" t="s">
        <v>262</v>
      </c>
      <c r="E2" s="88" t="s">
        <v>263</v>
      </c>
      <c r="F2" s="88" t="s">
        <v>263</v>
      </c>
      <c r="G2" s="88" t="s">
        <v>263</v>
      </c>
      <c r="H2" s="88" t="s">
        <v>263</v>
      </c>
      <c r="I2" s="98" t="s">
        <v>264</v>
      </c>
    </row>
    <row r="3" spans="2:9" x14ac:dyDescent="0.3">
      <c r="B3" s="96" t="s">
        <v>19</v>
      </c>
      <c r="C3" s="92"/>
      <c r="D3" s="92"/>
      <c r="E3" s="83"/>
      <c r="F3" s="83"/>
      <c r="G3" s="83"/>
      <c r="H3" s="83"/>
      <c r="I3" s="89"/>
    </row>
    <row r="4" spans="2:9" x14ac:dyDescent="0.3">
      <c r="B4" s="96" t="s">
        <v>235</v>
      </c>
      <c r="C4" s="92"/>
      <c r="D4" s="92"/>
      <c r="E4" s="83"/>
      <c r="F4" s="83"/>
      <c r="G4" s="83"/>
      <c r="H4" s="83"/>
      <c r="I4" s="89"/>
    </row>
    <row r="5" spans="2:9" ht="28.8" x14ac:dyDescent="0.3">
      <c r="B5" s="96" t="s">
        <v>236</v>
      </c>
      <c r="C5" s="92"/>
      <c r="D5" s="92"/>
      <c r="E5" s="83"/>
      <c r="F5" s="83"/>
      <c r="G5" s="83"/>
      <c r="H5" s="83"/>
      <c r="I5" s="89"/>
    </row>
    <row r="6" spans="2:9" ht="28.8" x14ac:dyDescent="0.3">
      <c r="B6" s="96" t="s">
        <v>237</v>
      </c>
      <c r="C6" s="92"/>
      <c r="D6" s="92"/>
      <c r="E6" s="83"/>
      <c r="F6" s="83"/>
      <c r="G6" s="83"/>
      <c r="H6" s="83"/>
      <c r="I6" s="89"/>
    </row>
    <row r="7" spans="2:9" x14ac:dyDescent="0.3">
      <c r="B7" s="96" t="s">
        <v>238</v>
      </c>
      <c r="C7" s="92"/>
      <c r="D7" s="92"/>
      <c r="E7" s="83"/>
      <c r="F7" s="83"/>
      <c r="G7" s="83"/>
      <c r="H7" s="83"/>
      <c r="I7" s="89"/>
    </row>
    <row r="8" spans="2:9" ht="28.8" x14ac:dyDescent="0.3">
      <c r="B8" s="96" t="s">
        <v>239</v>
      </c>
      <c r="C8" s="92"/>
      <c r="D8" s="92"/>
      <c r="E8" s="83"/>
      <c r="F8" s="83"/>
      <c r="G8" s="83"/>
      <c r="H8" s="83"/>
      <c r="I8" s="89"/>
    </row>
    <row r="9" spans="2:9" x14ac:dyDescent="0.3">
      <c r="B9" s="96" t="s">
        <v>30</v>
      </c>
      <c r="C9" s="92"/>
      <c r="D9" s="92"/>
      <c r="E9" s="83"/>
      <c r="F9" s="83"/>
      <c r="G9" s="83"/>
      <c r="H9" s="83"/>
      <c r="I9" s="89"/>
    </row>
    <row r="10" spans="2:9" ht="28.8" x14ac:dyDescent="0.3">
      <c r="B10" s="96" t="s">
        <v>240</v>
      </c>
      <c r="C10" s="92"/>
      <c r="D10" s="92"/>
      <c r="E10" s="83"/>
      <c r="F10" s="83"/>
      <c r="G10" s="83"/>
      <c r="H10" s="83"/>
      <c r="I10" s="89"/>
    </row>
    <row r="11" spans="2:9" x14ac:dyDescent="0.3">
      <c r="B11" s="96" t="s">
        <v>241</v>
      </c>
      <c r="C11" s="92"/>
      <c r="D11" s="92"/>
      <c r="E11" s="83"/>
      <c r="F11" s="83"/>
      <c r="G11" s="83"/>
      <c r="H11" s="83"/>
      <c r="I11" s="89"/>
    </row>
    <row r="12" spans="2:9" x14ac:dyDescent="0.3">
      <c r="B12" s="96" t="s">
        <v>31</v>
      </c>
      <c r="C12" s="92"/>
      <c r="D12" s="92"/>
      <c r="E12" s="83"/>
      <c r="F12" s="83"/>
      <c r="G12" s="83"/>
      <c r="H12" s="83"/>
      <c r="I12" s="89"/>
    </row>
    <row r="13" spans="2:9" x14ac:dyDescent="0.3">
      <c r="B13" s="96" t="s">
        <v>242</v>
      </c>
      <c r="C13" s="92"/>
      <c r="D13" s="92"/>
      <c r="E13" s="83"/>
      <c r="F13" s="83"/>
      <c r="G13" s="83"/>
      <c r="H13" s="83"/>
      <c r="I13" s="89"/>
    </row>
    <row r="14" spans="2:9" ht="15" thickBot="1" x14ac:dyDescent="0.35">
      <c r="B14" s="97" t="s">
        <v>32</v>
      </c>
      <c r="C14" s="93"/>
      <c r="D14" s="93"/>
      <c r="E14" s="90"/>
      <c r="F14" s="90"/>
      <c r="G14" s="90"/>
      <c r="H14" s="90"/>
      <c r="I14" s="91"/>
    </row>
    <row r="15" spans="2:9" ht="15" customHeight="1" thickBot="1" x14ac:dyDescent="0.35"/>
    <row r="16" spans="2:9" ht="15" thickBot="1" x14ac:dyDescent="0.35">
      <c r="B16" s="84" t="s">
        <v>155</v>
      </c>
      <c r="C16" s="71" t="s">
        <v>154</v>
      </c>
    </row>
    <row r="17" spans="2:3" ht="15" customHeight="1" x14ac:dyDescent="0.3">
      <c r="B17" s="292" t="s">
        <v>254</v>
      </c>
      <c r="C17" s="72" t="s">
        <v>238</v>
      </c>
    </row>
    <row r="18" spans="2:3" ht="22.8" x14ac:dyDescent="0.3">
      <c r="B18" s="293"/>
      <c r="C18" s="72" t="s">
        <v>237</v>
      </c>
    </row>
    <row r="19" spans="2:3" ht="15" thickBot="1" x14ac:dyDescent="0.35">
      <c r="B19" s="294"/>
      <c r="C19" s="73" t="s">
        <v>242</v>
      </c>
    </row>
    <row r="20" spans="2:3" ht="24" customHeight="1" x14ac:dyDescent="0.3">
      <c r="B20" s="292" t="s">
        <v>255</v>
      </c>
      <c r="C20" s="72" t="s">
        <v>256</v>
      </c>
    </row>
    <row r="21" spans="2:3" ht="24" customHeight="1" x14ac:dyDescent="0.3">
      <c r="B21" s="293"/>
      <c r="C21" s="74" t="s">
        <v>238</v>
      </c>
    </row>
    <row r="22" spans="2:3" ht="24" customHeight="1" thickBot="1" x14ac:dyDescent="0.35">
      <c r="B22" s="294"/>
      <c r="C22" s="75" t="s">
        <v>236</v>
      </c>
    </row>
    <row r="23" spans="2:3" ht="15" customHeight="1" x14ac:dyDescent="0.3">
      <c r="B23" s="292" t="s">
        <v>258</v>
      </c>
      <c r="C23" s="72" t="s">
        <v>14</v>
      </c>
    </row>
    <row r="24" spans="2:3" ht="26.4" x14ac:dyDescent="0.3">
      <c r="B24" s="293"/>
      <c r="C24" s="74" t="s">
        <v>236</v>
      </c>
    </row>
    <row r="25" spans="2:3" ht="15" customHeight="1" thickBot="1" x14ac:dyDescent="0.35">
      <c r="B25" s="294"/>
      <c r="C25" s="75" t="s">
        <v>241</v>
      </c>
    </row>
    <row r="26" spans="2:3" ht="36" customHeight="1" x14ac:dyDescent="0.3">
      <c r="B26" s="292" t="s">
        <v>259</v>
      </c>
      <c r="C26" s="74" t="s">
        <v>235</v>
      </c>
    </row>
    <row r="27" spans="2:3" ht="15" thickBot="1" x14ac:dyDescent="0.35">
      <c r="B27" s="294"/>
      <c r="C27" s="73" t="s">
        <v>257</v>
      </c>
    </row>
    <row r="28" spans="2:3" ht="36" customHeight="1" x14ac:dyDescent="0.3">
      <c r="B28" s="292" t="s">
        <v>260</v>
      </c>
      <c r="C28" s="72" t="s">
        <v>14</v>
      </c>
    </row>
    <row r="29" spans="2:3" x14ac:dyDescent="0.3">
      <c r="B29" s="293"/>
      <c r="C29" s="72" t="s">
        <v>256</v>
      </c>
    </row>
    <row r="30" spans="2:3" x14ac:dyDescent="0.3">
      <c r="B30" s="293"/>
      <c r="C30" s="74" t="s">
        <v>241</v>
      </c>
    </row>
    <row r="31" spans="2:3" x14ac:dyDescent="0.3">
      <c r="B31" s="293"/>
      <c r="C31" s="72" t="s">
        <v>31</v>
      </c>
    </row>
    <row r="32" spans="2:3" x14ac:dyDescent="0.3">
      <c r="B32" s="293"/>
      <c r="C32" s="72" t="s">
        <v>257</v>
      </c>
    </row>
    <row r="33" spans="2:3" ht="26.4" x14ac:dyDescent="0.3">
      <c r="B33" s="293"/>
      <c r="C33" s="74" t="s">
        <v>240</v>
      </c>
    </row>
    <row r="34" spans="2:3" x14ac:dyDescent="0.3">
      <c r="B34" s="293"/>
      <c r="C34" s="74" t="s">
        <v>242</v>
      </c>
    </row>
    <row r="35" spans="2:3" ht="15" thickBot="1" x14ac:dyDescent="0.35">
      <c r="B35" s="294"/>
      <c r="C35" s="73" t="s">
        <v>26</v>
      </c>
    </row>
    <row r="36" spans="2:3" x14ac:dyDescent="0.3">
      <c r="C36" s="77"/>
    </row>
  </sheetData>
  <mergeCells count="5">
    <mergeCell ref="B17:B19"/>
    <mergeCell ref="B20:B22"/>
    <mergeCell ref="B23:B25"/>
    <mergeCell ref="B26:B27"/>
    <mergeCell ref="B28:B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
  <sheetViews>
    <sheetView workbookViewId="0">
      <selection activeCell="C11" sqref="C11"/>
    </sheetView>
  </sheetViews>
  <sheetFormatPr baseColWidth="10" defaultRowHeight="14.4" x14ac:dyDescent="0.3"/>
  <cols>
    <col min="2" max="6" width="15.6640625" customWidth="1"/>
  </cols>
  <sheetData>
    <row r="1" spans="1:6" x14ac:dyDescent="0.3">
      <c r="B1" t="s">
        <v>163</v>
      </c>
      <c r="C1" t="s">
        <v>164</v>
      </c>
      <c r="D1" t="s">
        <v>165</v>
      </c>
      <c r="E1" t="s">
        <v>166</v>
      </c>
      <c r="F1" t="s">
        <v>167</v>
      </c>
    </row>
    <row r="2" spans="1:6" ht="22.8" x14ac:dyDescent="0.3">
      <c r="A2" s="81" t="s">
        <v>163</v>
      </c>
      <c r="B2" s="79" t="s">
        <v>178</v>
      </c>
      <c r="C2" s="79" t="s">
        <v>182</v>
      </c>
      <c r="D2" s="79" t="s">
        <v>185</v>
      </c>
      <c r="E2" s="79" t="s">
        <v>189</v>
      </c>
      <c r="F2" s="79" t="s">
        <v>192</v>
      </c>
    </row>
    <row r="3" spans="1:6" ht="57" x14ac:dyDescent="0.3">
      <c r="A3" s="81" t="s">
        <v>195</v>
      </c>
      <c r="B3" s="79" t="s">
        <v>179</v>
      </c>
      <c r="C3" s="79" t="s">
        <v>183</v>
      </c>
      <c r="D3" s="79" t="s">
        <v>186</v>
      </c>
      <c r="E3" s="79" t="s">
        <v>190</v>
      </c>
      <c r="F3" s="79" t="s">
        <v>193</v>
      </c>
    </row>
    <row r="4" spans="1:6" ht="45.6" x14ac:dyDescent="0.3">
      <c r="A4" s="81" t="s">
        <v>165</v>
      </c>
      <c r="B4" s="79" t="s">
        <v>180</v>
      </c>
      <c r="C4" s="79" t="s">
        <v>184</v>
      </c>
      <c r="D4" s="79" t="s">
        <v>187</v>
      </c>
      <c r="E4" s="79" t="s">
        <v>191</v>
      </c>
      <c r="F4" s="79" t="s">
        <v>194</v>
      </c>
    </row>
    <row r="5" spans="1:6" ht="34.200000000000003" x14ac:dyDescent="0.3">
      <c r="A5" s="81" t="s">
        <v>166</v>
      </c>
      <c r="B5" s="79" t="s">
        <v>181</v>
      </c>
      <c r="C5" s="76"/>
      <c r="D5" s="79" t="s">
        <v>188</v>
      </c>
      <c r="E5" s="76"/>
      <c r="F5" s="76"/>
    </row>
    <row r="6" spans="1:6" x14ac:dyDescent="0.3">
      <c r="A6" s="81" t="s">
        <v>167</v>
      </c>
      <c r="B6" s="76"/>
      <c r="C6" s="76"/>
      <c r="D6" s="76"/>
      <c r="E6" s="76"/>
      <c r="F6" s="7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29"/>
  <sheetViews>
    <sheetView showGridLines="0" zoomScale="80" zoomScaleNormal="80" workbookViewId="0">
      <selection activeCell="N30" sqref="A30:XFD1048576"/>
    </sheetView>
  </sheetViews>
  <sheetFormatPr baseColWidth="10" defaultColWidth="0" defaultRowHeight="14.4" zeroHeight="1" x14ac:dyDescent="0.3"/>
  <cols>
    <col min="1" max="1" width="6.5546875" customWidth="1"/>
    <col min="2" max="2" width="63" customWidth="1"/>
    <col min="3" max="10" width="15.5546875" customWidth="1"/>
    <col min="11" max="11" width="17.33203125" customWidth="1"/>
    <col min="12" max="12" width="15.5546875" customWidth="1"/>
    <col min="13" max="13" width="17.33203125" customWidth="1"/>
    <col min="14" max="14" width="16.109375" customWidth="1"/>
    <col min="15" max="18" width="15.5546875" customWidth="1"/>
    <col min="19" max="19" width="15.6640625" customWidth="1"/>
    <col min="20" max="20" width="11.44140625" customWidth="1"/>
    <col min="21" max="16384" width="11.44140625" hidden="1"/>
  </cols>
  <sheetData>
    <row r="1" spans="1:19" ht="15" thickBot="1" x14ac:dyDescent="0.35"/>
    <row r="2" spans="1:19" ht="55.5" customHeight="1" thickBot="1" x14ac:dyDescent="0.35">
      <c r="A2" s="295" t="s">
        <v>109</v>
      </c>
      <c r="B2" s="296"/>
      <c r="C2" s="296"/>
      <c r="D2" s="296"/>
      <c r="E2" s="296"/>
      <c r="F2" s="296"/>
      <c r="G2" s="296"/>
      <c r="H2" s="296"/>
      <c r="I2" s="296"/>
      <c r="J2" s="296"/>
      <c r="K2" s="296"/>
      <c r="L2" s="296"/>
      <c r="M2" s="296"/>
      <c r="N2" s="296"/>
      <c r="O2" s="296"/>
      <c r="P2" s="296"/>
      <c r="Q2" s="296"/>
      <c r="R2" s="296"/>
      <c r="S2" s="297"/>
    </row>
    <row r="3" spans="1:19" ht="15" thickBot="1" x14ac:dyDescent="0.35"/>
    <row r="4" spans="1:19" x14ac:dyDescent="0.3">
      <c r="B4" s="68" t="s">
        <v>95</v>
      </c>
      <c r="C4" s="43">
        <f>COUNTIF(C8:C26,"SI")</f>
        <v>9</v>
      </c>
      <c r="D4" s="44">
        <f>COUNTIF(D8:D26,"SI")</f>
        <v>7</v>
      </c>
      <c r="E4" s="44">
        <f>COUNTIF(E8:E26,"SI")</f>
        <v>10</v>
      </c>
      <c r="F4" s="44">
        <f t="shared" ref="F4:Q4" si="0">COUNTIF(F8:F26,"SI")</f>
        <v>7</v>
      </c>
      <c r="G4" s="44">
        <f t="shared" si="0"/>
        <v>8</v>
      </c>
      <c r="H4" s="44">
        <f t="shared" si="0"/>
        <v>11</v>
      </c>
      <c r="I4" s="44">
        <f t="shared" ref="I4" si="1">COUNTIF(I8:I26,"SI")</f>
        <v>7</v>
      </c>
      <c r="J4" s="44">
        <f t="shared" si="0"/>
        <v>10</v>
      </c>
      <c r="K4" s="44">
        <f t="shared" si="0"/>
        <v>11</v>
      </c>
      <c r="L4" s="44">
        <f t="shared" si="0"/>
        <v>10</v>
      </c>
      <c r="M4" s="44">
        <f t="shared" si="0"/>
        <v>11</v>
      </c>
      <c r="N4" s="44">
        <f t="shared" si="0"/>
        <v>16</v>
      </c>
      <c r="O4" s="44">
        <f t="shared" si="0"/>
        <v>11</v>
      </c>
      <c r="P4" s="44">
        <f t="shared" si="0"/>
        <v>12</v>
      </c>
      <c r="Q4" s="44">
        <f t="shared" si="0"/>
        <v>12</v>
      </c>
      <c r="R4" s="44">
        <f t="shared" ref="R4" si="2">COUNTIF(R8:R26,"SI")</f>
        <v>12</v>
      </c>
      <c r="S4" s="36">
        <f>COUNTIF(S8:S26,"SI")</f>
        <v>10</v>
      </c>
    </row>
    <row r="5" spans="1:19" ht="15" thickBot="1" x14ac:dyDescent="0.35">
      <c r="B5" s="69" t="s">
        <v>8</v>
      </c>
      <c r="C5" s="45" t="str">
        <f>IF(C4=0,"-",IF(C4&lt;=5,"Moderado",IF(C4&lt;=11,"Mayor",IF(C4&lt;=19,"Catastrófico"))))</f>
        <v>Mayor</v>
      </c>
      <c r="D5" s="46" t="str">
        <f>IF(D4=0,"-",IF(D4&lt;=5,"Moderado",IF(D4&lt;=11,"Mayor",IF(D4&lt;=19,"Catastrófico"))))</f>
        <v>Mayor</v>
      </c>
      <c r="E5" s="46" t="str">
        <f>IF(E4=0,"-",IF(E4&lt;=5,"Moderado",IF(E4&lt;=11,"Mayor",IF(E4&lt;=19,"Catastrófico"))))</f>
        <v>Mayor</v>
      </c>
      <c r="F5" s="46" t="str">
        <f t="shared" ref="F5:Q5" si="3">IF(F4=0,"-",IF(F4&lt;=5,"Moderado",IF(F4&lt;=11,"Mayor",IF(F4&lt;=19,"Catastrófico"))))</f>
        <v>Mayor</v>
      </c>
      <c r="G5" s="46" t="str">
        <f t="shared" si="3"/>
        <v>Mayor</v>
      </c>
      <c r="H5" s="46" t="str">
        <f t="shared" si="3"/>
        <v>Mayor</v>
      </c>
      <c r="I5" s="46" t="str">
        <f t="shared" ref="I5" si="4">IF(I4=0,"-",IF(I4&lt;=5,"Moderado",IF(I4&lt;=11,"Mayor",IF(I4&lt;=19,"Catastrófico"))))</f>
        <v>Mayor</v>
      </c>
      <c r="J5" s="46" t="str">
        <f t="shared" si="3"/>
        <v>Mayor</v>
      </c>
      <c r="K5" s="46" t="str">
        <f t="shared" si="3"/>
        <v>Mayor</v>
      </c>
      <c r="L5" s="46" t="str">
        <f t="shared" si="3"/>
        <v>Mayor</v>
      </c>
      <c r="M5" s="46" t="str">
        <f t="shared" si="3"/>
        <v>Mayor</v>
      </c>
      <c r="N5" s="46" t="str">
        <f t="shared" si="3"/>
        <v>Catastrófico</v>
      </c>
      <c r="O5" s="46" t="str">
        <f t="shared" si="3"/>
        <v>Mayor</v>
      </c>
      <c r="P5" s="46" t="str">
        <f t="shared" si="3"/>
        <v>Catastrófico</v>
      </c>
      <c r="Q5" s="46" t="str">
        <f t="shared" si="3"/>
        <v>Catastrófico</v>
      </c>
      <c r="R5" s="46" t="str">
        <f t="shared" ref="R5" si="5">IF(R4=0,"-",IF(R4&lt;=5,"Moderado",IF(R4&lt;=11,"Mayor",IF(R4&lt;=19,"Catastrófico"))))</f>
        <v>Catastrófico</v>
      </c>
      <c r="S5" s="37" t="str">
        <f>IF(S4=0,"-",IF(S4&lt;=5,"Moderado",IF(S4&lt;=11,"Mayor",IF(S4&lt;=19,"Catastrófico"))))</f>
        <v>Mayor</v>
      </c>
    </row>
    <row r="6" spans="1:19" ht="15" thickBot="1" x14ac:dyDescent="0.35">
      <c r="C6" s="35"/>
      <c r="D6" s="35"/>
      <c r="E6" s="35"/>
      <c r="S6" s="35"/>
    </row>
    <row r="7" spans="1:19" ht="22.5" customHeight="1" thickBot="1" x14ac:dyDescent="0.35">
      <c r="A7" s="56"/>
      <c r="B7" s="56"/>
      <c r="C7" s="47" t="s">
        <v>121</v>
      </c>
      <c r="D7" s="48" t="s">
        <v>135</v>
      </c>
      <c r="E7" s="48" t="s">
        <v>125</v>
      </c>
      <c r="F7" s="48" t="s">
        <v>122</v>
      </c>
      <c r="G7" s="48" t="s">
        <v>123</v>
      </c>
      <c r="H7" s="48" t="s">
        <v>124</v>
      </c>
      <c r="I7" s="48" t="s">
        <v>385</v>
      </c>
      <c r="J7" s="48" t="s">
        <v>126</v>
      </c>
      <c r="K7" s="48" t="s">
        <v>132</v>
      </c>
      <c r="L7" s="48" t="s">
        <v>133</v>
      </c>
      <c r="M7" s="48" t="s">
        <v>134</v>
      </c>
      <c r="N7" s="48" t="s">
        <v>136</v>
      </c>
      <c r="O7" s="48" t="s">
        <v>127</v>
      </c>
      <c r="P7" s="48" t="s">
        <v>128</v>
      </c>
      <c r="Q7" s="48" t="s">
        <v>129</v>
      </c>
      <c r="R7" s="48" t="s">
        <v>357</v>
      </c>
      <c r="S7" s="49" t="s">
        <v>130</v>
      </c>
    </row>
    <row r="8" spans="1:19" x14ac:dyDescent="0.3">
      <c r="A8" s="61">
        <v>1</v>
      </c>
      <c r="B8" s="64" t="s">
        <v>77</v>
      </c>
      <c r="C8" s="57" t="s">
        <v>16</v>
      </c>
      <c r="D8" s="58" t="s">
        <v>16</v>
      </c>
      <c r="E8" s="59" t="s">
        <v>16</v>
      </c>
      <c r="F8" s="59" t="s">
        <v>16</v>
      </c>
      <c r="G8" s="59" t="s">
        <v>16</v>
      </c>
      <c r="H8" s="59" t="s">
        <v>16</v>
      </c>
      <c r="I8" s="59" t="s">
        <v>21</v>
      </c>
      <c r="J8" s="58" t="s">
        <v>16</v>
      </c>
      <c r="K8" s="59" t="s">
        <v>16</v>
      </c>
      <c r="L8" s="59" t="s">
        <v>16</v>
      </c>
      <c r="M8" s="60" t="s">
        <v>16</v>
      </c>
      <c r="N8" s="59" t="s">
        <v>16</v>
      </c>
      <c r="O8" s="59" t="s">
        <v>16</v>
      </c>
      <c r="P8" s="59" t="s">
        <v>16</v>
      </c>
      <c r="Q8" s="59" t="s">
        <v>16</v>
      </c>
      <c r="R8" s="59" t="s">
        <v>16</v>
      </c>
      <c r="S8" s="67" t="s">
        <v>16</v>
      </c>
    </row>
    <row r="9" spans="1:19" x14ac:dyDescent="0.3">
      <c r="A9" s="62">
        <v>2</v>
      </c>
      <c r="B9" s="65" t="s">
        <v>78</v>
      </c>
      <c r="C9" s="50" t="s">
        <v>16</v>
      </c>
      <c r="D9" s="41" t="s">
        <v>21</v>
      </c>
      <c r="E9" s="40" t="s">
        <v>16</v>
      </c>
      <c r="F9" s="40" t="s">
        <v>16</v>
      </c>
      <c r="G9" s="40" t="s">
        <v>16</v>
      </c>
      <c r="H9" s="40" t="s">
        <v>16</v>
      </c>
      <c r="I9" s="40" t="s">
        <v>16</v>
      </c>
      <c r="J9" s="41" t="s">
        <v>16</v>
      </c>
      <c r="K9" s="40" t="s">
        <v>16</v>
      </c>
      <c r="L9" s="40" t="s">
        <v>16</v>
      </c>
      <c r="M9" s="54" t="s">
        <v>16</v>
      </c>
      <c r="N9" s="40" t="s">
        <v>16</v>
      </c>
      <c r="O9" s="40" t="s">
        <v>16</v>
      </c>
      <c r="P9" s="40" t="s">
        <v>16</v>
      </c>
      <c r="Q9" s="40" t="s">
        <v>16</v>
      </c>
      <c r="R9" s="40" t="s">
        <v>16</v>
      </c>
      <c r="S9" s="52" t="s">
        <v>16</v>
      </c>
    </row>
    <row r="10" spans="1:19" x14ac:dyDescent="0.3">
      <c r="A10" s="62">
        <v>3</v>
      </c>
      <c r="B10" s="65" t="s">
        <v>79</v>
      </c>
      <c r="C10" s="50" t="s">
        <v>21</v>
      </c>
      <c r="D10" s="41" t="s">
        <v>16</v>
      </c>
      <c r="E10" s="40" t="s">
        <v>131</v>
      </c>
      <c r="F10" s="40" t="s">
        <v>21</v>
      </c>
      <c r="G10" s="40" t="s">
        <v>16</v>
      </c>
      <c r="H10" s="40" t="s">
        <v>16</v>
      </c>
      <c r="I10" s="40" t="s">
        <v>16</v>
      </c>
      <c r="J10" s="41" t="s">
        <v>131</v>
      </c>
      <c r="K10" s="40" t="s">
        <v>16</v>
      </c>
      <c r="L10" s="40" t="s">
        <v>16</v>
      </c>
      <c r="M10" s="54" t="s">
        <v>21</v>
      </c>
      <c r="N10" s="40" t="s">
        <v>16</v>
      </c>
      <c r="O10" s="40" t="s">
        <v>16</v>
      </c>
      <c r="P10" s="40" t="s">
        <v>16</v>
      </c>
      <c r="Q10" s="40" t="s">
        <v>16</v>
      </c>
      <c r="R10" s="40" t="s">
        <v>16</v>
      </c>
      <c r="S10" s="52" t="s">
        <v>21</v>
      </c>
    </row>
    <row r="11" spans="1:19" ht="26.4" x14ac:dyDescent="0.3">
      <c r="A11" s="62">
        <v>4</v>
      </c>
      <c r="B11" s="65" t="s">
        <v>80</v>
      </c>
      <c r="C11" s="50" t="s">
        <v>21</v>
      </c>
      <c r="D11" s="41" t="s">
        <v>21</v>
      </c>
      <c r="E11" s="40" t="s">
        <v>21</v>
      </c>
      <c r="F11" s="40" t="s">
        <v>21</v>
      </c>
      <c r="G11" s="40" t="s">
        <v>21</v>
      </c>
      <c r="H11" s="40" t="s">
        <v>16</v>
      </c>
      <c r="I11" s="40" t="s">
        <v>21</v>
      </c>
      <c r="J11" s="41" t="s">
        <v>21</v>
      </c>
      <c r="K11" s="40" t="s">
        <v>21</v>
      </c>
      <c r="L11" s="40" t="s">
        <v>21</v>
      </c>
      <c r="M11" s="54" t="s">
        <v>21</v>
      </c>
      <c r="N11" s="40" t="s">
        <v>21</v>
      </c>
      <c r="O11" s="40" t="s">
        <v>21</v>
      </c>
      <c r="P11" s="40" t="s">
        <v>21</v>
      </c>
      <c r="Q11" s="40" t="s">
        <v>21</v>
      </c>
      <c r="R11" s="40" t="s">
        <v>21</v>
      </c>
      <c r="S11" s="52" t="s">
        <v>21</v>
      </c>
    </row>
    <row r="12" spans="1:19" x14ac:dyDescent="0.3">
      <c r="A12" s="62">
        <v>5</v>
      </c>
      <c r="B12" s="65" t="s">
        <v>81</v>
      </c>
      <c r="C12" s="50" t="s">
        <v>16</v>
      </c>
      <c r="D12" s="41" t="s">
        <v>16</v>
      </c>
      <c r="E12" s="40" t="s">
        <v>16</v>
      </c>
      <c r="F12" s="40" t="s">
        <v>16</v>
      </c>
      <c r="G12" s="40" t="s">
        <v>16</v>
      </c>
      <c r="H12" s="40" t="s">
        <v>16</v>
      </c>
      <c r="I12" s="40" t="s">
        <v>16</v>
      </c>
      <c r="J12" s="41" t="s">
        <v>16</v>
      </c>
      <c r="K12" s="40" t="s">
        <v>21</v>
      </c>
      <c r="L12" s="40" t="s">
        <v>16</v>
      </c>
      <c r="M12" s="54" t="s">
        <v>16</v>
      </c>
      <c r="N12" s="40" t="s">
        <v>16</v>
      </c>
      <c r="O12" s="40" t="s">
        <v>16</v>
      </c>
      <c r="P12" s="40" t="s">
        <v>16</v>
      </c>
      <c r="Q12" s="40" t="s">
        <v>16</v>
      </c>
      <c r="R12" s="40" t="s">
        <v>16</v>
      </c>
      <c r="S12" s="52" t="s">
        <v>16</v>
      </c>
    </row>
    <row r="13" spans="1:19" x14ac:dyDescent="0.3">
      <c r="A13" s="62">
        <v>6</v>
      </c>
      <c r="B13" s="65" t="s">
        <v>82</v>
      </c>
      <c r="C13" s="50" t="s">
        <v>21</v>
      </c>
      <c r="D13" s="41" t="s">
        <v>21</v>
      </c>
      <c r="E13" s="40" t="s">
        <v>16</v>
      </c>
      <c r="F13" s="40" t="s">
        <v>21</v>
      </c>
      <c r="G13" s="40" t="s">
        <v>16</v>
      </c>
      <c r="H13" s="40" t="s">
        <v>16</v>
      </c>
      <c r="I13" s="40" t="s">
        <v>21</v>
      </c>
      <c r="J13" s="41" t="s">
        <v>16</v>
      </c>
      <c r="K13" s="40" t="s">
        <v>16</v>
      </c>
      <c r="L13" s="40" t="s">
        <v>16</v>
      </c>
      <c r="M13" s="54" t="s">
        <v>16</v>
      </c>
      <c r="N13" s="40" t="s">
        <v>16</v>
      </c>
      <c r="O13" s="40" t="s">
        <v>16</v>
      </c>
      <c r="P13" s="40" t="s">
        <v>16</v>
      </c>
      <c r="Q13" s="40" t="s">
        <v>16</v>
      </c>
      <c r="R13" s="40" t="s">
        <v>16</v>
      </c>
      <c r="S13" s="52" t="s">
        <v>16</v>
      </c>
    </row>
    <row r="14" spans="1:19" x14ac:dyDescent="0.3">
      <c r="A14" s="62">
        <v>7</v>
      </c>
      <c r="B14" s="65" t="s">
        <v>83</v>
      </c>
      <c r="C14" s="50" t="s">
        <v>21</v>
      </c>
      <c r="D14" s="41" t="s">
        <v>21</v>
      </c>
      <c r="E14" s="40" t="s">
        <v>16</v>
      </c>
      <c r="F14" s="40" t="s">
        <v>16</v>
      </c>
      <c r="G14" s="40" t="s">
        <v>21</v>
      </c>
      <c r="H14" s="40" t="s">
        <v>16</v>
      </c>
      <c r="I14" s="40" t="s">
        <v>16</v>
      </c>
      <c r="J14" s="41" t="s">
        <v>16</v>
      </c>
      <c r="K14" s="40" t="s">
        <v>16</v>
      </c>
      <c r="L14" s="40" t="s">
        <v>21</v>
      </c>
      <c r="M14" s="54" t="s">
        <v>16</v>
      </c>
      <c r="N14" s="40" t="s">
        <v>16</v>
      </c>
      <c r="O14" s="40" t="s">
        <v>16</v>
      </c>
      <c r="P14" s="40" t="s">
        <v>16</v>
      </c>
      <c r="Q14" s="40" t="s">
        <v>16</v>
      </c>
      <c r="R14" s="40" t="s">
        <v>16</v>
      </c>
      <c r="S14" s="52" t="s">
        <v>16</v>
      </c>
    </row>
    <row r="15" spans="1:19" ht="26.25" customHeight="1" x14ac:dyDescent="0.3">
      <c r="A15" s="62">
        <v>8</v>
      </c>
      <c r="B15" s="65" t="s">
        <v>96</v>
      </c>
      <c r="C15" s="50" t="s">
        <v>21</v>
      </c>
      <c r="D15" s="41" t="s">
        <v>21</v>
      </c>
      <c r="E15" s="40" t="s">
        <v>21</v>
      </c>
      <c r="F15" s="40" t="s">
        <v>21</v>
      </c>
      <c r="G15" s="40" t="s">
        <v>21</v>
      </c>
      <c r="H15" s="40" t="s">
        <v>21</v>
      </c>
      <c r="I15" s="40" t="s">
        <v>21</v>
      </c>
      <c r="J15" s="41" t="s">
        <v>21</v>
      </c>
      <c r="K15" s="40" t="s">
        <v>21</v>
      </c>
      <c r="L15" s="40" t="s">
        <v>21</v>
      </c>
      <c r="M15" s="54" t="s">
        <v>21</v>
      </c>
      <c r="N15" s="40" t="s">
        <v>16</v>
      </c>
      <c r="O15" s="40" t="s">
        <v>21</v>
      </c>
      <c r="P15" s="40" t="s">
        <v>21</v>
      </c>
      <c r="Q15" s="40" t="s">
        <v>21</v>
      </c>
      <c r="R15" s="40" t="s">
        <v>21</v>
      </c>
      <c r="S15" s="52" t="s">
        <v>21</v>
      </c>
    </row>
    <row r="16" spans="1:19" x14ac:dyDescent="0.3">
      <c r="A16" s="62">
        <v>9</v>
      </c>
      <c r="B16" s="65" t="s">
        <v>84</v>
      </c>
      <c r="C16" s="50" t="s">
        <v>16</v>
      </c>
      <c r="D16" s="41" t="s">
        <v>21</v>
      </c>
      <c r="E16" s="40" t="s">
        <v>21</v>
      </c>
      <c r="F16" s="40" t="s">
        <v>21</v>
      </c>
      <c r="G16" s="40" t="s">
        <v>21</v>
      </c>
      <c r="H16" s="40" t="s">
        <v>21</v>
      </c>
      <c r="I16" s="40" t="s">
        <v>16</v>
      </c>
      <c r="J16" s="41" t="s">
        <v>21</v>
      </c>
      <c r="K16" s="40" t="s">
        <v>16</v>
      </c>
      <c r="L16" s="40" t="s">
        <v>21</v>
      </c>
      <c r="M16" s="54" t="s">
        <v>16</v>
      </c>
      <c r="N16" s="40" t="s">
        <v>16</v>
      </c>
      <c r="O16" s="40" t="s">
        <v>21</v>
      </c>
      <c r="P16" s="40" t="s">
        <v>16</v>
      </c>
      <c r="Q16" s="40" t="s">
        <v>16</v>
      </c>
      <c r="R16" s="40" t="s">
        <v>16</v>
      </c>
      <c r="S16" s="52" t="s">
        <v>21</v>
      </c>
    </row>
    <row r="17" spans="1:19" ht="26.4" x14ac:dyDescent="0.3">
      <c r="A17" s="62">
        <v>10</v>
      </c>
      <c r="B17" s="65" t="s">
        <v>85</v>
      </c>
      <c r="C17" s="50" t="s">
        <v>16</v>
      </c>
      <c r="D17" s="41" t="s">
        <v>16</v>
      </c>
      <c r="E17" s="40" t="s">
        <v>16</v>
      </c>
      <c r="F17" s="40" t="s">
        <v>16</v>
      </c>
      <c r="G17" s="40" t="s">
        <v>16</v>
      </c>
      <c r="H17" s="40" t="s">
        <v>16</v>
      </c>
      <c r="I17" s="40" t="s">
        <v>16</v>
      </c>
      <c r="J17" s="41" t="s">
        <v>16</v>
      </c>
      <c r="K17" s="40" t="s">
        <v>16</v>
      </c>
      <c r="L17" s="40" t="s">
        <v>16</v>
      </c>
      <c r="M17" s="54" t="s">
        <v>16</v>
      </c>
      <c r="N17" s="40" t="s">
        <v>16</v>
      </c>
      <c r="O17" s="40" t="s">
        <v>16</v>
      </c>
      <c r="P17" s="40" t="s">
        <v>16</v>
      </c>
      <c r="Q17" s="40" t="s">
        <v>16</v>
      </c>
      <c r="R17" s="40" t="s">
        <v>16</v>
      </c>
      <c r="S17" s="52" t="s">
        <v>16</v>
      </c>
    </row>
    <row r="18" spans="1:19" x14ac:dyDescent="0.3">
      <c r="A18" s="62">
        <v>11</v>
      </c>
      <c r="B18" s="65" t="s">
        <v>86</v>
      </c>
      <c r="C18" s="50" t="s">
        <v>16</v>
      </c>
      <c r="D18" s="41" t="s">
        <v>16</v>
      </c>
      <c r="E18" s="40" t="s">
        <v>16</v>
      </c>
      <c r="F18" s="40" t="s">
        <v>16</v>
      </c>
      <c r="G18" s="40" t="s">
        <v>16</v>
      </c>
      <c r="H18" s="40" t="s">
        <v>21</v>
      </c>
      <c r="I18" s="40" t="s">
        <v>21</v>
      </c>
      <c r="J18" s="41" t="s">
        <v>16</v>
      </c>
      <c r="K18" s="40" t="s">
        <v>16</v>
      </c>
      <c r="L18" s="40" t="s">
        <v>16</v>
      </c>
      <c r="M18" s="54" t="s">
        <v>16</v>
      </c>
      <c r="N18" s="40" t="s">
        <v>16</v>
      </c>
      <c r="O18" s="40" t="s">
        <v>16</v>
      </c>
      <c r="P18" s="40" t="s">
        <v>16</v>
      </c>
      <c r="Q18" s="40" t="s">
        <v>16</v>
      </c>
      <c r="R18" s="40" t="s">
        <v>16</v>
      </c>
      <c r="S18" s="52" t="s">
        <v>16</v>
      </c>
    </row>
    <row r="19" spans="1:19" x14ac:dyDescent="0.3">
      <c r="A19" s="62">
        <v>12</v>
      </c>
      <c r="B19" s="65" t="s">
        <v>87</v>
      </c>
      <c r="C19" s="50" t="s">
        <v>16</v>
      </c>
      <c r="D19" s="41" t="s">
        <v>16</v>
      </c>
      <c r="E19" s="40" t="s">
        <v>16</v>
      </c>
      <c r="F19" s="40" t="s">
        <v>16</v>
      </c>
      <c r="G19" s="40" t="s">
        <v>16</v>
      </c>
      <c r="H19" s="40" t="s">
        <v>16</v>
      </c>
      <c r="I19" s="40" t="s">
        <v>16</v>
      </c>
      <c r="J19" s="41" t="s">
        <v>16</v>
      </c>
      <c r="K19" s="40" t="s">
        <v>16</v>
      </c>
      <c r="L19" s="40" t="s">
        <v>16</v>
      </c>
      <c r="M19" s="54" t="s">
        <v>16</v>
      </c>
      <c r="N19" s="40" t="s">
        <v>16</v>
      </c>
      <c r="O19" s="40" t="s">
        <v>16</v>
      </c>
      <c r="P19" s="40" t="s">
        <v>16</v>
      </c>
      <c r="Q19" s="40" t="s">
        <v>16</v>
      </c>
      <c r="R19" s="40" t="s">
        <v>16</v>
      </c>
      <c r="S19" s="52" t="s">
        <v>16</v>
      </c>
    </row>
    <row r="20" spans="1:19" x14ac:dyDescent="0.3">
      <c r="A20" s="62">
        <v>13</v>
      </c>
      <c r="B20" s="65" t="s">
        <v>88</v>
      </c>
      <c r="C20" s="50" t="s">
        <v>16</v>
      </c>
      <c r="D20" s="41" t="s">
        <v>21</v>
      </c>
      <c r="E20" s="40" t="s">
        <v>16</v>
      </c>
      <c r="F20" s="40" t="s">
        <v>21</v>
      </c>
      <c r="G20" s="40" t="s">
        <v>21</v>
      </c>
      <c r="H20" s="40" t="s">
        <v>16</v>
      </c>
      <c r="I20" s="40" t="s">
        <v>21</v>
      </c>
      <c r="J20" s="41" t="s">
        <v>16</v>
      </c>
      <c r="K20" s="40" t="s">
        <v>16</v>
      </c>
      <c r="L20" s="40" t="s">
        <v>16</v>
      </c>
      <c r="M20" s="54" t="s">
        <v>16</v>
      </c>
      <c r="N20" s="40" t="s">
        <v>16</v>
      </c>
      <c r="O20" s="40" t="s">
        <v>16</v>
      </c>
      <c r="P20" s="40" t="s">
        <v>16</v>
      </c>
      <c r="Q20" s="40" t="s">
        <v>16</v>
      </c>
      <c r="R20" s="40" t="s">
        <v>16</v>
      </c>
      <c r="S20" s="52" t="s">
        <v>16</v>
      </c>
    </row>
    <row r="21" spans="1:19" x14ac:dyDescent="0.3">
      <c r="A21" s="62">
        <v>14</v>
      </c>
      <c r="B21" s="65" t="s">
        <v>89</v>
      </c>
      <c r="C21" s="50" t="s">
        <v>21</v>
      </c>
      <c r="D21" s="41" t="s">
        <v>16</v>
      </c>
      <c r="E21" s="40" t="s">
        <v>16</v>
      </c>
      <c r="F21" s="40" t="s">
        <v>21</v>
      </c>
      <c r="G21" s="40" t="s">
        <v>21</v>
      </c>
      <c r="H21" s="40" t="s">
        <v>16</v>
      </c>
      <c r="I21" s="40" t="s">
        <v>21</v>
      </c>
      <c r="J21" s="41" t="s">
        <v>16</v>
      </c>
      <c r="K21" s="40" t="s">
        <v>16</v>
      </c>
      <c r="L21" s="40" t="s">
        <v>16</v>
      </c>
      <c r="M21" s="54" t="s">
        <v>16</v>
      </c>
      <c r="N21" s="40" t="s">
        <v>16</v>
      </c>
      <c r="O21" s="40" t="s">
        <v>16</v>
      </c>
      <c r="P21" s="40" t="s">
        <v>16</v>
      </c>
      <c r="Q21" s="40" t="s">
        <v>16</v>
      </c>
      <c r="R21" s="40" t="s">
        <v>16</v>
      </c>
      <c r="S21" s="52" t="s">
        <v>16</v>
      </c>
    </row>
    <row r="22" spans="1:19" x14ac:dyDescent="0.3">
      <c r="A22" s="62">
        <v>15</v>
      </c>
      <c r="B22" s="65" t="s">
        <v>90</v>
      </c>
      <c r="C22" s="50" t="s">
        <v>16</v>
      </c>
      <c r="D22" s="41" t="s">
        <v>21</v>
      </c>
      <c r="E22" s="40" t="s">
        <v>21</v>
      </c>
      <c r="F22" s="40" t="s">
        <v>21</v>
      </c>
      <c r="G22" s="40" t="s">
        <v>21</v>
      </c>
      <c r="H22" s="40" t="s">
        <v>21</v>
      </c>
      <c r="I22" s="40" t="s">
        <v>21</v>
      </c>
      <c r="J22" s="41" t="s">
        <v>21</v>
      </c>
      <c r="K22" s="40" t="s">
        <v>21</v>
      </c>
      <c r="L22" s="40" t="s">
        <v>21</v>
      </c>
      <c r="M22" s="54" t="s">
        <v>21</v>
      </c>
      <c r="N22" s="40" t="s">
        <v>16</v>
      </c>
      <c r="O22" s="40" t="s">
        <v>21</v>
      </c>
      <c r="P22" s="40" t="s">
        <v>21</v>
      </c>
      <c r="Q22" s="40" t="s">
        <v>21</v>
      </c>
      <c r="R22" s="40" t="s">
        <v>21</v>
      </c>
      <c r="S22" s="52" t="s">
        <v>21</v>
      </c>
    </row>
    <row r="23" spans="1:19" x14ac:dyDescent="0.3">
      <c r="A23" s="62">
        <v>16</v>
      </c>
      <c r="B23" s="65" t="s">
        <v>91</v>
      </c>
      <c r="C23" s="50" t="s">
        <v>21</v>
      </c>
      <c r="D23" s="41" t="s">
        <v>21</v>
      </c>
      <c r="E23" s="40" t="s">
        <v>21</v>
      </c>
      <c r="F23" s="40" t="s">
        <v>21</v>
      </c>
      <c r="G23" s="40" t="s">
        <v>21</v>
      </c>
      <c r="H23" s="40" t="s">
        <v>21</v>
      </c>
      <c r="I23" s="40" t="s">
        <v>21</v>
      </c>
      <c r="J23" s="41" t="s">
        <v>21</v>
      </c>
      <c r="K23" s="40" t="s">
        <v>21</v>
      </c>
      <c r="L23" s="40" t="s">
        <v>21</v>
      </c>
      <c r="M23" s="54" t="s">
        <v>21</v>
      </c>
      <c r="N23" s="40" t="s">
        <v>21</v>
      </c>
      <c r="O23" s="40" t="s">
        <v>21</v>
      </c>
      <c r="P23" s="40" t="s">
        <v>21</v>
      </c>
      <c r="Q23" s="40" t="s">
        <v>21</v>
      </c>
      <c r="R23" s="40" t="s">
        <v>21</v>
      </c>
      <c r="S23" s="52" t="s">
        <v>21</v>
      </c>
    </row>
    <row r="24" spans="1:19" x14ac:dyDescent="0.3">
      <c r="A24" s="62">
        <v>17</v>
      </c>
      <c r="B24" s="65" t="s">
        <v>92</v>
      </c>
      <c r="C24" s="50" t="s">
        <v>21</v>
      </c>
      <c r="D24" s="41" t="s">
        <v>21</v>
      </c>
      <c r="E24" s="40" t="s">
        <v>21</v>
      </c>
      <c r="F24" s="40" t="s">
        <v>21</v>
      </c>
      <c r="G24" s="40" t="s">
        <v>21</v>
      </c>
      <c r="H24" s="40" t="s">
        <v>21</v>
      </c>
      <c r="I24" s="40" t="s">
        <v>21</v>
      </c>
      <c r="J24" s="41" t="s">
        <v>21</v>
      </c>
      <c r="K24" s="40" t="s">
        <v>21</v>
      </c>
      <c r="L24" s="40" t="s">
        <v>21</v>
      </c>
      <c r="M24" s="54" t="s">
        <v>21</v>
      </c>
      <c r="N24" s="40" t="s">
        <v>16</v>
      </c>
      <c r="O24" s="40" t="s">
        <v>21</v>
      </c>
      <c r="P24" s="40" t="s">
        <v>21</v>
      </c>
      <c r="Q24" s="40" t="s">
        <v>21</v>
      </c>
      <c r="R24" s="40" t="s">
        <v>21</v>
      </c>
      <c r="S24" s="52" t="s">
        <v>21</v>
      </c>
    </row>
    <row r="25" spans="1:19" x14ac:dyDescent="0.3">
      <c r="A25" s="62">
        <v>18</v>
      </c>
      <c r="B25" s="65" t="s">
        <v>93</v>
      </c>
      <c r="C25" s="50" t="s">
        <v>21</v>
      </c>
      <c r="D25" s="41" t="s">
        <v>21</v>
      </c>
      <c r="E25" s="40" t="s">
        <v>21</v>
      </c>
      <c r="F25" s="40" t="s">
        <v>21</v>
      </c>
      <c r="G25" s="40" t="s">
        <v>21</v>
      </c>
      <c r="H25" s="40" t="s">
        <v>21</v>
      </c>
      <c r="I25" s="40" t="s">
        <v>21</v>
      </c>
      <c r="J25" s="41" t="s">
        <v>21</v>
      </c>
      <c r="K25" s="40" t="s">
        <v>21</v>
      </c>
      <c r="L25" s="40" t="s">
        <v>21</v>
      </c>
      <c r="M25" s="54" t="s">
        <v>21</v>
      </c>
      <c r="N25" s="40" t="s">
        <v>16</v>
      </c>
      <c r="O25" s="40" t="s">
        <v>21</v>
      </c>
      <c r="P25" s="40" t="s">
        <v>21</v>
      </c>
      <c r="Q25" s="40" t="s">
        <v>21</v>
      </c>
      <c r="R25" s="40" t="s">
        <v>21</v>
      </c>
      <c r="S25" s="52" t="s">
        <v>21</v>
      </c>
    </row>
    <row r="26" spans="1:19" ht="15" thickBot="1" x14ac:dyDescent="0.35">
      <c r="A26" s="63">
        <v>19</v>
      </c>
      <c r="B26" s="66" t="s">
        <v>94</v>
      </c>
      <c r="C26" s="51" t="s">
        <v>21</v>
      </c>
      <c r="D26" s="42" t="s">
        <v>21</v>
      </c>
      <c r="E26" s="42" t="s">
        <v>21</v>
      </c>
      <c r="F26" s="42" t="s">
        <v>21</v>
      </c>
      <c r="G26" s="42" t="s">
        <v>21</v>
      </c>
      <c r="H26" s="42" t="s">
        <v>21</v>
      </c>
      <c r="I26" s="42" t="s">
        <v>21</v>
      </c>
      <c r="J26" s="42" t="s">
        <v>21</v>
      </c>
      <c r="K26" s="42" t="s">
        <v>21</v>
      </c>
      <c r="L26" s="42" t="s">
        <v>21</v>
      </c>
      <c r="M26" s="55" t="s">
        <v>21</v>
      </c>
      <c r="N26" s="42" t="s">
        <v>21</v>
      </c>
      <c r="O26" s="42" t="s">
        <v>21</v>
      </c>
      <c r="P26" s="42" t="s">
        <v>21</v>
      </c>
      <c r="Q26" s="42" t="s">
        <v>21</v>
      </c>
      <c r="R26" s="42" t="s">
        <v>21</v>
      </c>
      <c r="S26" s="53" t="s">
        <v>21</v>
      </c>
    </row>
    <row r="27" spans="1:19" x14ac:dyDescent="0.3"/>
    <row r="28" spans="1:19" x14ac:dyDescent="0.3"/>
    <row r="29" spans="1:19" x14ac:dyDescent="0.3"/>
  </sheetData>
  <mergeCells count="1">
    <mergeCell ref="A2:S2"/>
  </mergeCells>
  <phoneticPr fontId="19" type="noConversion"/>
  <dataValidations count="2">
    <dataValidation type="list" allowBlank="1" showInputMessage="1" showErrorMessage="1" sqref="F8:F26 K8:L26 Q8:S26" xr:uid="{00000000-0002-0000-0500-000000000000}">
      <formula1>Si_No</formula1>
    </dataValidation>
    <dataValidation type="list" allowBlank="1" showErrorMessage="1" sqref="M8:M26" xr:uid="{00000000-0002-0000-0500-000001000000}">
      <formula1>Si_No</formula1>
    </dataValidation>
  </dataValidations>
  <printOptions horizontalCentered="1"/>
  <pageMargins left="0.27559055118110237" right="0.27559055118110237" top="0.33" bottom="0.74803149606299213" header="0.2" footer="0.31496062992125984"/>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24</vt:i4>
      </vt:variant>
    </vt:vector>
  </HeadingPairs>
  <TitlesOfParts>
    <vt:vector size="30" baseType="lpstr">
      <vt:lpstr>Mapa</vt:lpstr>
      <vt:lpstr>Matriz</vt:lpstr>
      <vt:lpstr>Listas</vt:lpstr>
      <vt:lpstr>Análisis de O.E.</vt:lpstr>
      <vt:lpstr>Factor R.</vt:lpstr>
      <vt:lpstr>Anexo 1 - Impacto (RC)</vt:lpstr>
      <vt:lpstr>Ejecución</vt:lpstr>
      <vt:lpstr>Externos</vt:lpstr>
      <vt:lpstr>Frecuencia</vt:lpstr>
      <vt:lpstr>Impacto</vt:lpstr>
      <vt:lpstr>Infraestructura</vt:lpstr>
      <vt:lpstr>Macroprocesos</vt:lpstr>
      <vt:lpstr>P_1</vt:lpstr>
      <vt:lpstr>P_2</vt:lpstr>
      <vt:lpstr>P_3</vt:lpstr>
      <vt:lpstr>P_4</vt:lpstr>
      <vt:lpstr>P_5</vt:lpstr>
      <vt:lpstr>P_6</vt:lpstr>
      <vt:lpstr>P_7</vt:lpstr>
      <vt:lpstr>P_8</vt:lpstr>
      <vt:lpstr>P_9</vt:lpstr>
      <vt:lpstr>Proceso</vt:lpstr>
      <vt:lpstr>Procesos</vt:lpstr>
      <vt:lpstr>Si_No</vt:lpstr>
      <vt:lpstr>Talento_Humano</vt:lpstr>
      <vt:lpstr>Tecnología</vt:lpstr>
      <vt:lpstr>Tipo_Impacto</vt:lpstr>
      <vt:lpstr>Tipología</vt:lpstr>
      <vt:lpstr>Matriz!Títulos_a_imprimir</vt:lpstr>
      <vt:lpstr>Valor_Riesgo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Fredy Garcia Lopez</dc:creator>
  <cp:lastModifiedBy>Julio Alberto Novoa Campos</cp:lastModifiedBy>
  <cp:lastPrinted>2024-01-31T21:48:23Z</cp:lastPrinted>
  <dcterms:created xsi:type="dcterms:W3CDTF">2020-01-13T19:31:31Z</dcterms:created>
  <dcterms:modified xsi:type="dcterms:W3CDTF">2024-04-12T04:57:58Z</dcterms:modified>
</cp:coreProperties>
</file>