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montoya\Downloads\"/>
    </mc:Choice>
  </mc:AlternateContent>
  <bookViews>
    <workbookView xWindow="0" yWindow="0" windowWidth="20490" windowHeight="7350" activeTab="1"/>
  </bookViews>
  <sheets>
    <sheet name="CRITERIOS DE EVALUACIÓN" sheetId="1" r:id="rId1"/>
    <sheet name="CONSOLIDADO GENERAL" sheetId="2" r:id="rId2"/>
    <sheet name="MAPA DE CALOR CONSOLIDADO" sheetId="3" r:id="rId3"/>
  </sheets>
  <calcPr calcId="162913"/>
  <fileRecoveryPr repairLoad="1"/>
  <extLst>
    <ext uri="GoogleSheetsCustomDataVersion2">
      <go:sheetsCustomData xmlns:go="http://customooxmlschemas.google.com/" r:id="rId7" roundtripDataChecksum="Qv13w06CYZuBj1CMUWkPTh58wRlwv3nzIvSClNaq3F0="/>
    </ext>
  </extLst>
</workbook>
</file>

<file path=xl/calcChain.xml><?xml version="1.0" encoding="utf-8"?>
<calcChain xmlns="http://schemas.openxmlformats.org/spreadsheetml/2006/main">
  <c r="AN30" i="2" l="1"/>
  <c r="AV52" i="2"/>
  <c r="AV35" i="2"/>
  <c r="AW58" i="2"/>
  <c r="AW49" i="2"/>
  <c r="AW42" i="2"/>
  <c r="AW38" i="2"/>
  <c r="AW34" i="2"/>
  <c r="AW30" i="2"/>
  <c r="AV26" i="2"/>
  <c r="AV19" i="2"/>
  <c r="AV11" i="2"/>
  <c r="AV18" i="2"/>
  <c r="AV10" i="2"/>
  <c r="AV21" i="2"/>
  <c r="AW19" i="2"/>
  <c r="AV58" i="2"/>
  <c r="AV49" i="2"/>
  <c r="AV42" i="2"/>
  <c r="AV38" i="2"/>
  <c r="AV34" i="2"/>
  <c r="AV30" i="2"/>
  <c r="AW22" i="2"/>
  <c r="AW18" i="2"/>
  <c r="AW10" i="2"/>
  <c r="AV22" i="2"/>
  <c r="AV28" i="2"/>
  <c r="AW11" i="2"/>
  <c r="AW57" i="2"/>
  <c r="AW48" i="2"/>
  <c r="AW41" i="2"/>
  <c r="AW37" i="2"/>
  <c r="AW33" i="2"/>
  <c r="AV57" i="2"/>
  <c r="AV48" i="2"/>
  <c r="AV41" i="2"/>
  <c r="AV37" i="2"/>
  <c r="AV33" i="2"/>
  <c r="AW28" i="2"/>
  <c r="AW21" i="2"/>
  <c r="AW17" i="2"/>
  <c r="AW9" i="2"/>
  <c r="AW47" i="2"/>
  <c r="AW40" i="2"/>
  <c r="AW36" i="2"/>
  <c r="AW32" i="2"/>
  <c r="AV17" i="2"/>
  <c r="AW26" i="2"/>
  <c r="AW55" i="2"/>
  <c r="AV9" i="2"/>
  <c r="AV55" i="2"/>
  <c r="AV47" i="2"/>
  <c r="AV40" i="2"/>
  <c r="AV36" i="2"/>
  <c r="AV32" i="2"/>
  <c r="AW27" i="2"/>
  <c r="AW20" i="2"/>
  <c r="AW12" i="2"/>
  <c r="AV20" i="2"/>
  <c r="AV45" i="2"/>
  <c r="AV31" i="2"/>
  <c r="AW52" i="2"/>
  <c r="AW45" i="2"/>
  <c r="AW39" i="2"/>
  <c r="AW35" i="2"/>
  <c r="AW31" i="2"/>
  <c r="AV27" i="2"/>
  <c r="AV12" i="2"/>
  <c r="AV39" i="2"/>
  <c r="D8" i="3" l="1"/>
  <c r="F7" i="3"/>
  <c r="C4" i="3"/>
  <c r="C8" i="3"/>
  <c r="E7" i="3"/>
  <c r="G6" i="3"/>
  <c r="D7" i="3"/>
  <c r="F6" i="3"/>
  <c r="C7" i="3"/>
  <c r="E6" i="3"/>
  <c r="G5" i="3"/>
  <c r="D6" i="3"/>
  <c r="F5" i="3"/>
  <c r="G4" i="3"/>
  <c r="G8" i="3"/>
  <c r="C6" i="3"/>
  <c r="E5" i="3"/>
  <c r="F4" i="3"/>
  <c r="F8" i="3"/>
  <c r="D5" i="3"/>
  <c r="E4" i="3"/>
  <c r="E8" i="3"/>
  <c r="G7" i="3"/>
  <c r="C5" i="3"/>
  <c r="D4" i="3"/>
  <c r="O8" i="3"/>
  <c r="K6" i="3"/>
  <c r="M5" i="3"/>
  <c r="O4" i="3"/>
  <c r="N8" i="3"/>
  <c r="L5" i="3"/>
  <c r="N4" i="3"/>
  <c r="M8" i="3"/>
  <c r="O7" i="3"/>
  <c r="K5" i="3"/>
  <c r="M4" i="3"/>
  <c r="L8" i="3"/>
  <c r="N7" i="3"/>
  <c r="K4" i="3"/>
  <c r="K8" i="3"/>
  <c r="M7" i="3"/>
  <c r="O6" i="3"/>
  <c r="L7" i="3"/>
  <c r="N6" i="3"/>
  <c r="K7" i="3"/>
  <c r="M6" i="3"/>
  <c r="O5" i="3"/>
  <c r="L6" i="3"/>
  <c r="N5" i="3"/>
</calcChain>
</file>

<file path=xl/sharedStrings.xml><?xml version="1.0" encoding="utf-8"?>
<sst xmlns="http://schemas.openxmlformats.org/spreadsheetml/2006/main" count="1465" uniqueCount="499">
  <si>
    <t>MAPA DE RIESGOS</t>
  </si>
  <si>
    <t>Niveles de impacto aplicados a riesgos de corrupción</t>
  </si>
  <si>
    <t>Frecuencia de la actividad</t>
  </si>
  <si>
    <t>Probabilidad</t>
  </si>
  <si>
    <t>PROBABILIDAD</t>
  </si>
  <si>
    <t xml:space="preserve">Muy alta (5) </t>
  </si>
  <si>
    <t>La actividad que conlleva el riesgo se ejecuta más de 5000 veces al año</t>
  </si>
  <si>
    <t>Alta (4)</t>
  </si>
  <si>
    <t>La actividad que conlleva el riesgo se ejecuta mínimo 500 veces al año y máximo 5000 veces
al año.</t>
  </si>
  <si>
    <t>Media (3)</t>
  </si>
  <si>
    <t>La actividad que conlleva el riesgo se ejecuta de 24 a 500 veces por año</t>
  </si>
  <si>
    <t>Baja  (2)</t>
  </si>
  <si>
    <t>La actividad que conlleva el riesgo se ejecuta de 3 a 24 veces por año</t>
  </si>
  <si>
    <t>Muy baja  (1)</t>
  </si>
  <si>
    <t>La actividad que conlleva el riesgo se ejecuta como máximo 2 veces al año</t>
  </si>
  <si>
    <t>Leve (1)</t>
  </si>
  <si>
    <t>Menor (2)</t>
  </si>
  <si>
    <t>Moderado (3)</t>
  </si>
  <si>
    <t>Mayor (4)</t>
  </si>
  <si>
    <t>Catastrófico (5)</t>
  </si>
  <si>
    <t>IMPACTO</t>
  </si>
  <si>
    <t>Valoración del nivel de riesgo</t>
  </si>
  <si>
    <t>Afectación económica</t>
  </si>
  <si>
    <t>Afectación reputacional</t>
  </si>
  <si>
    <t>(1-2)</t>
  </si>
  <si>
    <t>Baja</t>
  </si>
  <si>
    <t>Asumir el Riesgo (Genera menores efectos que pueden ser fácilmente remediados).</t>
  </si>
  <si>
    <t>Mayor a 500 SMLMV</t>
  </si>
  <si>
    <t>El riesgo afecta la imagen de la entidad a nivel nacional, con efecto publicitario sostenido a nivel país.</t>
  </si>
  <si>
    <t>(3-9)</t>
  </si>
  <si>
    <t>Moderada</t>
  </si>
  <si>
    <t>Reducir el Riesgo (Se administra con procedimientos normales de control).</t>
  </si>
  <si>
    <t>Entre 100 y 500 SMLMV</t>
  </si>
  <si>
    <t>El riesgo afecta la imagen de la entidad con efecto publicitario sostenido a nivel de sector administrativo, nivel departamental o Municipal</t>
  </si>
  <si>
    <t>(10-16)</t>
  </si>
  <si>
    <t>Alta</t>
  </si>
  <si>
    <t>Reducir el Riesgo, Evitar, Compartir o Transferir (Se requiere pronta atención).</t>
  </si>
  <si>
    <t>Entre 50 y 100 SMLMV</t>
  </si>
  <si>
    <t>El riesgo afecta la imagen de la entidad con algunos usuarios de relevancia frente al logro de los objetivos</t>
  </si>
  <si>
    <t>(17-25)</t>
  </si>
  <si>
    <t>Extrema</t>
  </si>
  <si>
    <t>Reducir el Riesgo, Evitar o Compartir (Se requiere acción inmediata).</t>
  </si>
  <si>
    <t>Entre 10 y 50 SMLMV</t>
  </si>
  <si>
    <t>El riesgo afecta la imagen de la entidad internamente, de conocimiento general a nivel interno, de junta directiva y accionistas y/o de proveedores</t>
  </si>
  <si>
    <t>Afectación menor a 10 SMLMV</t>
  </si>
  <si>
    <t>El riesgo afecta la imagen de algún área de la organización.</t>
  </si>
  <si>
    <t xml:space="preserve">CAPACIDAD DEL RIESGO </t>
  </si>
  <si>
    <t xml:space="preserve">Valor máximo </t>
  </si>
  <si>
    <t xml:space="preserve">Es el máximo nivel de la combinación de probabilidad e impacto en la matriz de riesgos </t>
  </si>
  <si>
    <t xml:space="preserve"> </t>
  </si>
  <si>
    <t xml:space="preserve">Capacidad máxima </t>
  </si>
  <si>
    <t>Es el valor máximo determinado en que la combinación de probabilidad e impacto resulta en nivel extremo y sobre el cual la alta dirección considera que no sería posible el logro de los objetivos de la entidad.</t>
  </si>
  <si>
    <t xml:space="preserve">TOLERANCIA DEL RIESGO </t>
  </si>
  <si>
    <t>Es el valor de la máxima desviación admisible del nivel de riesgo con respecto al valor del apetito de riesgo determinado por la entidad.</t>
  </si>
  <si>
    <t xml:space="preserve">APETITO DEL RIESGO </t>
  </si>
  <si>
    <t>Es el nivel de riesgo que la entidad puede aceptar en relación con sus objetivos, el marco legal y las disposiciones de la alta dirección. El apetito de riesgo puede ser diferente para los distintos tipos de riesgos que la entidad debe o desea gestionar.</t>
  </si>
  <si>
    <t>MATRIZ DE CALIFICACIÓN, EVALUACIÓN Y RESPUESTA A LOS RIESGOS</t>
  </si>
  <si>
    <t>CÓDIGO: EPLE-FT-025</t>
  </si>
  <si>
    <t>VERSIÓN: 10</t>
  </si>
  <si>
    <t>FECHA DE APROBACIÓN: 30/04/2025</t>
  </si>
  <si>
    <t>RESPONSABLE: PLANEACIÓN</t>
  </si>
  <si>
    <t>Identificación del riesgo</t>
  </si>
  <si>
    <t>Análisis de Riesgo (Riesgo inherente)</t>
  </si>
  <si>
    <t>Evaluación de controles</t>
  </si>
  <si>
    <t>Riesgo residual</t>
  </si>
  <si>
    <t>Identificación de los puntos de riesgo</t>
  </si>
  <si>
    <t>Área de impacto</t>
  </si>
  <si>
    <t>Riesgo 
(¿Qué puede suceder?)</t>
  </si>
  <si>
    <t xml:space="preserve">Factor de riesgo </t>
  </si>
  <si>
    <t>Clasificación</t>
  </si>
  <si>
    <t>Probabilidad o Frecuencia
(Sobre las causas)</t>
  </si>
  <si>
    <t>F</t>
  </si>
  <si>
    <t>%F</t>
  </si>
  <si>
    <t>Impacto
(Sobre las consecuencias)</t>
  </si>
  <si>
    <t>I</t>
  </si>
  <si>
    <t>%I</t>
  </si>
  <si>
    <t>Total Nivel de Exposición
(F x I)</t>
  </si>
  <si>
    <t>Zona de riesgo Inherente</t>
  </si>
  <si>
    <t>Descripción del control</t>
  </si>
  <si>
    <t>Tipo de control aplicado</t>
  </si>
  <si>
    <t>% Control</t>
  </si>
  <si>
    <t>Análisis y evaluación de controles</t>
  </si>
  <si>
    <t>Probabilidad o Frecuencia residual</t>
  </si>
  <si>
    <t>F'</t>
  </si>
  <si>
    <t>%F'</t>
  </si>
  <si>
    <t>Impacto residual</t>
  </si>
  <si>
    <t>I'</t>
  </si>
  <si>
    <t>%I'</t>
  </si>
  <si>
    <t>Total Nivel de Exposición ajustado 
(F' x I')</t>
  </si>
  <si>
    <t>Zona de riesgo residual</t>
  </si>
  <si>
    <t>Opciones de manejo</t>
  </si>
  <si>
    <t>Riesgo Inherente</t>
  </si>
  <si>
    <t>Riesgo Residual</t>
  </si>
  <si>
    <t>Tipo</t>
  </si>
  <si>
    <t>Macroproceso</t>
  </si>
  <si>
    <t>Proceso / Proyecto</t>
  </si>
  <si>
    <t>Objetivo del proceso / proyecto</t>
  </si>
  <si>
    <t>Alcance del proceso</t>
  </si>
  <si>
    <t>Tipología</t>
  </si>
  <si>
    <t xml:space="preserve">Código </t>
  </si>
  <si>
    <t>Inicio</t>
  </si>
  <si>
    <t xml:space="preserve">¿Qué?
Impacto </t>
  </si>
  <si>
    <t xml:space="preserve">¿Cómo?
Causa Inmediata  </t>
  </si>
  <si>
    <t xml:space="preserve">¿Por qué?
Causa raíz </t>
  </si>
  <si>
    <t>Factor</t>
  </si>
  <si>
    <t xml:space="preserve">Descripción </t>
  </si>
  <si>
    <t>Responsable</t>
  </si>
  <si>
    <t>Acción</t>
  </si>
  <si>
    <t>Complemento</t>
  </si>
  <si>
    <t>Implementación</t>
  </si>
  <si>
    <t>% Implementación</t>
  </si>
  <si>
    <t>Documentación</t>
  </si>
  <si>
    <t>Frecuencia</t>
  </si>
  <si>
    <t>Evidencia</t>
  </si>
  <si>
    <t>Gestion</t>
  </si>
  <si>
    <t>Estratégico</t>
  </si>
  <si>
    <t>Gestión de Marca y Comunicaciones</t>
  </si>
  <si>
    <t>Generar canales de comunicación internos y externos para fortalecer la gestión de la entidad, mediante estrategias comunicacional organizacional interna y estrategias de comunicación masiva de forma externa.</t>
  </si>
  <si>
    <t>Inicia con la formulación de políticas de comunicación del Canal tanto interna como externa y finaliza en su implementación y evaluación.</t>
  </si>
  <si>
    <t>Gestión</t>
  </si>
  <si>
    <t>EGCM-RG-001</t>
  </si>
  <si>
    <t>Afectación reputacional.</t>
  </si>
  <si>
    <t>Posibilidad de</t>
  </si>
  <si>
    <t>Divulgación de contenidos</t>
  </si>
  <si>
    <t>Con información errada</t>
  </si>
  <si>
    <t>debido a que se recibe a destiempo, con información incompleta o errada por parte del área solicitante, o por desatención al flujo e revisión por parte de Comunicaciones.</t>
  </si>
  <si>
    <t>Proceso</t>
  </si>
  <si>
    <t>Falta de procedimientos</t>
  </si>
  <si>
    <t>Ejecución y administración de procesos</t>
  </si>
  <si>
    <t>Media</t>
  </si>
  <si>
    <t>Moderado</t>
  </si>
  <si>
    <t>MODERADA</t>
  </si>
  <si>
    <t>El profesional especializado de Comunicaciones</t>
  </si>
  <si>
    <t>da cumplimiento a la ruta de flujo de trabajo de comunicaciones para revisión de contenidos</t>
  </si>
  <si>
    <t>y establece tiempos claros para la aplicación de la misma.</t>
  </si>
  <si>
    <t>Preventivo</t>
  </si>
  <si>
    <t>Automático</t>
  </si>
  <si>
    <t>Documentado</t>
  </si>
  <si>
    <t>Continua</t>
  </si>
  <si>
    <t>Con registro</t>
  </si>
  <si>
    <t>Asumir o reducir el Riesgo.</t>
  </si>
  <si>
    <t>Control, Seguimiento y Evaluación</t>
  </si>
  <si>
    <t>Control Interno</t>
  </si>
  <si>
    <t>Agregar valor a la gestión del Canal a través de la evaluación en forma independiente y objetiva la eficiencia, eficacia y economía de los procesos, planes, proyectos y metas institucionales, ayudando al Canal con el cumplimiento de sus objetivos a través de la mejora continua de los procesos.</t>
  </si>
  <si>
    <t>Inicia con la formulación del Plan Anual de Auditoría, continúa con la ejecución de las actividades programadas y finaliza con los seguimientos a los planes de mejoramiento y demás informes de carácter normativo.</t>
  </si>
  <si>
    <t>CCSE-RG-001</t>
  </si>
  <si>
    <t>Posiblidad de</t>
  </si>
  <si>
    <t xml:space="preserve">
por investigaciones por parte de los entes de control y vigilancia</t>
  </si>
  <si>
    <t>por deficiencias técnicas en la priorización de actividades y/o unidades auditables en el Plan Anual de Auditoría.</t>
  </si>
  <si>
    <t>Falta de capacitación</t>
  </si>
  <si>
    <t>El jefe de la Oficina de Control Interno</t>
  </si>
  <si>
    <t>verifica que la(s) evaluación(es) y/o seguimiento(s) priorizados en la herramienta de formulación del Plan Anual de Auditoría se incluyan en la consolidación de este.</t>
  </si>
  <si>
    <t>A través del diligenciamiento del formato CCSE-FT-020 o herramienta que se encuentre vigente y socializa los resultados en el Comité institucional de Coordinación de Control Interno - CICCI, quién evaluará y aprobará el Plan Anual de Auditoría. 
En caso de evidenciar desviaciones se consiganará en el acta correspondiente las modificaciones requeridas y se presentará la versión respectiva del plan en una nueva sesión del CICCI</t>
  </si>
  <si>
    <t>Manual</t>
  </si>
  <si>
    <t>CCSE-RG-002</t>
  </si>
  <si>
    <t>por recibir sanciones de los entes de control y vigilancia, comunicaciones y/o alertas de otros organismos</t>
  </si>
  <si>
    <t xml:space="preserve">debido a la falta de seguimiento en la emisión de respuestas a los requerimientos asignados a la Oficina de Control Interno, asi como el incumplimiento de los términos de calidad y oportunidad.
</t>
  </si>
  <si>
    <t>ALTA</t>
  </si>
  <si>
    <t>El equipo de la Oficina de Control Interno</t>
  </si>
  <si>
    <t>verifica las radicaciones asignadas (a la Oficina de Control Interno) en la ventanilla única de radicación.</t>
  </si>
  <si>
    <t>mediante seguimiento del trámite de conformidad con los lineamientos establecidos en el  "CCSE-IN-001 - Instructivo para la atención de requerimientos a entes externos de control", bases de datos [internas] y el procedimiento AAUT-PD-001  ATENCIÓN Y RESPUESTA A REQUERIMIENTOS DE LA CIUDADANIA. 
En caso de detectar desviaciones en la ejecución del control se adelantará la actualización de las bases de datos del proceso, así como la emisión de respuestas a que haya lugar lo cual quedará consignado en el expediente de Informes a entes de control y vigilancia en el repositorio del área.</t>
  </si>
  <si>
    <t>Detectivo</t>
  </si>
  <si>
    <t>CCSE-RG-003</t>
  </si>
  <si>
    <t xml:space="preserve">
por investigaciones por parte de los entes de control y vigilancia y requerimientos de la Alta Dirección.</t>
  </si>
  <si>
    <t>debido a la producción de informes inconsistentes, imprecisos y/o sesgados, por debilidades en las competencias del equipo de la Oficina de Control Interno, conflictos de interés y comportamientos no éticos.</t>
  </si>
  <si>
    <t>Usuarios, productos y prácticas</t>
  </si>
  <si>
    <t>Los colabarodres de la Oficina de Control Interno</t>
  </si>
  <si>
    <t>diligencian y firman el formato "COMPROMISO ÉTICO DEL AUDITOR INTERNO CANAL CAPITAL".</t>
  </si>
  <si>
    <t xml:space="preserve">De conformidad con lo requerido en el CCSE-PO-004 Código de ética para auditores internos y el Jefe de la Oficina de Control Interno los remite al expediente contractual, posterior a la verificación de diligenciamiento al inicio de la vinculación.
En caso de detectarse alguna desviación se firmará y se remitirá al expediente como anexo al informe de actividades durante la ejecución del contrato al área jurídica. </t>
  </si>
  <si>
    <t>Los colaboradores de la Oficina de Control Interno</t>
  </si>
  <si>
    <t>diligencian y firman el formato  "COMPROMISO ANTISOBORNO Y SARLAF DE CANAL CAPITAL"</t>
  </si>
  <si>
    <t xml:space="preserve">De conformidad con lo requerido por el área de Contratos durante la etapa precontractual los colaboradores que se vinculen a la Ofiicna  deberán diligenciar el formato dónde se declara el conocmienento de los lineamientos establecidos en materia de antisoborno en Canal Capital.
En caso de detectarse alguna desviación el colaborador ajustará el documento en la etapa precontractual o no se dará continuidad al proceso contractual. </t>
  </si>
  <si>
    <t>El Jefe de la Oficina de Control Interno</t>
  </si>
  <si>
    <t>programa capacitaciones internas sobre el contenido del código de ética del auditor y otros temas</t>
  </si>
  <si>
    <t>que fortalezcan las capacidades y competencias del equipo de la Oficina de Control Interno.
En caso de detectar algina desviación, se realizará la programación de la misma en el Plan de Fomento.</t>
  </si>
  <si>
    <t>Muy baja</t>
  </si>
  <si>
    <t>en cada proceso de contratación requerido incluye en los Estudios Previos los requisitos de formación académica y experiencia mínima de las personas que se vincularán a la Oficina de Control Interno</t>
  </si>
  <si>
    <t xml:space="preserve">de acuerdo con las actividades que desarrollará en el marco del Plan Anual de Auditorías de la Vigencia y los remite al ordenador del gasto para su aprobación.
En caso de detectarse alguna desviación se realizará el ajuste en los estudios previos definiendo la formación y experiencia requerida o no se dará continuidad al proceso contractual. </t>
  </si>
  <si>
    <t>verifica que el equipo de la Oficina de Control Interno entregue los informes de resultado de evaluación(es) y seguimiento(s) programados</t>
  </si>
  <si>
    <t xml:space="preserve">cumpliendo los requisitos establecidos en el "CCSE-MN-001 MANUAL DE AUDITORÍA INTERNA", aquellos que cumplan con las caracteristicas serán firmados y remitidos a las partes interesadas para su conocimiento 
En caso de detectarse alguna desviación se devuelven al colaborador  con el fin de adelantar las modificaciones requeridas, a través de correo electrónico. </t>
  </si>
  <si>
    <t>Misional</t>
  </si>
  <si>
    <t>Diseño y ejecución de la estrategia de programación y contenidos</t>
  </si>
  <si>
    <t>Ofrecer a las audiencias una programación de contenidos de calidad que planteen la transformación de la sociedad hacia un modelo participativo e incluyente</t>
  </si>
  <si>
    <t>En la etapa inicial del proceso que corresponde a la planeación del mismo, se elabora un plan de programación acorde con las directrices de la Dirección Operativa y la Gerencia. En la etapa siguiente se realiza el diseño de la parrilla de programación semanal y la continuidad diaria de programación, se realiza el control de calidad de los contenidos para evaluar el cumplimiento de parámetros técnicos y editoriales para su correspondiente emisión.</t>
  </si>
  <si>
    <t>MDCC-RG-001</t>
  </si>
  <si>
    <t>afectación reputacional y/o procesos de investigación efectuados a la entidad por parte de entes de control</t>
  </si>
  <si>
    <t>por errores técnicos, de calidad y/o incumplimiento de la normatividad en los contenidos programados para ser emitidos</t>
  </si>
  <si>
    <t>ocasionada por fallas en la verificación del cumplimiento de estándares de calidad, editoriales o normativos aplicables a la parrilla de programación</t>
  </si>
  <si>
    <t>Muy alta</t>
  </si>
  <si>
    <t>Profesional Especializado grado 3 de programación, Operario grado 2 de programación y y los contratistas que prestan servicios de control de calidad para Tráfico</t>
  </si>
  <si>
    <t>realizan la verificación de la aplicación de los parámetros de control de calidad, técnicos y normativos descritos en el documento MDCC-MN-003 MANUAL DE TRAFICO Y ALISTAMIENTO y normatividad vigente aplicable a la parrilla de programación de contenidos.</t>
  </si>
  <si>
    <t>El soporte a la ejecución de este control es el documento MDCC-FT-022 Entrega, control de calidad y contenidos de programas.
Cada vez que se identifica que un contenido audiovisual no cumple con los parámetros de calidad y técnicos definidos por el profesional especializado grado 3 del área Técnica, el mismo se regresa al contratista designado como productor encargado o al proveedor para que adelante los ajustes correspondientes. 
En el caso de que el operario grado 2 de Programación y/o los contratistas que prestan servicios de control de calidad para el área de Tráfico identifiquen dudas en la aplicación de los parámetros normativos, estos notifican a través de correo electrónico al profesional especializado grado 3 de Programación para el análisis y toma de decisiones, de acuerdo con lo establecido en el MDCC-MN-003 MANUAL DE TRÁFICO Y ALISTAMIENTO.</t>
  </si>
  <si>
    <t>Apoyo</t>
  </si>
  <si>
    <t>Gestión contractual</t>
  </si>
  <si>
    <t>Brindar asesoría y acompañamiento a las áreas y equipos de la Entidad, para que los procesos de contratación adelantados cumplan con la normatividad vigente y estándares internos definidos.</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</si>
  <si>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cuando haya lugar a ello. Dicho cierre contractual será elaborado por el supervisor del contrato.</t>
  </si>
  <si>
    <t>AGJC-RG-003</t>
  </si>
  <si>
    <t>Afectación económica (presupuestal)</t>
  </si>
  <si>
    <t>afectación reputacional y/o económica</t>
  </si>
  <si>
    <t>por demandas e investigaciones y/o sanciones disciplinarias, fiscales y penales</t>
  </si>
  <si>
    <t>debido a la falta de controles y seguimiento al contrato o convenio por parte del supervisor o interventor que ocasiona demoras en la solicitud de liquidación del contrato al área jurídica</t>
  </si>
  <si>
    <t>Mayor</t>
  </si>
  <si>
    <t>El abogado designado en la Secretaría General</t>
  </si>
  <si>
    <t>realiza la verificación de la conformidad de la información suministrada por el supervisor del contrato en el cierre contractual atendiendo a la solicitud de liquidación y la información contenida en el cerificado de cierre contractual. Lo anterior de acuerdo con lo establecido en el AGJC-CN-MN-002 MANUAL DE SUPERVISIÓN E INTERVENTORÍA con relación a las Funciones en la etapa pos-contractual</t>
  </si>
  <si>
    <t>a través de la revisión del documento, en los casos en que exista necesidad de ajuste, estos serán solicitados a través de correo electrónico al supervisor del contrato, en caso contrario, se procederá a continuar el trámite de liquidación.</t>
  </si>
  <si>
    <t>Reducir el Riesgo, Evitar, Compartir o Transferir (pronta atención).</t>
  </si>
  <si>
    <t>Gestión Tecnologías de la Información y la Comunicación</t>
  </si>
  <si>
    <t>Garantizar el aprovisionamiento de los recursos e infraestructura tecnológica necesaria para el cumplimiento de los objetivos misionales; así como el soporte técnico a las areas de apoyo para el funcionamiento y articulación de los procesos de Canal Capital.</t>
  </si>
  <si>
    <t>Inicia con la identificación de necesidades y solicitudes de requerimientos en materia de recursos tecnológicos, y finaliza con la gestión efectiva de los mismos</t>
  </si>
  <si>
    <t>AGRI-SI-RG-001</t>
  </si>
  <si>
    <t>Sanciones de los entes de control y vigilancia, generación de reprocesos en las actividades internas y pérdida total o parcial de la información Institucional</t>
  </si>
  <si>
    <t>Por alteración o eliminación parcial o total de la información por los diferentes responsables y/o usuarios internos, así como por terceros ajenos a la entidad (ciberdelincuentes).</t>
  </si>
  <si>
    <t>Por incumplimiento de la política de seguridad y privacidad de la información y políticas complementarias por parte de los usuarios,  debilidades en el proceso de desvinculación de colaboradores y contratistas para la denegación de acceso y permisos en los servicios TIC, incumplimiento de la política de continuidad de la operación tecnológica, falta de monitoreo del software orientado a la seguridad de la información y perimetral.</t>
  </si>
  <si>
    <t>El profesional especializado de sistemas y el agente de seguridad de la información</t>
  </si>
  <si>
    <t>Adelantan la aplicación de los controles orientados a la seguridad de la información contenidos en la norma ISO 27002 mitigando la posible materialización del riesgo debido a que los mismos se encargan de fortalecer el uso adecuado de los recursos tecnológicos y activos de información de la entidad.</t>
  </si>
  <si>
    <t>En caso de identificarse desviaciones en la aplicación del control se realizan las respectivas investigaciones para mitigar la materialización del riesgo, debido a que los mismos se encargan de fortalecer el uso adecuado de los recursos tecnológicos y activos de información de la entidad.</t>
  </si>
  <si>
    <t>AGRI-SI-RG-002</t>
  </si>
  <si>
    <t>Interrupción parcial o total de los servicios tecnológicos críticos para la operación de la organización</t>
  </si>
  <si>
    <t>Fallas en los recursos tecnológicos (hardware, software, redes, infraestructura de TI), que pueden afectar la continuidad de los procesos misionales y de soporte.</t>
  </si>
  <si>
    <t>Por daños en hardware, errores o fallas en software, interrupciones eléctricas, caídas de red, errores humanos, obsolescencia de equipos, incidentes de ciberseguridad o fallos en los servicios de proveedores tecnológicos.</t>
  </si>
  <si>
    <t>Tecnología</t>
  </si>
  <si>
    <t>Daño de equipos</t>
  </si>
  <si>
    <t>Fallas tecnológicas</t>
  </si>
  <si>
    <t>El profesional especializado de sistemas</t>
  </si>
  <si>
    <t>Lidera la formulación del plan de mantenimiento de equipos y supervisa su ejecución, llevando el control del estado de los equipos y la identificación de aquellos que puedan presentar posibles fallas de funcionamiento, reduciendo la aplicación de mantenimientos correctivos</t>
  </si>
  <si>
    <t>En caso de identificarse desviaciones en la aplicación del control se realizan las respectivas investigaciones para mitigar la materialización del riesgo debido a que los mismos se encargan de fortalecer el adecuado funcionamiento del parque tecnológico.</t>
  </si>
  <si>
    <t>Gestión para la creación y circulación de contenidos en plataformas digitales</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</si>
  <si>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</si>
  <si>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</si>
  <si>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MGDC-RG-001</t>
  </si>
  <si>
    <t>afectación reputacional</t>
  </si>
  <si>
    <t>ocasionado por sanciones o restricciones en las plataformas digitales de Canal Capital</t>
  </si>
  <si>
    <t>debido a errores técnico y/o editoriales por parte del equipo digital, en la publicación de contenidos en los sitios web y/o redes sociales, sin el cumplimiento de lineamientos de derechos de autor y conexos.</t>
  </si>
  <si>
    <t>Caída de aplicaciones</t>
  </si>
  <si>
    <t>Menor</t>
  </si>
  <si>
    <t>Director Operativo o el designado como lider de contenido digitales</t>
  </si>
  <si>
    <t>realiza reuniones de seguimiento mensual en el que se suministran lineamientos y recomendaciones sobre los aspectos clave técnicos y editoriales al equipo digital. Lo anterior con el fin de evitar fallas en la publicación de contenidos en redes sociales y página web</t>
  </si>
  <si>
    <t>soporte de la realización de este control son el acta de la reunión, trascrición IA o grabación donde se aborda el tema técnico y editorial</t>
  </si>
  <si>
    <t>Gestión Financiera y Facturación</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</si>
  <si>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</si>
  <si>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El procedimiento inicia con la consolidación de documentos por parte de los supervisores de contrato o áreas interesadas y finaliza con la liquidación y giro de los pagos y el archivo de los soportes de los mismos.</t>
  </si>
  <si>
    <t>AGFF-RG-001</t>
  </si>
  <si>
    <t>ser vinculados a demandas,  procesos administrativos, disciplinarios, fiscales y penales</t>
  </si>
  <si>
    <t>debido al incumplimiento en el pago oportuno</t>
  </si>
  <si>
    <t>por falta de seguimiento en la operación de cada una de las áreas intervienen en el proceso.</t>
  </si>
  <si>
    <t>Error en la aplicación del procedimiento</t>
  </si>
  <si>
    <t>Catastrófico</t>
  </si>
  <si>
    <t>Profesional  de Contabilidad  
Profesional de Tesorería
Profesional de radicación
Profesional de presupuesto</t>
  </si>
  <si>
    <t>Realizan los cruces de información entre las áreas que intervienen en el proceso y generar informes pertinentes. ( INFORME DE CIERRE LIQUIDACIÓN DE CUENTAS E INFORME DE ORDENES DE PAGO CANCELADAS)</t>
  </si>
  <si>
    <t>En caso de identificar desviaciones o errores, se realiza el ajuste.</t>
  </si>
  <si>
    <t>AGFF-RG-002</t>
  </si>
  <si>
    <t>afectación reputacional y económica por posibles investigaciones de entes de control</t>
  </si>
  <si>
    <t>debido a la programación (liquidación del presupuesto diferente al aprobado por el CONFIS) y seguimiento a la ejecución presupuestal, fuera de los requerimientos definidos en la normatividad vigente, al igual que de los procedimientos internos.</t>
  </si>
  <si>
    <t>por falta de cumplimiento a los controles establecidos en el procedimiento y falta de seguimiento a la ejecución presupuestal.</t>
  </si>
  <si>
    <t>Profesional de Presupuesto de la entidad</t>
  </si>
  <si>
    <t>Efectúa los controles establecidos en el procedimiento: 
- En la etapa de programación, incorpora la información contenida en la Resolución de Liquidación de Presupuesto, en el sistema de Presupuesto Distrital - BOGDATA, por cada rubro de ingresos y gastos, de acuerdo a la Resolución del CONFIS.
- Envía el reporte de ejecución presupuestal mes vencido a los ordenadores del gasto generando las alertas correspondientes, para que ellos verifiquen la ejecución física y presupuestal de los rubros.</t>
  </si>
  <si>
    <t>En caso de identificar desviaciones o errores, se emiten las recomendaciones a que haya lugar y se realiza el ajuste pertinente.</t>
  </si>
  <si>
    <t>AGFF-RG-003</t>
  </si>
  <si>
    <t>afectación reputacional y económica</t>
  </si>
  <si>
    <t>por posibles retrasos  o por la presentacion de la informacion contable  que no refleja razonablemente la situacion Financiera de la entidad</t>
  </si>
  <si>
    <t>debido a la falta de un mecanismo de identificacion, que evite la confusion de multiples  fechas importantes para la presentacion de los impuestos, debido a la falta de una correcta parametrización del software contable SIIGO y registros manuales en el software susceptible de errores.</t>
  </si>
  <si>
    <t>Profesional Especializado de Contabilidad</t>
  </si>
  <si>
    <t>Realiza conciliaciones periódicas con las áreas que suministran hechos económicos ( cartera, servicios administrativos, tesorería).                      
Cotiza posibles costos para la contratación de la reparametrización del sistema.
Revisa el cronograma de informes de segunda linea donde se enuentra toda la infornacion que la entidad debe reportar en esta materia.</t>
  </si>
  <si>
    <t xml:space="preserve">Realiza de manera mensual el análisis de cuenta para detectar saldos con naturaleza contraria y se procede a realizar la nota contable de tal manera que la información reportada sea correcta, confiable y clara. 
</t>
  </si>
  <si>
    <t>AGFF-RG-004</t>
  </si>
  <si>
    <t>incurrir en procesos disciplinarios y/o fiscales por parte de los interesados  y los entres de control.</t>
  </si>
  <si>
    <t>debido al déficit en caja de la entidad.</t>
  </si>
  <si>
    <t>por causa de no solicitar el giro de los recursos en el tiempo estipulado a la Secretaria de Hacienda. Y por el bajo recaudo frente a lo contratado y facturado.</t>
  </si>
  <si>
    <t>Profesional de Tesorería y Profesional de Cartera</t>
  </si>
  <si>
    <t>Actualizan el flujo de caja de forma mensual y generan alerta mediante el  informe de cartera con respecto a la ejecución de la contratación y negociaciones actuales vigentes.</t>
  </si>
  <si>
    <t>En el comité directivo de gestion y desempeño se expone el informe de cartera y el informe de gestión (en donde se encuentra el flujo de caja) alertando a los directivos sobre la situación actual.</t>
  </si>
  <si>
    <t>Gestión Jurídica</t>
  </si>
  <si>
    <t>Proteger los intereses de la empresa y recuperar el patrimonio de Canal Capital, a través de la asesoría jurídica, la producción normativa, el cobro coactivo, la representación judicial y extrajudicial, de manera que permita lograr estándares de eficiencia y seguridad jurídica, facilitando la toma de decisiones y la prevención del daño antijurídico. También se debe adelantar la fase de juzgamiento en primera instancia de los procesos disciplinarios de acuerdo con la normatividad vigente.</t>
  </si>
  <si>
    <t>El proceso contempla la planeación, proyección, revisión y suscripción de actos administrativos de carácter general, emisión de conceptos jurídicos, representación judicial y extrajudicial de la entidad, cumplimiento de sentencias judiciales, elaboración de políticas en materia de
gestión judicial y extrajudicial y de prevención del daño antijurídico, gestión de cobro coactivo para recuperar acreencias a favor de la empresa, y juzgamiento en primera instancia de los procesos disciplinarios en contra de servidores o exservidores de la entidad.</t>
  </si>
  <si>
    <t>GJUR-RG-001</t>
  </si>
  <si>
    <t xml:space="preserve">
Posibilidad de incurrir en perdidas economicas derivado de deficiencias, fallas u omisiones en la ejecución de los procesos o funciones que realizan las áreas de Canal Capital.</t>
  </si>
  <si>
    <t>Afectación economica y detrimento patrimonial del canal</t>
  </si>
  <si>
    <t>- Constante actualización de directrices Nacionales y Distritales que no surten suficientes procesos de socialización. 
- Falta de recursos que podría darse por los recortes presupuestales, humanos y técnicos que influirían directamente en la no sostenibilidad en el tiempo de los programas e iniciativas de los proyectos de inversión de Canal Capital. 
- Deficiencias en la gestión administrativa y operativa que generan incumplimientos contractuales o jurídicos. 
- Desconocimiento u omisión de los procesos establecidos al interior del Canal para una adecuada gestión administrativa y opertiva</t>
  </si>
  <si>
    <t xml:space="preserve">- Ausencia de actualización periodica del normograma integral con  la totalidad y clasificación de la normatividad vigente a la entidad y el  monitoro de su impacto en los procesos y procedimientos internos.
- Posible configuración de Conflicto de Interés entre el apoderado de Canal Capital y los demandantes
- Confusión entre normas y directrices a nivel institucional y directrices a nivel Distrital
</t>
  </si>
  <si>
    <t>Profesional de la Oficina Jurídica</t>
  </si>
  <si>
    <t>Realizar seguimiento a la implementación y/o actualización de la Política de Daño Antijurídico en Canal Capital</t>
  </si>
  <si>
    <t>El seguimiento a la implementación de la Política de Daño Antijurídico en Canal Capital implica monitorear las medidas adoptadas, su impacto litigioso y evaluar su cumplimiento mediante indicadores específicos, con la finalidad de asegurar la mejora del riesgo inherente que genera daño.</t>
  </si>
  <si>
    <t>GJUR-RG-002</t>
  </si>
  <si>
    <t xml:space="preserve">Exposición reputacional derivado de interpretaciones inadecuadas en la emisión de conceptos jurídicos y consultas
</t>
  </si>
  <si>
    <t xml:space="preserve">Afectación de la imagen del canal con efecto publicitario sostenido a nivel de sector administrativo, nivel departamental o Municipal con posibles impactos economicos.
</t>
  </si>
  <si>
    <t>- Constante actualización de directrices Nacionales y Distritales que no surten suficientes procesos de socialización.
- Emisión de información falsa e inexacta
- Divergencias en lo resuelto por los operadores judiciales en casos análogos que generan inseguridad jurídica.</t>
  </si>
  <si>
    <t xml:space="preserve">Deficiencias, fallas u omisiones en la identificación o análisis de la documentación presentada para la emision de conceptos juridicos y consultas,  asi como la normatividad, jurisprudencia o doctrina aplicable al caso específico.
</t>
  </si>
  <si>
    <t>Revisión anual del normograma de la entidad aplicale a Canal Capital</t>
  </si>
  <si>
    <t>La actualización del normograma de la entidad es necesario para garantizar la seguridad jurídica, la eficiencia operativa y la toma de decisiones informadas dentro de Canal Capital.</t>
  </si>
  <si>
    <t>Gestión Técnica para la producción realización emisión y distribución</t>
  </si>
  <si>
    <t>Garantizar la calidad de la señal de transmisión del canal, evaluando y monitoreando el correcto funcionamiento de los equipos técnicos, ejecutando oportunamente los mantenimientos preventivos y correctivos, y revisando periódicamente la vigencia de las garantías de los equipos.</t>
  </si>
  <si>
    <t>El proceso de emisión de contenidos comprende las acciones relacionadas con:
* Mantenimiento de equipos asignados  a la coordinación técnica.
* Gestión de la calidad de la señal de transmisión del canal
* Lineamientos para la continuidad del negocio desde las acciones de la coordinación técnica</t>
  </si>
  <si>
    <t>MECN-RG-001</t>
  </si>
  <si>
    <t>Sanciones por parte del Ministerio de Tecnologías de la Información y las Comunicaciones y/o Comision de Regulacion de Comunicaciones</t>
  </si>
  <si>
    <t>Por el incumplimiento de compromisos adquiridos con clientes por la vulneracion al derecho de acceso al servicio público de televisión de los usuarios</t>
  </si>
  <si>
    <t>Ocasionado por fallas imprevistas en en los equipos asignados al area Tecnica y/o servicios prestados por proveedores; dedido a el incumplimiento del cronograma de mantenimieto  y/o falta del seguimiento al mismo.</t>
  </si>
  <si>
    <t>El Profesional especializado grado 3 de técnica y/o el contratista que presta servicios de apoyo administrativo al área Técnica</t>
  </si>
  <si>
    <t>en caso de presentarse fallas en la aplicación del cronograma de mantenimiento, así como en la actualización de las hojas de vida, se realizará las investigaciones correspondientes y se dará solución a la inconsistencia identificada.</t>
  </si>
  <si>
    <t>Los funcionarios que cumplen las labores como auxiliares de master de emisión y los contratistas que prestan servicios profesionales de ingeniería.</t>
  </si>
  <si>
    <t>realizan diariamente el monitoreo durante el desarrollo de sus actividades a la continuidad de la señal recepcionada en el master de emisión tanto en TDT como en los Cable-operadores; en caso de evidenciar reportar de manera oportuna y clara las fallas presentadas en audio y/o en video que pudieran afectar a los canales Capital y Eureka, lo anterior con el fin garantizar hacer seguimiento y subsanar en el menor tiempo posible las fallas identificadas.</t>
  </si>
  <si>
    <t>Las fallas identificadas son reportadas en las bitácoras diarias y en el formulario REPORTE CONTINUIDAD DE SEÑAL y se informa al profesional especializado grado 03 del Área Técnica para la toma de decisiones</t>
  </si>
  <si>
    <t>Ambiental</t>
  </si>
  <si>
    <t>MECN-RA-001</t>
  </si>
  <si>
    <t>Contaminación del suelo, afectación a la salud de los contratistas y funcionarios del área, incendios y sanciones por parte de la autoridad ambiental competente</t>
  </si>
  <si>
    <t>Por la aplicación inadecuada de las buenas prácticas frente al uso de combustibles,</t>
  </si>
  <si>
    <t>Debido a desconocimiento por parte del equipo del área técnica encargado, así como falencias en la capacitación en el manejo de combustibles y material inflamable.</t>
  </si>
  <si>
    <t>Ambientales</t>
  </si>
  <si>
    <t>Auxiliar grado 04 del área técnica,</t>
  </si>
  <si>
    <t>Supervisa el diligenciamiento del formulario de control de tanqueo de combustible para las unidades móviles y equipos generadores eléctricos de la entidad, con el propósito de registrar a los responsables de la manipulación del combustible dentro del área cuando sea requerido para eventos y garantizar la trazabilidad en caso de incidentes.</t>
  </si>
  <si>
    <t>en caso de presentar fallas o inconsistencias en el diligenciamiento del formulario, se realizará la mesa de trabajo con los responsables de la manipulación del combustible con el fin de aclarar dudas relacionadas.</t>
  </si>
  <si>
    <t>MECN-RA-002</t>
  </si>
  <si>
    <t>recibir sanciones económicas, sanciones para prestar el servicio de televisión y daño en la imagen de la entidad</t>
  </si>
  <si>
    <t>por incumplimientos en el control y seguimiento a la ejecución de los contratos de mantenimiento de vehículos y plantas eléctricas</t>
  </si>
  <si>
    <t>debido a falencias en el proceso de solicitud y revisión de requisitos de obligatorio cumplimiento por parte del equipo técnico</t>
  </si>
  <si>
    <t>EXTREMA</t>
  </si>
  <si>
    <t>Los colaboradores del área técnica</t>
  </si>
  <si>
    <t>solicitan la documentación reglamentaria en el marco de la aplicación del instrumento AGRI-GA-FT-003. FICHAS COMPRAS SOSTENIBLES a los diferentes oferentes participantes en el proceso de contratación y la remiten para revisión por parte gestión ambiental</t>
  </si>
  <si>
    <t>en caso de no presentar la documentación o que esta se encuentre desactualiza, el encargado de los temas ambientales remitirá las observaciones del caso para ser tenidas en cuenta en el proceso de contratación, no se podrá contratar con ninguna organización que presente documentos "en trámite" o "rechazados o vencidos" por parte de la autoridad ambienta competente.</t>
  </si>
  <si>
    <t>Planeación Estratégica</t>
  </si>
  <si>
    <t>Orientar estratégicamente a Capital a través de la formulación y seguimiento de políticas, planes, programas, proyectos, procesos y procedimientos, con el propósito de lograr el cumplimiento de la misión y de los objetivos estratégicos de la entidad.</t>
  </si>
  <si>
    <t>Inicia con la determinación de las orientaciones estratégicas de la entidad y la formulación de planes y proyectos y comprende su seguimiento, análisis, revisión y toma de decisiones encaminadas al mejoramiento continuo.</t>
  </si>
  <si>
    <t>EPLE-RG-001</t>
  </si>
  <si>
    <t>investigaciones administrativas por parte de los entes de control</t>
  </si>
  <si>
    <t>por el asesoramiento inadecuado para la formulación de actividades e indicadores</t>
  </si>
  <si>
    <t>debido a la falta de articulación de éstos con la operación real de los procesos</t>
  </si>
  <si>
    <t>Los líderes y/o responsables de los diferentes planes y proyectos de la entidad, con el acompañamiento y asesoría del equipo de planeación</t>
  </si>
  <si>
    <t xml:space="preserve">realizan la formulación de los planes institucional (PTEP, PAI, PFI) y sus acciones e indicadores, de manera concertada al principio de cada vigencia, sobre los cuales se realizan seguimientos con la periodicidad requerida para cada uno, con el propósito de verificar que se esté dando cumplimiento a las metas y actividades previstas de manera adecuada.
</t>
  </si>
  <si>
    <t>En caso de identificar desviaciones o errores en la formulación de actividades en alguno de dichos planes, o necesidad de ajustes en sus actividades, se realizan los ajustes pertinentes y se genera una nueva versión del plan, sobre la cual se gestionan los seguimientos posteriores.</t>
  </si>
  <si>
    <t>EPLE-RG-002</t>
  </si>
  <si>
    <t>recibir sanciones de carácter legal y fiscal para el representante legal de la entidad por parte de entes de control</t>
  </si>
  <si>
    <t>por el reporte inadecuado  en las plataformas de seguimiento correspondientes</t>
  </si>
  <si>
    <t xml:space="preserve">
la migración a plataformas externas (SEGPLAN y PIIP) que genera continuas fallas en el registro de información, se ofrece poca capacitación y el soporte es limitado, afectando la calidad de los reportes de inversión.</t>
  </si>
  <si>
    <t>Errores de grabación o autorización (firma de documentos o soportes).</t>
  </si>
  <si>
    <t>El profesional de planeación, de acuerdo con los datos suministrados por parte de los responsables de información de los proyectos de inversión</t>
  </si>
  <si>
    <t xml:space="preserve">
Llevar el control de la información a reportar en instrumento de trabajo propios del canal , llevar trazabilidad de toda la gestión en la plataforma y ante las areas de soporte tecnico, particar en las mesas de trabajo y capacitaciones por las entidades responsables.</t>
  </si>
  <si>
    <t>Si se presentan observaciones, al reporte, se aclaran oportunamente con los responsables de información de los proyectos de inversión. SI hay fallas o demoras en la información presentada, se activa el respectivo canal de comunicación con la Secretaría Distrital de Planeación - SDP, con la debida justificación y trazabilidad. Lo anterior, conforme a lo descrito en el procedimiento EPLE-PD-006 FORMULACION REGISTRO Y ACTUALIZACION PROYECTOS DE INVERSION que se actualiza periodicamente.</t>
  </si>
  <si>
    <t>EPLE-RG-003</t>
  </si>
  <si>
    <t>errores en la ejecución de procesos internos y actividades</t>
  </si>
  <si>
    <t>por contar con documentos desactualizados en el sistema de gestión</t>
  </si>
  <si>
    <t>debido a falta de oportunidad en su revisión y ajustes, por parte de las áreas y baja apropiación de las herramientas existentes</t>
  </si>
  <si>
    <t>Leve</t>
  </si>
  <si>
    <t>El profesional de apoyo de planeación designado</t>
  </si>
  <si>
    <t>realizará la verificación anual en el listado maestro de documentos que tengan más de dos años de creación, modificación y/o actualización, remitiendo recordatorio a las áreas responsables de manera que se adelanten las verificaciones y/o ajustes correspondiente por parte de los líderes de procesos y sus equipos de trabajo. Lo anterior, se registratá en la actualización del listado maestro de documentos y la aplicacion de la autoevaluación de proceso anualmente</t>
  </si>
  <si>
    <t>En caso de identificar documentación que no requiera ajuste, se manifiesta por correo electrónico no se requiere la actualizacion al documento.</t>
  </si>
  <si>
    <t>BAJA</t>
  </si>
  <si>
    <t>Asumir el Riesgo.</t>
  </si>
  <si>
    <t>EPLE-RG-004</t>
  </si>
  <si>
    <t>sanciones y recortes presupuestales</t>
  </si>
  <si>
    <t>debido a Incumplimentos en la presentacion de los informes y requerimientos de información en las fechas estipuladas por Mintic,</t>
  </si>
  <si>
    <t>debido principalmente a debilidades en los flujos de información interna para los reportes</t>
  </si>
  <si>
    <t>El profesional de apoyo de planeación designado para el seguimiento a la gestión de recursos FUTIC</t>
  </si>
  <si>
    <t xml:space="preserve">elabora y actualiza el cronograma de informes de segunda línea de defensa de acuerdo con las resoluciones expedidas y los requerimientos realizados por el Ministerio de las Teconologías de la Informacion y las Comunicaciones - Mintic. Con ello se adelantan los requerimientos de  informacion y/o soportes a las distintas areas participantes para  la construccion de los informes, con el fin de cumplir con la presentacion en las fechas estipuladas,
</t>
  </si>
  <si>
    <t>en caso de detectarse debilidades o inconsistencias en la aplicación del cronograma se envían recordatorios por medio de correo electrónico.</t>
  </si>
  <si>
    <t>Correctivo</t>
  </si>
  <si>
    <t>Producción de Contenidos</t>
  </si>
  <si>
    <t>Producir contenidos audiovisuales que planteen la transformación de la sociedad hacia un modelo participativo e incluyente, bajo la política editorial que se construye para el cuatrienio "el ciudadano en el centro"</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</si>
  <si>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académicas</t>
  </si>
  <si>
    <t>MPTV-RG-001</t>
  </si>
  <si>
    <t>afectación reputacional, económica y/o de la oferta de contenidos audiovisuales,</t>
  </si>
  <si>
    <t>por demoras, retrasos o reproceso en la fase de producción de un contenido audiovisual,</t>
  </si>
  <si>
    <t>ocasionado por debilidades en la ejecución del diseño de producción, incluyendo la administración de los recursos asignados para la producción</t>
  </si>
  <si>
    <t>El o la productor (a) de contenido de cada proyecto</t>
  </si>
  <si>
    <t>Realiza seguimiento a la ejecución del diseño de producción con el fin de monitorear el cronograma de actividades y la ejecución de recursos técnicos, financieros y humanos.</t>
  </si>
  <si>
    <t xml:space="preserve">En los casos en que diseños de producción corresponda a producciones propias y se identifiquen debilidades, se activan las medidas logísticas u operativas a que haya lugar para resolver las fallas identificadas. En los casos en que las producciones por encargo el diseño de producción tengan debilidades, el productor de contenido revisa e identifica las fallas en conjunto con el proveedor y las resuelve, según sea el caso.
Nota: el diseño de producción es un instrumento suceptible de cambio o mejora continuo, los planes de contigencia atienden los casos en que algun tipo de circunstancia impacte en la planeación inicial.
Soporte: actas de reunión </t>
  </si>
  <si>
    <t>Gestión del Talento Humano</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</si>
  <si>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</si>
  <si>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</si>
  <si>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AGTH-RG-001</t>
  </si>
  <si>
    <t>Generar insatisfacción y/o inconvenientes económicos en las personas vinculadas</t>
  </si>
  <si>
    <t>Debido a fallas o daños en el Software de nómina, inexactitud en el registro de novedades de personal.</t>
  </si>
  <si>
    <t>Por olvido de renovar la licencia del software, daño o caida del sistema y por errores humanos.</t>
  </si>
  <si>
    <t>Errores en cálculos para pagos internos y externos</t>
  </si>
  <si>
    <t>Profesional especializado de Talento Humano</t>
  </si>
  <si>
    <t>Tiene una alerta del vencimiento de la licencia del Software de nómina, para realizar el proceso de compra con antelación. Adicionalmente, implementa los cambios normativos de nómina en el software, y realiza revisiones periódicas a la nómina.</t>
  </si>
  <si>
    <t>De forma complementaria, se liquida la nómina con minimo 2 días antes del pago para realizar la revisión, y en caso de detectar fallas del software analizar opciones de liquidación de la misma.</t>
  </si>
  <si>
    <t>Gestionar el desarrollo integral del talento humano, garantizando una vinculación efectiva, liderando planes, programas y proyectos que contribuyan a mejorar su calidad de vida para el cumplimiento de la Misión,
Visión y Objetivos Estratégicos del Canal.</t>
  </si>
  <si>
    <t>Comienza con la elaboración de planes, programas, proyectos para la ejecución de actividades en los diferentes ciclos de ingreso, permanencia y retiro de los servidores públicos y termina con la evaluación y seguimiento a la ejecución de dichas actividades.</t>
  </si>
  <si>
    <t>AGTH-RG-002</t>
  </si>
  <si>
    <t>Errores o incumplimiento en el desarrollo de las funciones por la no realización de la inducciòn institucional para las personas que se vinculan a la planta.</t>
  </si>
  <si>
    <t>Debido a que no se cuenta con la disponibilidad de tiempo para realizar el proceso inmediatamente se produce el ingreso del Servidor.</t>
  </si>
  <si>
    <t>Por falta de agendas del personal que ingresa a la planta y de quien debe realizar la inducción</t>
  </si>
  <si>
    <t>Falta de capacitación y conocimiento de la entidad</t>
  </si>
  <si>
    <t>El profesional especializado de talento humano</t>
  </si>
  <si>
    <t>Realizar el agendamiento de las jornadas de inducción entre los diferentes equipos de trabajo de manera presencial o virtual con el fin de reforzar la información de trabajo al interior del Canal.</t>
  </si>
  <si>
    <t>En caso de no cumplir con las reuniones agendadas previamente, se reagenda por segunda vez y encaso de reiterar el incumplimiento se escala con Control Disciplinario Interno para tomar las medidas pertinentes.</t>
  </si>
  <si>
    <t>AGTH-RG-003</t>
  </si>
  <si>
    <t>Presentar accidentes de trabajo por parte de  los colaboradores en fechas que no se cuenta con cobertura de ARL. (contratistas)</t>
  </si>
  <si>
    <t>Debido a la realización de actividades contractuales en fechas en las que no cuentan con cobertura de ARL</t>
  </si>
  <si>
    <t xml:space="preserve">Por ausencia o inexistencia del personal de planta que desarrolle las obligaciones asignadas a los contratistas.
Por Falta de planificación en la proyección de las fechas de inicio de ejecución de los contratos
</t>
  </si>
  <si>
    <t>Desconocimiento del Riesgo Latente</t>
  </si>
  <si>
    <t>1) Reinducción a los jefes inmediatos y/o supervisores para retroalimentar las responsabilidades con respecto al Sg- SST, e implicaciones de la ejecución de actividades sin la cobertura de ARL.
2) Envío del certificado de afiliación a la ARL con fecha de inicio y final de cobertura, a los contratistas y supervisores, con el fin de no ejecutar actividades fuera del periodo establecido en el certificado de afiliación.
3) Incluir en el correo electrónico de notificación de afiliación a la ARL, el compromiso de responsabilidad de las partes (supervisor y contratista) de no ejecutar actividades por fuera de las fechas de cobertura descritas en el certificado. 
4) En caso de identificar el incumplimiento, remitir correo electrónico al supervisor  del contratista, reiterándole las responsabilidades con respecto al Sg- SST, e implicaciones de la ejecución de actividades sin la cobertura de ARL.
5. Desde el área se envía correo a servicios administrativos (vigilancia) para que al finalizar el contrato se desabiliten las tarjetas de acceso al Canal y a Sistemas para cerrar los correos electrónicos.</t>
  </si>
  <si>
    <t>En caso de reiteración se notificará al Jefe inmediato del Supervisor de estas situaciones de inclumplimiento.</t>
  </si>
  <si>
    <t>Aleatoria</t>
  </si>
  <si>
    <t>AGTH-RG-004</t>
  </si>
  <si>
    <t>Probabilidad de</t>
  </si>
  <si>
    <t>incumplir con el proceso de retiro al no entregar la información total y/o real del cargo y del proceso</t>
  </si>
  <si>
    <t>Debido a la no realización del proceso de retiro por parte del ex servidor</t>
  </si>
  <si>
    <t>1. Por que no desea realizar el proceso 
 2. Por Muerte</t>
  </si>
  <si>
    <t>Por que no se planea el proceso</t>
  </si>
  <si>
    <t>Sin documentar</t>
  </si>
  <si>
    <t>continua</t>
  </si>
  <si>
    <t>Gestión de Ventas y Mercadeo</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</si>
  <si>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</si>
  <si>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Este proceso comprende las acciones relacionadas con la planeación, diseño y /o ejecución de estrategias de comunicación tradicional y no tradicional definida por Capital para cada vigencia .</t>
  </si>
  <si>
    <t>MCOM-RG-001</t>
  </si>
  <si>
    <t>Afectación reputacional, así como pérdida de credibilidad en la imagen institucional</t>
  </si>
  <si>
    <t>debido al incumplimiento de los servicios o productos pactados con el cliente (incluye agente comercializador)</t>
  </si>
  <si>
    <t>asociado a factores externos, internos o de fuerza mayor, que obstaculizan el debido desarrollo, ejecución y cumplimiento de los contratos o por acciones ejecutadas en respuesta a cambios de último momento por parte del cliente
Nota: la expresión cliente incluye agente comercializador, grupo de interés o aliado</t>
  </si>
  <si>
    <t>El profesional grado 1 de Ventas y Mercadeo y la contratista que presta servicios como Project Manager</t>
  </si>
  <si>
    <t>realizan reuniones de tráfico (mínimo dos veces en el mes), cada vez que un contrato u oferta de comercial se encuentra en ejecución, esto con el equipo de Ventas y Mercadeo, lo anterior con el fin de realizar seguimiento permanente a la ejecución del contrato y su anexo técnico y de monitorear el logro del objetivo del servicio prestado.
Como soporte de la ejecución de esta actividad se realiza el diligenciamiento del formato MCOM-FT-019 SEGUIMIENTO A LA GESTIÓN COMERCIAL Y MERCADEO, información consignada en carpetas drive del área.</t>
  </si>
  <si>
    <t>En caso de identificarse desviaciones en la ejecución del proyecto, el profesional grado 1 de Ventas y Mercadeo y el contratista que presta servicios como Project Manager, realizarán la revisión de los antecedentes del evento y el contexto de este, según los resultados de dicho análisis establecerán acciones de remediación o elevarán al caso a las instancias de Canal Capital correspondientes para la toma de decisión.</t>
  </si>
  <si>
    <t>Gestión de Recursos Administrativos</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</si>
  <si>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</si>
  <si>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</si>
  <si>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AGRI-SA-RG-001</t>
  </si>
  <si>
    <t>Pérdida y/o daño de los bienes de propiedad planta y equipo así como investigaciones disciplinarias penales y fiscales,</t>
  </si>
  <si>
    <t>debido a flujos de movimiento de los mismos que generan la necesidad de utilizarlos dentro o fuera de las instalaciones de la entidad o a manipulación inadecuada del personal asignado para su manipulación.</t>
  </si>
  <si>
    <t>esto se asocia principalmente a que el supervisor no presenta los documentos correspondientes para realizar el ingreso al almacén, las unidades móviles permanecen una gran parte del tiempo fuera de las instalaciones de Capital y los equipos están en constante movimiento dentro y fuera de las instalaciones de Capital aumentando la posibilidad de daños de los mismos.</t>
  </si>
  <si>
    <t>El equipo de trabajo del área de servicios administrativos en cabeza del técnico grado 02 de servicios administrativos</t>
  </si>
  <si>
    <t>Ejecutan la totalidad de las acciones establecidas en los procedimientos AGRI-SA-PD-002 INGRESO AL ALMACEN y AGRI-SA-PD-008 SALIDA DE ELEMENTOS DEL ALMACÉN, garantizando que los elementos nuevos son controlados desde el momento inicial, verificando la documentación para hacer de forma exitosa el ingreso y salida de los mismos del almacén.</t>
  </si>
  <si>
    <t>En caso de detectar anomalías en la documentación de ingreso recibida o en la verificaicón física de los elementos, se hace la devolución de estos aclarando las observaciones.</t>
  </si>
  <si>
    <t>Llevan a cabo la supervisión del contrato de sistema de seguridad física y tecnológica para la custodia de los bienes de la entidad. (vigilancia), teniendo en cuenta los siguientes factores clave: 
.
1. Contar con personal capacitado
2. Contar con cámaras de monitoreo en HD
3. Contar con sistema de comunicación
4. Contar con registros de salida de elementos
El contrato de vigilancia y seguridad privada cuenta con obligaciones contractuales que garantizan su implementación en el marco de los términos de ley</t>
  </si>
  <si>
    <t>En caso de detectar falencias en la aplicación del control, se realizan mesas de trabajo con el contratista con el fin de llegar a acuerdos que permitan dar cumplimiento a las acciones enfocadas en prevenir la materialización del riesgo</t>
  </si>
  <si>
    <t>Ejecutan el procedimiento AGRI-SA-PD-010 TOMA FÍSICA DE INVENTARIOS con el fin rastrear los elementos asignados en toda la entidad así como identificar oportunamente falencias en la relación de información de inventarios</t>
  </si>
  <si>
    <t>con la aplicación del control se generan alertas a los encargados o responsables de salvaguardar dichos bienes con el fin de identificar o ubicar los elementos faltantes.En caso tal de que se detecten fallas en la aplicación del control se relacionan las observaciones en el informe general de inventario para el proceso a que haya lugar.</t>
  </si>
  <si>
    <t>AGRI-SA-RG-002</t>
  </si>
  <si>
    <t>Pérdida de los bienes de consumo controlado, así como desabastecimiento de elementos de consumo controlado y sobrecostos por compra de elementos de este tipo,</t>
  </si>
  <si>
    <t>por por manipulación inadecuada de los elementos correspondientes,</t>
  </si>
  <si>
    <t>debido al incumplimiento de algunos colaboradores frente a los protocolos de seguridad establecidos por el Canal y ejecutados por la empresa de vigilancia.</t>
  </si>
  <si>
    <t>ejecutan el procedimiento AGRI-SA-PD-010 TOMA FÍSICA DE INVENTARIOS con el fin rastrear los elementos asignados en toda la entidad así como identificar oportunamente falencias en la relación de información de inventarios</t>
  </si>
  <si>
    <t>con la aplicación del control se generan alertas a los encargados o responsables de salvaguardar dichos bienes con el fin de identificar o ubicar los elementos faltantes.En caso de presentarse inconsistencias con la información registrada se remite un correo electrónico con las novedades al funcionario encargado de los elementos.</t>
  </si>
  <si>
    <t>AGRI-SA-RG-003</t>
  </si>
  <si>
    <t>Posibilidad  de</t>
  </si>
  <si>
    <t>de generar inestabilidad en la operación del canal</t>
  </si>
  <si>
    <t>por cambios repentinos en las condiciones de uso y disponibilidad de la sede principal</t>
  </si>
  <si>
    <t>en la que canal capital, en calidad de arrendatario esta sujeto a clausulas de aviso y pre aviso cuyos tiempos habituales o de mercado son insuficientes para garantizar la prestación permanente del servicio de televisión que se lleva a cabo en la sede principal en la calle 26.</t>
  </si>
  <si>
    <t>Indisponibilidad de infraestructura</t>
  </si>
  <si>
    <t>Actualmente se cuenta con un contrato de alquiler que garantiza contractualmente la disponibilidad de las instalaciones mientras se evaluan alternativas para adquirir una sede propia</t>
  </si>
  <si>
    <t>lo que permitira dar continuidad a las operaciones del canal en un escenario de indisponibilidad parcial o total de la sede actual</t>
  </si>
  <si>
    <t>AGRI-SA-RA-001</t>
  </si>
  <si>
    <t>por incumplimientos en los trámites administrativos de tipo ambiental derivados de la operación normal de la organización (permisos de publicidad exterior en fachada y vehículosentre otros).</t>
  </si>
  <si>
    <t>debido a fallas en la comunicación interna para dar trámite oportuno a todos los requerimientos de tipo ambiental.</t>
  </si>
  <si>
    <t>El profesional encargado de la implementación del Plan Institucional de Gestión Ambiental - PIGA</t>
  </si>
  <si>
    <t>adelanta los requerimientos de información asociados con los diferentes trámites administrativos de tipo ambiental de la entidad con el fin de gestionar oportunamente los permisos que sean necesarios cuando se requiera.</t>
  </si>
  <si>
    <t>En caso de detectarse falencias en la aplicación del control, se comunicarán las posibles anomalías al gestor ambiental con la finalidad de revisar y subsanar las posibles fallas o demoras en los trámites.</t>
  </si>
  <si>
    <t>Gestión Documental</t>
  </si>
  <si>
    <t>Coordinar, planificar, implementar, administrar y mantener la gestión de los recursos administrativos (documentales, físicos, tecnológicos y de gestión ambiental), a través del desarrollo de planes, programas y proyectos administrativos para el logro de las diferentes actividades institucionales, con el fin de dar cumplimiento a los objetivos misionales y al normal funcionamiento de los procesos de Canal Capital.</t>
  </si>
  <si>
    <t>Inicia con la identificación de necesidades y solicitudes de requerimientos en materia de insumos, lineamientos y gestión de los recursos administrativos (físicos, documentales, tecnológicos o de gestión ambiental), y finaliza con la gestión efectiva de los requerimientos administrativos realizados</t>
  </si>
  <si>
    <t>AGRI-GD-RG-001</t>
  </si>
  <si>
    <t>pérdida de patrimonio documental de importancia para la ciudad, sanciones pecuniarias y disciplinarias por los entes de control y vigilancia y costos no programados</t>
  </si>
  <si>
    <t>por manejo inadecuado de la información documental por parte de los colaboradores de Capital de las unidades productoras, así como de los custodios documentales.</t>
  </si>
  <si>
    <t>debido a falta de conocimiento de los lineamientos de manejo, conservación y preservación documental, falta de cultura en el manejo de documentos, fallas estructurales, así como por fallas tecnológicas y condiciones ambientales no controlables (incendios, terremotos, inundaciones).</t>
  </si>
  <si>
    <t>El equipo de trabajo de gestión documental</t>
  </si>
  <si>
    <t>se encarga de definir los lineamientos en materia de gestión documental en el manual AGRI-GD-MN-001 MANUAL DE GESTIÓN DOCUMENTAL [específicamente numeral 8 Medidas preventivas para la conservación de documentos -  diagnóstico integral de archivo],</t>
  </si>
  <si>
    <t>Y de manera trimestral adelanta las verificaciones correspondientes a la implementación de dichos lineamientos con la herramienta de diagnóstico integral de archivo. En caso de determinar desviaciones en la aplicación de lo indicado se procede a la comunicación de las debilidades encontradas al líder de proceso para los ajustes correspondientes.</t>
  </si>
  <si>
    <t>El líder de gestión documental y su equipo de trabajo</t>
  </si>
  <si>
    <t>formula y monitorea la implementación del documento AGRI-GD-MN-002 MANUAL DEL SISTEMA INTEGRADO DE CONSERVACIÓN - SIC, específicamente al plan de preservación digital, previniendo las posibles pérdidas de información documental</t>
  </si>
  <si>
    <t>mediante seguimientos programados en el año [semestral] previo calendario. En caso de presentarse alguna desviación se procede a adelantar mesas de trabajo con el apoyo del área de T.I. con el fin de establecer las mejoras pertinentes.</t>
  </si>
  <si>
    <t>adelanta las acciones necesarias para implementar el documento AGRI-GD-MN-004 MANUAL DE LINEAMIENTOS PARA LA PÉRDIDA O RECONSTRUCCIÓN DE EXPEDIENTES encargándose de suministrar los lineamientos para la protección de la información generada</t>
  </si>
  <si>
    <t>En caso de evidenciarse la pérdida de información, se procedera a realizar la reconstrucción de los expedientes perdidos siguiendo el paso paso del AGRI-GD-MN-004 MANUAL DE LINEAMIENTOS PARA LA PÉRDIDA O RECONSTRUCCIÓN DE EXPEDIENTES.</t>
  </si>
  <si>
    <t>AGRI-GD-RG-002</t>
  </si>
  <si>
    <t xml:space="preserve">
pérdida de la memoria institucional desde el archivo de gestión de las áreas</t>
  </si>
  <si>
    <t>debido a la organización inadecuada de los expedientes generados por parte de las dependencias - Archivos de Gestión</t>
  </si>
  <si>
    <t>debido al desconocimiento de los procesos, los procedimientos, manejo inadecuado en la aplicación e implementación de los instrumentos archivísticos y la falta de apropiación de la cultura archivística por parte de los servidores públicos y contratistas de la Entidad.</t>
  </si>
  <si>
    <t>Actualización de los instrumentos archivisticos cuadros de clasificación,Tablas de retención Documental acorde a las</t>
  </si>
  <si>
    <t>Se realiza acompañamiento a las áreas en los procesos de organización documental.</t>
  </si>
  <si>
    <t>lleva a cabo la formulación del documento AGRI-GD-PL-002 PLAN DE EMERGENCIA ARCHIVOS, dentro del cual se encuentra el diagnóstico respectivo con el cual se identifican aquellos factores de riesgo para la adecuada conservación de los archivos de la entidad</t>
  </si>
  <si>
    <t>a partir de la identificación de riesgos se elaboran programas preventivos como el Sistema integrado de conservación -SIC. En caso de materializarse un riesgo identificado se procede a la activación del plan de contingencia establecido en dicho documento.</t>
  </si>
  <si>
    <t xml:space="preserve">lleva a cabo las actividades planteadas en el 
AGRI-GD-MN-002 MANUAL DEL SISTEMA INTEGRADO DE CONSERVACIÓN - SIC
</t>
  </si>
  <si>
    <t>realizando el seguimiento a los cronogramas planteados en el SIC con el fin de verificar el cumplimiento de las actividades en las fechas planteadas, mitigando asi el incumplimiento de las actividades planteadas dentro del SIC.</t>
  </si>
  <si>
    <t>AGRI-GD-RG-003</t>
  </si>
  <si>
    <t>pérdida de la memoria institucional, fallas en el almacenamiento documental de la Unidad de conservación central y sobreacumulación en los archivos de gestión de Capital.</t>
  </si>
  <si>
    <t>asociada a falencias en el almacenamiento documental de la Unidad de conservación central</t>
  </si>
  <si>
    <t>debido a desactualización de las TRD e incumplimiento del cronograma de transferencias primarias del área</t>
  </si>
  <si>
    <t>se encarga de gestionar comunicaciones internas con información acerca del cronograma de las transferencias primarias formulado en cada anualidad.</t>
  </si>
  <si>
    <t>En el caso de no realizar la transferencia en el mes asignado el área productora deberá solicitar la reprogramación de la transferencia primaria por medio de comunicación oficial o correo electrónico del jefe de área.</t>
  </si>
  <si>
    <t>Se encarga de llevar a cabo la aplicación del procedimiento AGRI-GD-PD-001 TRANSFERENCIA PRIMARIA específicamente en los relacionado en los puntos de control 1,5,10 y 12.</t>
  </si>
  <si>
    <t>en el caso de identificarse inconsistencias en la transferencia primaria, el área productora deberá realizar los ajustes necesarios una vez recibidas las observaciones de gestión documental y solicitar la reprogramación de la fecha de traslado y recepción.</t>
  </si>
  <si>
    <t>Relacionamiento con el Ciudadano</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</si>
  <si>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</si>
  <si>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</si>
  <si>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AAUT-RG-001</t>
  </si>
  <si>
    <t>al gestionar inadecuadamente una PQRS ciudadana</t>
  </si>
  <si>
    <t>por falta de la aplicación del procedimiento AAUT-PD-001 ATENCIÓN Y RESPUESTA A REQUERIMIENTOS DE LA CIUDADANÍA, desconocimiento de los lineamientos para gestionar PQRSD al interior de la entidad, así como de fallas tecnológicas de la página web de Canal Capital y/o Bogotá te escucha.</t>
  </si>
  <si>
    <t>La auxiliar de atencion al ciudadano o quien haga sus veces</t>
  </si>
  <si>
    <t>recibe las PQRS por los canales de atención que tiene establecidos la entidad, hace su registro en el sistema Bogotá te escucha, clasifica las PQRS de acuerdo a la competencia de las áreas para su respuesta y las traslada por correo electrónico indicando la fecha de respuesta.</t>
  </si>
  <si>
    <t>registrando en el formato AAUT-FT-008 SEGUIMIENTO  Y CONTROL DE PQRS todas las PQRS recibidas.
En caso de presentarse desviación del control, se registra inmediatamente la petición en el sistema Bogotá Te Escucha y se da prioridad para su respuesta.</t>
  </si>
  <si>
    <t>AAUT-RG-002</t>
  </si>
  <si>
    <t xml:space="preserve">al responder las solicitudes de los ciudadanos por fuera de los términos de ley
</t>
  </si>
  <si>
    <t>debido a la falta de  responsabilidad  del colaborador a quien se asigne las peticiones para dar respuesta, desconocimiento del colaborador de la competencia a cargo, ausencia de procesos disciplinarios, así como  la falta de conocimiento en los tiempos, normativas y procedimiento de gestión de las solicitudes ciudadanas.</t>
  </si>
  <si>
    <t>recibe las PQRS por los canales de atención que tiene establecidos la entidad, hace su registro en el sistema Bogotá te escucha, además diligencia el formato AAUT-FT-008 SEGUIMIENTO Y CONTROL DE PQRS con todas las peticiones recibidas y a las cuales se les de trámite en la entidad, clasifica las PQRSD de acuerdo a la competencia de las áreas y las traslada por correo electrónico indicando un tiempo estimado de respuesta inferior al establecido por la Ley con el fin de evitar el cierre extemporaneo de las peticiones</t>
  </si>
  <si>
    <t xml:space="preserve">revisando semanalmente el formato AAUT-FT-008
SEGUIMIENTO Y CONTROL DE PQRS sobre las peticiones pendientes de respuesta, con el fin de garantizar la oportunidad en estas.
En caso de que alguna petición esté vencida se envía un correo al área encargada de su respuesta para que de respuesta ese mismo día. </t>
  </si>
  <si>
    <t>MAPA DE RIESGO INHERENTE</t>
  </si>
  <si>
    <t>MAPA DE RIESGO RESIDUAL</t>
  </si>
  <si>
    <t>Riesgos Inherentes</t>
  </si>
  <si>
    <t>Riesgos Residuales</t>
  </si>
  <si>
    <t/>
  </si>
  <si>
    <r>
      <rPr>
        <strike/>
        <sz val="9"/>
        <color theme="1"/>
        <rFont val="Arial"/>
        <family val="2"/>
      </rPr>
      <t xml:space="preserve">
</t>
    </r>
    <r>
      <rPr>
        <sz val="9"/>
        <color theme="1"/>
        <rFont val="Arial"/>
        <family val="2"/>
      </rPr>
      <t>Realiza trimestralmente el seguimiento al cronograma general de mantenimiento del área y verificación del diligenciamiento de las hojas de vida de los equipos y máquinas. Lo anterior para garantizar la realización de las acciones planeadas en el cronograma de mantenimiento anual y la eficacia de las acciones emprendidas.</t>
    </r>
  </si>
  <si>
    <r>
      <rPr>
        <sz val="9"/>
        <color rgb="FF000000"/>
        <rFont val="Arial"/>
        <family val="2"/>
      </rPr>
      <t>1. En caso de renuncia y/o terminación del contrato laboral, se envía el oficio con el procedimiento de retiro de la entidad
2. Asesorar en caso de dudas 
3. Reiterar oportunamente la realización del proceso
4. Socializar la responsabilidad de los Jefes inmediatos en la importancia de la entrega de información y/o cargo antes de un retiro</t>
    </r>
    <r>
      <rPr>
        <sz val="9"/>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</si>
</sst>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Arial"/>
      <scheme val="minor"/>
    </font>
    <font>
      <sz val="11"/>
      <color theme="1"/>
      <name val="Calibri"/>
    </font>
    <font>
      <b/>
      <sz val="10"/>
      <color theme="1"/>
      <name val="Arial"/>
    </font>
    <font>
      <sz val="10"/>
      <name val="Arial"/>
    </font>
    <font>
      <i/>
      <sz val="9"/>
      <color theme="1"/>
      <name val="Arial"/>
    </font>
    <font>
      <b/>
      <sz val="11"/>
      <color theme="1"/>
      <name val="Arial"/>
    </font>
    <font>
      <sz val="10"/>
      <color theme="1"/>
      <name val="Arial"/>
    </font>
    <font>
      <i/>
      <sz val="10"/>
      <color theme="1"/>
      <name val="Arial"/>
    </font>
    <font>
      <b/>
      <sz val="14"/>
      <color rgb="FFFFFFFF"/>
      <name val="Calibri"/>
    </font>
    <font>
      <sz val="9"/>
      <color rgb="FF000000"/>
      <name val="Calibri"/>
      <family val="2"/>
    </font>
    <font>
      <b/>
      <sz val="9"/>
      <color rgb="FF000000"/>
      <name val="Arial"/>
      <family val="2"/>
    </font>
    <font>
      <sz val="9"/>
      <name val="Arial"/>
      <family val="2"/>
    </font>
    <font>
      <sz val="9"/>
      <color rgb="FF000000"/>
      <name val="Arial"/>
      <family val="2"/>
    </font>
    <font>
      <sz val="9"/>
      <color theme="1"/>
      <name val="Arial"/>
      <family val="2"/>
    </font>
    <font>
      <sz val="9"/>
      <color rgb="FFFFFFFF"/>
      <name val="Arial"/>
      <family val="2"/>
    </font>
    <font>
      <sz val="9"/>
      <color rgb="FF000000"/>
      <name val="Arial"/>
      <family val="2"/>
      <scheme val="minor"/>
    </font>
    <font>
      <b/>
      <sz val="9"/>
      <color rgb="FFFFFFFF"/>
      <name val="Arial"/>
      <family val="2"/>
    </font>
    <font>
      <b/>
      <sz val="9"/>
      <color theme="1"/>
      <name val="Arial"/>
      <family val="2"/>
    </font>
    <font>
      <strike/>
      <sz val="9"/>
      <color theme="1"/>
      <name val="Arial"/>
      <family val="2"/>
    </font>
    <font>
      <sz val="9"/>
      <color rgb="FFFF0000"/>
      <name val="Arial"/>
      <family val="2"/>
    </font>
    <font>
      <sz val="9"/>
      <color theme="1"/>
      <name val="Arial"/>
      <family val="2"/>
      <scheme val="minor"/>
    </font>
    <font>
      <b/>
      <sz val="14"/>
      <color rgb="FF000000"/>
      <name val="Arial"/>
      <family val="2"/>
    </font>
    <font>
      <sz val="14"/>
      <name val="Arial"/>
      <family val="2"/>
    </font>
    <font>
      <sz val="14"/>
      <color rgb="FF000000"/>
      <name val="Arial"/>
      <family val="2"/>
      <scheme val="minor"/>
    </font>
  </fonts>
  <fills count="16">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C4BD97"/>
        <bgColor rgb="FFC4BD97"/>
      </patternFill>
    </fill>
    <fill>
      <patternFill patternType="solid">
        <fgColor rgb="FFFFFF00"/>
        <bgColor rgb="FFFFFF00"/>
      </patternFill>
    </fill>
    <fill>
      <patternFill patternType="solid">
        <fgColor rgb="FFFF6600"/>
        <bgColor rgb="FFFF6600"/>
      </patternFill>
    </fill>
    <fill>
      <patternFill patternType="solid">
        <fgColor rgb="FFFF0000"/>
        <bgColor rgb="FFFF0000"/>
      </patternFill>
    </fill>
    <fill>
      <patternFill patternType="solid">
        <fgColor rgb="FF00B050"/>
        <bgColor rgb="FF00B050"/>
      </patternFill>
    </fill>
    <fill>
      <patternFill patternType="solid">
        <fgColor rgb="FF1155CC"/>
        <bgColor rgb="FF1155CC"/>
      </patternFill>
    </fill>
    <fill>
      <patternFill patternType="solid">
        <fgColor rgb="FFFF9900"/>
        <bgColor rgb="FFFF9900"/>
      </patternFill>
    </fill>
    <fill>
      <patternFill patternType="solid">
        <fgColor rgb="FFFFC000"/>
        <bgColor rgb="FFFFC000"/>
      </patternFill>
    </fill>
    <fill>
      <patternFill patternType="solid">
        <fgColor rgb="FF6AA84F"/>
        <bgColor rgb="FF6AA84F"/>
      </patternFill>
    </fill>
    <fill>
      <patternFill patternType="solid">
        <fgColor rgb="FF0B5394"/>
        <bgColor rgb="FF0B5394"/>
      </patternFill>
    </fill>
    <fill>
      <patternFill patternType="solid">
        <fgColor rgb="FFCFE2F3"/>
        <bgColor rgb="FFCFE2F3"/>
      </patternFill>
    </fill>
    <fill>
      <patternFill patternType="solid">
        <fgColor rgb="FF073763"/>
        <bgColor rgb="FF073763"/>
      </patternFill>
    </fill>
  </fills>
  <borders count="65">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dotted">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dotted">
        <color rgb="FF000000"/>
      </right>
      <top style="dotted">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tted">
        <color rgb="FF000000"/>
      </left>
      <right style="thin">
        <color rgb="FF000000"/>
      </right>
      <top style="thin">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dotted">
        <color rgb="FF000000"/>
      </right>
      <top style="thin">
        <color rgb="FF000000"/>
      </top>
      <bottom style="dotted">
        <color rgb="FF000000"/>
      </bottom>
      <diagonal/>
    </border>
    <border>
      <left style="thin">
        <color rgb="FF000000"/>
      </left>
      <right style="thin">
        <color rgb="FF000000"/>
      </right>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style="thin">
        <color rgb="FF000000"/>
      </right>
      <top/>
      <bottom style="thin">
        <color rgb="FF000000"/>
      </bottom>
      <diagonal/>
    </border>
  </borders>
  <cellStyleXfs count="1">
    <xf numFmtId="0" fontId="0" fillId="0" borderId="0"/>
  </cellStyleXfs>
  <cellXfs count="242">
    <xf numFmtId="0" fontId="0" fillId="0" borderId="0" xfId="0" applyFont="1" applyAlignment="1"/>
    <xf numFmtId="0" fontId="1" fillId="2" borderId="1" xfId="0" applyFont="1" applyFill="1" applyBorder="1" applyAlignment="1"/>
    <xf numFmtId="0" fontId="1" fillId="2" borderId="6" xfId="0" applyFont="1" applyFill="1" applyBorder="1" applyAlignment="1"/>
    <xf numFmtId="0" fontId="1" fillId="2" borderId="7" xfId="0" applyFont="1" applyFill="1" applyBorder="1" applyAlignment="1"/>
    <xf numFmtId="0" fontId="5" fillId="3" borderId="8" xfId="0" applyFont="1" applyFill="1" applyBorder="1" applyAlignment="1">
      <alignment horizontal="center" wrapText="1"/>
    </xf>
    <xf numFmtId="0" fontId="5" fillId="3" borderId="10" xfId="0" applyFont="1" applyFill="1" applyBorder="1" applyAlignment="1">
      <alignment horizontal="center" wrapText="1"/>
    </xf>
    <xf numFmtId="0" fontId="5" fillId="5" borderId="11" xfId="0" applyFont="1" applyFill="1" applyBorder="1" applyAlignment="1">
      <alignment horizontal="center" wrapText="1"/>
    </xf>
    <xf numFmtId="0" fontId="5" fillId="6" borderId="12" xfId="0" applyFont="1" applyFill="1" applyBorder="1" applyAlignment="1">
      <alignment horizontal="center" wrapText="1"/>
    </xf>
    <xf numFmtId="0" fontId="5" fillId="6" borderId="13" xfId="0" applyFont="1" applyFill="1" applyBorder="1" applyAlignment="1">
      <alignment horizontal="center" wrapText="1"/>
    </xf>
    <xf numFmtId="0" fontId="5" fillId="7" borderId="14" xfId="0" applyFont="1" applyFill="1" applyBorder="1" applyAlignment="1">
      <alignment horizontal="center" wrapText="1"/>
    </xf>
    <xf numFmtId="0" fontId="5" fillId="7" borderId="15" xfId="0" applyFont="1" applyFill="1" applyBorder="1" applyAlignment="1">
      <alignment horizontal="center" wrapText="1"/>
    </xf>
    <xf numFmtId="0" fontId="5" fillId="3" borderId="16" xfId="0" applyFont="1" applyFill="1" applyBorder="1" applyAlignment="1">
      <alignment horizontal="left" vertical="center" wrapText="1"/>
    </xf>
    <xf numFmtId="0" fontId="1" fillId="2" borderId="17" xfId="0" applyFont="1" applyFill="1" applyBorder="1" applyAlignment="1">
      <alignment horizontal="left" wrapText="1"/>
    </xf>
    <xf numFmtId="9" fontId="1" fillId="2" borderId="17" xfId="0" applyNumberFormat="1" applyFont="1" applyFill="1" applyBorder="1" applyAlignment="1">
      <alignment horizontal="center" vertical="center"/>
    </xf>
    <xf numFmtId="0" fontId="1" fillId="2" borderId="18" xfId="0" applyFont="1" applyFill="1" applyBorder="1" applyAlignment="1"/>
    <xf numFmtId="0" fontId="5" fillId="5" borderId="20" xfId="0" applyFont="1" applyFill="1" applyBorder="1" applyAlignment="1">
      <alignment horizontal="center" wrapText="1"/>
    </xf>
    <xf numFmtId="0" fontId="5" fillId="5" borderId="10" xfId="0" applyFont="1" applyFill="1" applyBorder="1" applyAlignment="1">
      <alignment horizontal="center" wrapText="1"/>
    </xf>
    <xf numFmtId="0" fontId="5" fillId="6" borderId="21" xfId="0" applyFont="1" applyFill="1" applyBorder="1" applyAlignment="1">
      <alignment horizontal="center" wrapText="1"/>
    </xf>
    <xf numFmtId="0" fontId="5" fillId="6" borderId="17" xfId="0" applyFont="1" applyFill="1" applyBorder="1" applyAlignment="1">
      <alignment horizontal="center" wrapText="1"/>
    </xf>
    <xf numFmtId="0" fontId="5" fillId="7" borderId="22" xfId="0" applyFont="1" applyFill="1" applyBorder="1" applyAlignment="1">
      <alignment horizontal="center" wrapText="1"/>
    </xf>
    <xf numFmtId="0" fontId="5" fillId="5" borderId="21" xfId="0" applyFont="1" applyFill="1" applyBorder="1" applyAlignment="1">
      <alignment horizontal="center" wrapText="1"/>
    </xf>
    <xf numFmtId="0" fontId="5" fillId="6" borderId="22" xfId="0" applyFont="1" applyFill="1" applyBorder="1" applyAlignment="1">
      <alignment horizontal="center" wrapText="1"/>
    </xf>
    <xf numFmtId="0" fontId="5" fillId="8" borderId="20" xfId="0" applyFont="1" applyFill="1" applyBorder="1" applyAlignment="1">
      <alignment horizontal="center" wrapText="1"/>
    </xf>
    <xf numFmtId="0" fontId="5" fillId="5" borderId="17" xfId="0" applyFont="1" applyFill="1" applyBorder="1" applyAlignment="1">
      <alignment horizontal="center" wrapText="1"/>
    </xf>
    <xf numFmtId="0" fontId="5" fillId="8" borderId="24" xfId="0" applyFont="1" applyFill="1" applyBorder="1" applyAlignment="1">
      <alignment horizontal="center" wrapText="1"/>
    </xf>
    <xf numFmtId="0" fontId="5" fillId="8" borderId="25" xfId="0" applyFont="1" applyFill="1" applyBorder="1" applyAlignment="1">
      <alignment horizontal="center" wrapText="1"/>
    </xf>
    <xf numFmtId="0" fontId="5" fillId="5" borderId="26" xfId="0" applyFont="1" applyFill="1" applyBorder="1" applyAlignment="1">
      <alignment horizontal="center" wrapText="1"/>
    </xf>
    <xf numFmtId="0" fontId="5" fillId="5" borderId="27" xfId="0" applyFont="1" applyFill="1" applyBorder="1" applyAlignment="1">
      <alignment horizontal="center" wrapText="1"/>
    </xf>
    <xf numFmtId="0" fontId="5" fillId="5" borderId="28" xfId="0" applyFont="1" applyFill="1" applyBorder="1" applyAlignment="1">
      <alignment horizontal="center" wrapText="1"/>
    </xf>
    <xf numFmtId="0" fontId="5" fillId="3" borderId="29" xfId="0" applyFont="1" applyFill="1" applyBorder="1" applyAlignment="1">
      <alignment horizontal="center" wrapText="1"/>
    </xf>
    <xf numFmtId="0" fontId="1" fillId="2" borderId="30" xfId="0" applyFont="1" applyFill="1" applyBorder="1" applyAlignment="1"/>
    <xf numFmtId="0" fontId="1" fillId="2" borderId="1" xfId="0" applyFont="1" applyFill="1" applyBorder="1"/>
    <xf numFmtId="0" fontId="1" fillId="2" borderId="1" xfId="0" applyFont="1" applyFill="1" applyBorder="1" applyAlignment="1">
      <alignment vertical="top"/>
    </xf>
    <xf numFmtId="0" fontId="2" fillId="8" borderId="11" xfId="0" applyFont="1" applyFill="1" applyBorder="1" applyAlignment="1">
      <alignment horizontal="center" wrapText="1"/>
    </xf>
    <xf numFmtId="0" fontId="2" fillId="2" borderId="36" xfId="0" applyFont="1" applyFill="1" applyBorder="1" applyAlignment="1">
      <alignment horizontal="center" wrapText="1"/>
    </xf>
    <xf numFmtId="0" fontId="1" fillId="2" borderId="17" xfId="0" applyFont="1" applyFill="1" applyBorder="1" applyAlignment="1">
      <alignment horizontal="left" vertical="center" wrapText="1"/>
    </xf>
    <xf numFmtId="0" fontId="2" fillId="5" borderId="20" xfId="0" applyFont="1" applyFill="1" applyBorder="1" applyAlignment="1">
      <alignment horizontal="center" wrapText="1"/>
    </xf>
    <xf numFmtId="0" fontId="2" fillId="2" borderId="17" xfId="0" applyFont="1" applyFill="1" applyBorder="1" applyAlignment="1">
      <alignment horizontal="center" wrapText="1"/>
    </xf>
    <xf numFmtId="0" fontId="2" fillId="6" borderId="20" xfId="0" applyFont="1" applyFill="1" applyBorder="1" applyAlignment="1">
      <alignment horizontal="center" wrapText="1"/>
    </xf>
    <xf numFmtId="0" fontId="2" fillId="7" borderId="24" xfId="0" applyFont="1" applyFill="1" applyBorder="1" applyAlignment="1">
      <alignment horizontal="center" wrapText="1"/>
    </xf>
    <xf numFmtId="0" fontId="2" fillId="2" borderId="41" xfId="0" applyFont="1" applyFill="1" applyBorder="1" applyAlignment="1">
      <alignment horizontal="center" wrapText="1"/>
    </xf>
    <xf numFmtId="0" fontId="5" fillId="2" borderId="17" xfId="0" applyFont="1" applyFill="1" applyBorder="1" applyAlignment="1">
      <alignment vertical="center" wrapText="1"/>
    </xf>
    <xf numFmtId="0" fontId="5" fillId="2" borderId="4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1" fillId="2" borderId="2" xfId="0" applyFont="1" applyFill="1" applyBorder="1" applyAlignment="1"/>
    <xf numFmtId="0" fontId="1" fillId="2" borderId="0" xfId="0" applyFont="1" applyFill="1" applyAlignment="1"/>
    <xf numFmtId="0" fontId="1" fillId="2" borderId="54" xfId="0" applyFont="1" applyFill="1" applyBorder="1" applyAlignment="1"/>
    <xf numFmtId="0" fontId="1" fillId="2" borderId="55" xfId="0" applyFont="1" applyFill="1" applyBorder="1" applyAlignment="1"/>
    <xf numFmtId="0" fontId="5" fillId="3" borderId="16"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5" borderId="5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7" borderId="60"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5" fillId="8" borderId="61" xfId="0" applyFont="1" applyFill="1" applyBorder="1" applyAlignment="1">
      <alignment horizontal="center" vertical="center" wrapText="1"/>
    </xf>
    <xf numFmtId="0" fontId="5" fillId="8" borderId="62" xfId="0" applyFont="1" applyFill="1" applyBorder="1" applyAlignment="1">
      <alignment horizontal="center" vertical="center" wrapText="1"/>
    </xf>
    <xf numFmtId="0" fontId="5" fillId="5" borderId="62" xfId="0" applyFont="1" applyFill="1" applyBorder="1" applyAlignment="1">
      <alignment horizontal="center" vertical="center" wrapText="1"/>
    </xf>
    <xf numFmtId="0" fontId="5" fillId="5" borderId="63"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1" fillId="2" borderId="54" xfId="0" applyFont="1" applyFill="1" applyBorder="1" applyAlignment="1">
      <alignment vertical="top"/>
    </xf>
    <xf numFmtId="0" fontId="2" fillId="8" borderId="64" xfId="0" applyFont="1" applyFill="1" applyBorder="1" applyAlignment="1">
      <alignment horizontal="center" wrapText="1"/>
    </xf>
    <xf numFmtId="0" fontId="6" fillId="0" borderId="17" xfId="0" applyFont="1" applyBorder="1"/>
    <xf numFmtId="0" fontId="2" fillId="2" borderId="2" xfId="0" applyFont="1" applyFill="1" applyBorder="1" applyAlignment="1">
      <alignment horizontal="center"/>
    </xf>
    <xf numFmtId="0" fontId="3" fillId="0" borderId="3" xfId="0" applyFont="1" applyBorder="1"/>
    <xf numFmtId="0" fontId="4" fillId="2" borderId="4" xfId="0" applyFont="1" applyFill="1" applyBorder="1" applyAlignment="1">
      <alignment horizontal="center"/>
    </xf>
    <xf numFmtId="0" fontId="3" fillId="0" borderId="5" xfId="0" applyFont="1" applyBorder="1"/>
    <xf numFmtId="0" fontId="2" fillId="4" borderId="9" xfId="0" applyFont="1" applyFill="1" applyBorder="1" applyAlignment="1">
      <alignment horizontal="center" textRotation="90"/>
    </xf>
    <xf numFmtId="0" fontId="3" fillId="0" borderId="19" xfId="0" applyFont="1" applyBorder="1"/>
    <xf numFmtId="0" fontId="3" fillId="0" borderId="23" xfId="0" applyFont="1" applyBorder="1"/>
    <xf numFmtId="0" fontId="1" fillId="0" borderId="0" xfId="0" applyFont="1" applyAlignment="1">
      <alignment vertical="top"/>
    </xf>
    <xf numFmtId="0" fontId="0" fillId="0" borderId="0" xfId="0" applyFont="1" applyAlignment="1"/>
    <xf numFmtId="0" fontId="5" fillId="3" borderId="16" xfId="0" applyFont="1" applyFill="1" applyBorder="1" applyAlignment="1">
      <alignment horizontal="center" wrapText="1"/>
    </xf>
    <xf numFmtId="0" fontId="3" fillId="0" borderId="31" xfId="0" applyFont="1" applyBorder="1"/>
    <xf numFmtId="0" fontId="3" fillId="0" borderId="32" xfId="0" applyFont="1" applyBorder="1"/>
    <xf numFmtId="0" fontId="5" fillId="2" borderId="33" xfId="0" applyFont="1" applyFill="1" applyBorder="1" applyAlignment="1">
      <alignment horizontal="center" wrapText="1"/>
    </xf>
    <xf numFmtId="0" fontId="3" fillId="0" borderId="34" xfId="0" applyFont="1" applyBorder="1"/>
    <xf numFmtId="0" fontId="3" fillId="0" borderId="35" xfId="0" applyFont="1" applyBorder="1"/>
    <xf numFmtId="0" fontId="6" fillId="2" borderId="37" xfId="0" applyFont="1" applyFill="1" applyBorder="1" applyAlignment="1">
      <alignment wrapText="1"/>
    </xf>
    <xf numFmtId="0" fontId="3" fillId="0" borderId="38" xfId="0" applyFont="1" applyBorder="1"/>
    <xf numFmtId="0" fontId="3" fillId="0" borderId="39" xfId="0" applyFont="1" applyBorder="1"/>
    <xf numFmtId="0" fontId="2" fillId="2" borderId="16" xfId="0" applyFont="1" applyFill="1" applyBorder="1" applyAlignment="1">
      <alignment horizontal="center" vertical="center"/>
    </xf>
    <xf numFmtId="0" fontId="6" fillId="2" borderId="16" xfId="0" applyFont="1" applyFill="1" applyBorder="1" applyAlignment="1">
      <alignment wrapText="1"/>
    </xf>
    <xf numFmtId="0" fontId="3" fillId="0" borderId="40" xfId="0" applyFont="1" applyBorder="1"/>
    <xf numFmtId="0" fontId="6" fillId="2" borderId="42" xfId="0" applyFont="1" applyFill="1" applyBorder="1" applyAlignment="1">
      <alignment wrapText="1"/>
    </xf>
    <xf numFmtId="0" fontId="3" fillId="0" borderId="43" xfId="0" applyFont="1" applyBorder="1"/>
    <xf numFmtId="0" fontId="3" fillId="0" borderId="44" xfId="0" applyFont="1" applyBorder="1"/>
    <xf numFmtId="0" fontId="5" fillId="2" borderId="9" xfId="0" applyFont="1" applyFill="1" applyBorder="1" applyAlignment="1">
      <alignment horizontal="center" vertical="center" wrapText="1"/>
    </xf>
    <xf numFmtId="0" fontId="5" fillId="2" borderId="16" xfId="0" applyFont="1" applyFill="1" applyBorder="1" applyAlignment="1">
      <alignment wrapText="1"/>
    </xf>
    <xf numFmtId="0" fontId="7" fillId="2" borderId="0" xfId="0" applyFont="1" applyFill="1" applyAlignment="1">
      <alignment horizontal="center"/>
    </xf>
    <xf numFmtId="0" fontId="8" fillId="15" borderId="2" xfId="0" applyFont="1" applyFill="1" applyBorder="1" applyAlignment="1">
      <alignment horizontal="center" vertical="center"/>
    </xf>
    <xf numFmtId="0" fontId="2" fillId="4" borderId="9" xfId="0" applyFont="1" applyFill="1" applyBorder="1" applyAlignment="1">
      <alignment horizontal="center" vertical="center" textRotation="90"/>
    </xf>
    <xf numFmtId="0" fontId="5" fillId="3" borderId="16" xfId="0" applyFont="1" applyFill="1" applyBorder="1" applyAlignment="1">
      <alignment horizontal="center" vertical="center" wrapText="1"/>
    </xf>
    <xf numFmtId="0" fontId="2" fillId="0" borderId="16" xfId="0" applyFont="1" applyBorder="1" applyAlignment="1">
      <alignment horizontal="center" vertical="center"/>
    </xf>
    <xf numFmtId="0" fontId="11" fillId="0" borderId="48" xfId="0" applyFont="1" applyBorder="1"/>
    <xf numFmtId="0" fontId="10" fillId="0" borderId="48" xfId="0" applyFont="1" applyBorder="1" applyAlignment="1">
      <alignment horizontal="left" vertical="center"/>
    </xf>
    <xf numFmtId="0" fontId="10" fillId="0" borderId="49" xfId="0" applyFont="1" applyBorder="1" applyAlignment="1">
      <alignment horizontal="left" vertical="center"/>
    </xf>
    <xf numFmtId="0" fontId="10" fillId="0" borderId="32" xfId="0" applyFont="1" applyBorder="1" applyAlignment="1">
      <alignment horizontal="lef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0" borderId="0" xfId="0" applyFont="1" applyAlignment="1"/>
    <xf numFmtId="0" fontId="11" fillId="0" borderId="50" xfId="0" applyFont="1" applyBorder="1"/>
    <xf numFmtId="0" fontId="15" fillId="0" borderId="0" xfId="0" applyFont="1" applyAlignment="1"/>
    <xf numFmtId="0" fontId="10" fillId="0" borderId="0" xfId="0" applyFont="1" applyAlignment="1">
      <alignment horizontal="left" vertical="center"/>
    </xf>
    <xf numFmtId="0" fontId="10" fillId="0" borderId="46" xfId="0" applyFont="1" applyBorder="1" applyAlignment="1">
      <alignment horizontal="left" vertical="center"/>
    </xf>
    <xf numFmtId="0" fontId="9" fillId="0" borderId="51" xfId="0" applyFont="1" applyBorder="1" applyAlignment="1">
      <alignment horizontal="left" vertical="center"/>
    </xf>
    <xf numFmtId="0" fontId="9" fillId="0" borderId="52" xfId="0" applyFont="1" applyBorder="1" applyAlignment="1">
      <alignment horizontal="left" vertical="center"/>
    </xf>
    <xf numFmtId="0" fontId="10" fillId="0" borderId="53" xfId="0" applyFont="1" applyBorder="1" applyAlignment="1">
      <alignment horizontal="left" vertical="center"/>
    </xf>
    <xf numFmtId="0" fontId="10" fillId="0" borderId="51" xfId="0" applyFont="1" applyBorder="1" applyAlignment="1">
      <alignment horizontal="left" vertical="center"/>
    </xf>
    <xf numFmtId="0" fontId="10" fillId="0" borderId="52" xfId="0" applyFont="1" applyBorder="1" applyAlignment="1">
      <alignment horizontal="left" vertical="center"/>
    </xf>
    <xf numFmtId="0" fontId="16" fillId="0" borderId="0" xfId="0" applyFont="1" applyAlignment="1">
      <alignment horizontal="center" wrapText="1"/>
    </xf>
    <xf numFmtId="0" fontId="16" fillId="0" borderId="0" xfId="0" applyFont="1" applyAlignment="1">
      <alignment wrapText="1"/>
    </xf>
    <xf numFmtId="0" fontId="9" fillId="0" borderId="51" xfId="0" applyFont="1" applyBorder="1" applyAlignment="1">
      <alignment horizontal="left"/>
    </xf>
    <xf numFmtId="0" fontId="13" fillId="2" borderId="0" xfId="0" applyFont="1" applyFill="1" applyAlignment="1"/>
    <xf numFmtId="0" fontId="12" fillId="2" borderId="0" xfId="0" applyFont="1" applyFill="1" applyAlignment="1">
      <alignment vertical="center" wrapText="1"/>
    </xf>
    <xf numFmtId="0" fontId="14" fillId="2" borderId="0" xfId="0" applyFont="1" applyFill="1" applyAlignment="1">
      <alignment vertical="center" wrapText="1"/>
    </xf>
    <xf numFmtId="0" fontId="16" fillId="9" borderId="47" xfId="0" applyFont="1" applyFill="1" applyBorder="1" applyAlignment="1">
      <alignment horizontal="center" wrapText="1"/>
    </xf>
    <xf numFmtId="0" fontId="16" fillId="10" borderId="48" xfId="0" applyFont="1" applyFill="1" applyBorder="1" applyAlignment="1">
      <alignment wrapText="1"/>
    </xf>
    <xf numFmtId="0" fontId="17" fillId="11" borderId="48" xfId="0" applyFont="1" applyFill="1" applyBorder="1" applyAlignment="1">
      <alignment wrapText="1"/>
    </xf>
    <xf numFmtId="0" fontId="17" fillId="12" borderId="48" xfId="0" applyFont="1" applyFill="1" applyBorder="1" applyAlignment="1">
      <alignment wrapText="1"/>
    </xf>
    <xf numFmtId="0" fontId="16" fillId="13" borderId="50" xfId="0" applyFont="1" applyFill="1" applyBorder="1" applyAlignment="1">
      <alignment horizontal="center" vertical="center"/>
    </xf>
    <xf numFmtId="0" fontId="16" fillId="13" borderId="0" xfId="0" applyFont="1" applyFill="1" applyAlignment="1">
      <alignment horizontal="center" vertical="center"/>
    </xf>
    <xf numFmtId="0" fontId="16" fillId="10" borderId="0" xfId="0" applyFont="1" applyFill="1" applyAlignment="1">
      <alignment vertical="center"/>
    </xf>
    <xf numFmtId="9" fontId="16" fillId="10" borderId="0" xfId="0" applyNumberFormat="1" applyFont="1" applyFill="1" applyAlignment="1">
      <alignment vertical="center"/>
    </xf>
    <xf numFmtId="0" fontId="17" fillId="11" borderId="0" xfId="0" applyFont="1" applyFill="1" applyAlignment="1">
      <alignment vertical="center"/>
    </xf>
    <xf numFmtId="9" fontId="17" fillId="11" borderId="0" xfId="0" applyNumberFormat="1" applyFont="1" applyFill="1" applyAlignment="1">
      <alignment vertical="center"/>
    </xf>
    <xf numFmtId="0" fontId="17" fillId="12" borderId="0" xfId="0" applyFont="1" applyFill="1" applyAlignment="1">
      <alignment vertical="center"/>
    </xf>
    <xf numFmtId="9" fontId="17" fillId="12" borderId="0" xfId="0" applyNumberFormat="1" applyFont="1" applyFill="1" applyAlignment="1">
      <alignment vertical="center"/>
    </xf>
    <xf numFmtId="0" fontId="16" fillId="13" borderId="50" xfId="0" applyFont="1" applyFill="1" applyBorder="1" applyAlignment="1">
      <alignment vertical="center"/>
    </xf>
    <xf numFmtId="0" fontId="16" fillId="13" borderId="0" xfId="0" applyFont="1" applyFill="1" applyAlignment="1">
      <alignment vertical="center"/>
    </xf>
    <xf numFmtId="0" fontId="16" fillId="13" borderId="0" xfId="0" applyFont="1" applyFill="1" applyAlignment="1">
      <alignment horizontal="center" vertical="center"/>
    </xf>
    <xf numFmtId="0" fontId="17" fillId="11" borderId="0" xfId="0" applyFont="1" applyFill="1" applyAlignment="1">
      <alignment vertical="center"/>
    </xf>
    <xf numFmtId="9" fontId="17" fillId="11" borderId="0" xfId="0" applyNumberFormat="1" applyFont="1" applyFill="1" applyAlignment="1">
      <alignment vertical="center"/>
    </xf>
    <xf numFmtId="0" fontId="13" fillId="14" borderId="16" xfId="0" applyFont="1" applyFill="1" applyBorder="1" applyAlignment="1">
      <alignment horizontal="left" vertical="center" wrapText="1"/>
    </xf>
    <xf numFmtId="0" fontId="13" fillId="14" borderId="31" xfId="0" applyFont="1" applyFill="1" applyBorder="1" applyAlignment="1">
      <alignment horizontal="left" vertical="center" wrapText="1"/>
    </xf>
    <xf numFmtId="0" fontId="13" fillId="14" borderId="31" xfId="0" applyFont="1" applyFill="1" applyBorder="1" applyAlignment="1">
      <alignment horizontal="center" vertical="center" wrapText="1"/>
    </xf>
    <xf numFmtId="9" fontId="13" fillId="14" borderId="31" xfId="0" applyNumberFormat="1" applyFont="1" applyFill="1" applyBorder="1" applyAlignment="1">
      <alignment horizontal="left" vertical="center" wrapText="1"/>
    </xf>
    <xf numFmtId="9" fontId="13" fillId="14" borderId="31" xfId="0" applyNumberFormat="1" applyFont="1" applyFill="1" applyBorder="1" applyAlignment="1">
      <alignment horizontal="center" vertical="center" wrapText="1"/>
    </xf>
    <xf numFmtId="0" fontId="13" fillId="2" borderId="0" xfId="0" applyFont="1" applyFill="1" applyAlignment="1">
      <alignment vertical="center" wrapText="1"/>
    </xf>
    <xf numFmtId="0" fontId="13" fillId="2" borderId="47" xfId="0" applyFont="1" applyFill="1" applyBorder="1" applyAlignment="1">
      <alignment horizontal="left" vertical="center" wrapText="1"/>
    </xf>
    <xf numFmtId="0" fontId="13" fillId="2" borderId="48" xfId="0" applyFont="1" applyFill="1" applyBorder="1" applyAlignment="1">
      <alignment horizontal="left" vertical="center" wrapText="1"/>
    </xf>
    <xf numFmtId="0" fontId="13" fillId="0" borderId="0" xfId="0" applyFont="1" applyAlignment="1">
      <alignment vertical="center" wrapText="1"/>
    </xf>
    <xf numFmtId="0" fontId="13" fillId="2" borderId="48" xfId="0" applyFont="1" applyFill="1" applyBorder="1" applyAlignment="1">
      <alignment horizontal="center" vertical="center" wrapText="1"/>
    </xf>
    <xf numFmtId="9" fontId="13" fillId="2" borderId="48" xfId="0" applyNumberFormat="1" applyFont="1" applyFill="1" applyBorder="1" applyAlignment="1">
      <alignment horizontal="left" vertical="center" wrapText="1"/>
    </xf>
    <xf numFmtId="9" fontId="13" fillId="2" borderId="48" xfId="0" applyNumberFormat="1" applyFont="1" applyFill="1" applyBorder="1" applyAlignment="1">
      <alignment horizontal="center" vertical="center" wrapText="1"/>
    </xf>
    <xf numFmtId="0" fontId="13" fillId="2" borderId="50"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9" fontId="13" fillId="2" borderId="0" xfId="0" applyNumberFormat="1" applyFont="1" applyFill="1" applyAlignment="1">
      <alignment horizontal="left" vertical="center" wrapText="1"/>
    </xf>
    <xf numFmtId="9" fontId="13" fillId="2" borderId="0" xfId="0" applyNumberFormat="1" applyFont="1" applyFill="1" applyAlignment="1">
      <alignment horizontal="center" vertical="center" wrapText="1"/>
    </xf>
    <xf numFmtId="0" fontId="13" fillId="2" borderId="50" xfId="0" applyFont="1" applyFill="1" applyBorder="1" applyAlignment="1">
      <alignment horizontal="left" vertical="center" wrapText="1"/>
    </xf>
    <xf numFmtId="0" fontId="13" fillId="2" borderId="0" xfId="0" applyFont="1" applyFill="1" applyAlignment="1">
      <alignment horizontal="left" vertical="center" wrapText="1"/>
    </xf>
    <xf numFmtId="0" fontId="13" fillId="0" borderId="0" xfId="0" applyFont="1" applyAlignment="1">
      <alignment vertical="center" wrapText="1"/>
    </xf>
    <xf numFmtId="0" fontId="13" fillId="2" borderId="0" xfId="0" applyFont="1" applyFill="1" applyAlignment="1">
      <alignment horizontal="center" vertical="center" wrapText="1"/>
    </xf>
    <xf numFmtId="9" fontId="13" fillId="2" borderId="0" xfId="0" applyNumberFormat="1" applyFont="1" applyFill="1" applyAlignment="1">
      <alignment horizontal="left" vertical="center" wrapText="1"/>
    </xf>
    <xf numFmtId="0" fontId="11" fillId="0" borderId="53" xfId="0" applyFont="1" applyBorder="1"/>
    <xf numFmtId="0" fontId="11" fillId="0" borderId="51" xfId="0" applyFont="1" applyBorder="1"/>
    <xf numFmtId="0" fontId="13" fillId="2" borderId="51" xfId="0" applyFont="1" applyFill="1" applyBorder="1" applyAlignment="1">
      <alignment horizontal="left" vertical="center" wrapText="1"/>
    </xf>
    <xf numFmtId="0" fontId="13" fillId="2" borderId="51" xfId="0" applyFont="1" applyFill="1" applyBorder="1" applyAlignment="1">
      <alignment horizontal="center" vertical="center" wrapText="1"/>
    </xf>
    <xf numFmtId="9" fontId="13" fillId="2" borderId="51" xfId="0" applyNumberFormat="1" applyFont="1" applyFill="1" applyBorder="1" applyAlignment="1">
      <alignment horizontal="center" vertical="center" wrapText="1"/>
    </xf>
    <xf numFmtId="0" fontId="13" fillId="2" borderId="0" xfId="0" applyFont="1" applyFill="1" applyAlignment="1">
      <alignment wrapText="1"/>
    </xf>
    <xf numFmtId="0" fontId="12" fillId="2" borderId="0" xfId="0" applyFont="1" applyFill="1" applyAlignment="1">
      <alignment wrapText="1"/>
    </xf>
    <xf numFmtId="0" fontId="13" fillId="2" borderId="16"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31" xfId="0" applyFont="1" applyFill="1" applyBorder="1" applyAlignment="1">
      <alignment horizontal="center" vertical="center" wrapText="1"/>
    </xf>
    <xf numFmtId="9" fontId="13" fillId="2" borderId="31" xfId="0" applyNumberFormat="1" applyFont="1" applyFill="1" applyBorder="1" applyAlignment="1">
      <alignment horizontal="left" vertical="center" wrapText="1"/>
    </xf>
    <xf numFmtId="9" fontId="13" fillId="2" borderId="31" xfId="0" applyNumberFormat="1" applyFont="1" applyFill="1" applyBorder="1" applyAlignment="1">
      <alignment horizontal="center" vertical="center" wrapText="1"/>
    </xf>
    <xf numFmtId="0" fontId="13" fillId="14" borderId="47" xfId="0" applyFont="1" applyFill="1" applyBorder="1" applyAlignment="1">
      <alignment horizontal="left" vertical="center" wrapText="1"/>
    </xf>
    <xf numFmtId="0" fontId="13" fillId="14" borderId="48" xfId="0" applyFont="1" applyFill="1" applyBorder="1" applyAlignment="1">
      <alignment horizontal="left" vertical="center" wrapText="1"/>
    </xf>
    <xf numFmtId="0" fontId="13" fillId="14" borderId="48" xfId="0" applyFont="1" applyFill="1" applyBorder="1" applyAlignment="1">
      <alignment horizontal="center" vertical="center" wrapText="1"/>
    </xf>
    <xf numFmtId="9" fontId="13" fillId="14" borderId="48" xfId="0" applyNumberFormat="1" applyFont="1" applyFill="1" applyBorder="1" applyAlignment="1">
      <alignment horizontal="left" vertical="center" wrapText="1"/>
    </xf>
    <xf numFmtId="9" fontId="13" fillId="14" borderId="48" xfId="0" applyNumberFormat="1" applyFont="1" applyFill="1" applyBorder="1" applyAlignment="1">
      <alignment horizontal="center" vertical="center" wrapText="1"/>
    </xf>
    <xf numFmtId="0" fontId="13" fillId="14" borderId="50" xfId="0" applyFont="1" applyFill="1" applyBorder="1" applyAlignment="1">
      <alignment horizontal="left" vertical="center" wrapText="1"/>
    </xf>
    <xf numFmtId="0" fontId="13" fillId="14" borderId="0" xfId="0" applyFont="1" applyFill="1" applyAlignment="1">
      <alignment horizontal="left" vertical="center" wrapText="1"/>
    </xf>
    <xf numFmtId="0" fontId="13" fillId="14" borderId="0" xfId="0" applyFont="1" applyFill="1" applyAlignment="1">
      <alignment horizontal="center" vertical="center" wrapText="1"/>
    </xf>
    <xf numFmtId="9" fontId="13" fillId="14" borderId="0" xfId="0" applyNumberFormat="1" applyFont="1" applyFill="1" applyAlignment="1">
      <alignment horizontal="left" vertical="center" wrapText="1"/>
    </xf>
    <xf numFmtId="9" fontId="13" fillId="14" borderId="0" xfId="0" applyNumberFormat="1" applyFont="1" applyFill="1" applyAlignment="1">
      <alignment horizontal="center" vertical="center" wrapText="1"/>
    </xf>
    <xf numFmtId="0" fontId="13" fillId="14" borderId="51" xfId="0" applyFont="1" applyFill="1" applyBorder="1" applyAlignment="1">
      <alignment horizontal="left" vertical="center" wrapText="1"/>
    </xf>
    <xf numFmtId="0" fontId="13" fillId="14" borderId="51" xfId="0" applyFont="1" applyFill="1" applyBorder="1" applyAlignment="1">
      <alignment horizontal="center" vertical="center" wrapText="1"/>
    </xf>
    <xf numFmtId="9" fontId="13" fillId="14" borderId="51" xfId="0" applyNumberFormat="1" applyFont="1" applyFill="1" applyBorder="1" applyAlignment="1">
      <alignment horizontal="center" vertical="center" wrapText="1"/>
    </xf>
    <xf numFmtId="0" fontId="13" fillId="2" borderId="53" xfId="0" applyFont="1" applyFill="1" applyBorder="1" applyAlignment="1">
      <alignment horizontal="left" vertical="center" wrapText="1"/>
    </xf>
    <xf numFmtId="9" fontId="13" fillId="2" borderId="51" xfId="0" applyNumberFormat="1" applyFont="1" applyFill="1" applyBorder="1" applyAlignment="1">
      <alignment horizontal="left" vertical="center" wrapText="1"/>
    </xf>
    <xf numFmtId="0" fontId="13" fillId="14" borderId="47" xfId="0" applyFont="1" applyFill="1" applyBorder="1" applyAlignment="1">
      <alignment horizontal="left" vertical="center" wrapText="1"/>
    </xf>
    <xf numFmtId="0" fontId="13" fillId="14" borderId="48" xfId="0" applyFont="1" applyFill="1" applyBorder="1" applyAlignment="1">
      <alignment horizontal="left" vertical="center" wrapText="1"/>
    </xf>
    <xf numFmtId="0" fontId="13" fillId="14" borderId="48" xfId="0" applyFont="1" applyFill="1" applyBorder="1" applyAlignment="1">
      <alignment horizontal="center" vertical="center" wrapText="1"/>
    </xf>
    <xf numFmtId="9" fontId="13" fillId="14" borderId="48" xfId="0" applyNumberFormat="1" applyFont="1" applyFill="1" applyBorder="1" applyAlignment="1">
      <alignment horizontal="left" vertical="center" wrapText="1"/>
    </xf>
    <xf numFmtId="0" fontId="13" fillId="14" borderId="50" xfId="0" applyFont="1" applyFill="1" applyBorder="1" applyAlignment="1">
      <alignment horizontal="left" vertical="center" wrapText="1"/>
    </xf>
    <xf numFmtId="0" fontId="13" fillId="14" borderId="0" xfId="0" applyFont="1" applyFill="1" applyAlignment="1">
      <alignment horizontal="left" vertical="center" wrapText="1"/>
    </xf>
    <xf numFmtId="0" fontId="12" fillId="14" borderId="0" xfId="0" applyFont="1" applyFill="1" applyAlignment="1">
      <alignment horizontal="left" vertical="center" wrapText="1"/>
    </xf>
    <xf numFmtId="49" fontId="13" fillId="14" borderId="0" xfId="0" applyNumberFormat="1" applyFont="1" applyFill="1" applyAlignment="1">
      <alignment horizontal="center" vertical="center" wrapText="1"/>
    </xf>
    <xf numFmtId="9" fontId="13" fillId="14" borderId="51" xfId="0" applyNumberFormat="1" applyFont="1" applyFill="1" applyBorder="1" applyAlignment="1">
      <alignment horizontal="left" vertical="center" wrapText="1"/>
    </xf>
    <xf numFmtId="3" fontId="13" fillId="14" borderId="51" xfId="0" applyNumberFormat="1" applyFont="1" applyFill="1" applyBorder="1" applyAlignment="1">
      <alignment horizontal="center" vertical="center" wrapText="1"/>
    </xf>
    <xf numFmtId="0" fontId="12" fillId="14" borderId="31" xfId="0" applyFont="1" applyFill="1" applyBorder="1" applyAlignment="1">
      <alignment horizontal="left" vertical="center" wrapText="1"/>
    </xf>
    <xf numFmtId="0" fontId="12" fillId="2" borderId="48" xfId="0" applyFont="1" applyFill="1" applyBorder="1" applyAlignment="1">
      <alignment horizontal="left" vertical="center" wrapText="1"/>
    </xf>
    <xf numFmtId="0" fontId="19" fillId="2" borderId="51" xfId="0" applyFont="1" applyFill="1" applyBorder="1" applyAlignment="1">
      <alignment horizontal="left" vertical="center" wrapText="1"/>
    </xf>
    <xf numFmtId="0" fontId="13" fillId="0" borderId="50" xfId="0" applyFont="1" applyBorder="1" applyAlignment="1">
      <alignment vertical="center" wrapText="1"/>
    </xf>
    <xf numFmtId="0" fontId="13" fillId="0" borderId="0" xfId="0" applyFont="1" applyAlignment="1">
      <alignment horizontal="center" vertical="center" wrapText="1"/>
    </xf>
    <xf numFmtId="9" fontId="13" fillId="0" borderId="0" xfId="0" applyNumberFormat="1" applyFont="1" applyAlignment="1">
      <alignment horizontal="right" vertical="center" wrapText="1"/>
    </xf>
    <xf numFmtId="0" fontId="13" fillId="0" borderId="0" xfId="0" applyFont="1" applyAlignment="1">
      <alignment horizontal="left" vertical="center" wrapText="1"/>
    </xf>
    <xf numFmtId="9" fontId="13" fillId="0" borderId="0" xfId="0" applyNumberFormat="1" applyFont="1" applyAlignment="1">
      <alignment horizontal="center" vertical="center" wrapText="1"/>
    </xf>
    <xf numFmtId="9" fontId="13" fillId="0" borderId="0" xfId="0" applyNumberFormat="1" applyFont="1" applyAlignment="1">
      <alignment vertical="center" wrapText="1"/>
    </xf>
    <xf numFmtId="0" fontId="13" fillId="0" borderId="53" xfId="0" applyFont="1" applyBorder="1" applyAlignment="1">
      <alignment vertical="center" wrapText="1"/>
    </xf>
    <xf numFmtId="0" fontId="13" fillId="0" borderId="51" xfId="0" applyFont="1" applyBorder="1" applyAlignment="1">
      <alignment vertical="center" wrapText="1"/>
    </xf>
    <xf numFmtId="0" fontId="13" fillId="0" borderId="51" xfId="0" applyFont="1" applyBorder="1" applyAlignment="1">
      <alignment horizontal="center" vertical="center" wrapText="1"/>
    </xf>
    <xf numFmtId="9" fontId="13" fillId="0" borderId="51" xfId="0" applyNumberFormat="1" applyFont="1" applyBorder="1" applyAlignment="1">
      <alignment horizontal="right" vertical="center" wrapText="1"/>
    </xf>
    <xf numFmtId="0" fontId="13" fillId="0" borderId="51" xfId="0" applyFont="1" applyBorder="1" applyAlignment="1">
      <alignment horizontal="left" vertical="center" wrapText="1"/>
    </xf>
    <xf numFmtId="9" fontId="13" fillId="0" borderId="51" xfId="0" applyNumberFormat="1" applyFont="1" applyBorder="1" applyAlignment="1">
      <alignment horizontal="center" vertical="center" wrapText="1"/>
    </xf>
    <xf numFmtId="0" fontId="13" fillId="14" borderId="47" xfId="0" applyFont="1" applyFill="1" applyBorder="1" applyAlignment="1">
      <alignment vertical="center" wrapText="1"/>
    </xf>
    <xf numFmtId="0" fontId="13" fillId="14" borderId="48" xfId="0" applyFont="1" applyFill="1" applyBorder="1" applyAlignment="1">
      <alignment vertical="center" wrapText="1"/>
    </xf>
    <xf numFmtId="9" fontId="13" fillId="14" borderId="48" xfId="0" applyNumberFormat="1" applyFont="1" applyFill="1" applyBorder="1" applyAlignment="1">
      <alignment vertical="center" wrapText="1"/>
    </xf>
    <xf numFmtId="0" fontId="13" fillId="14" borderId="48" xfId="0" applyFont="1" applyFill="1" applyBorder="1" applyAlignment="1">
      <alignment vertical="center" wrapText="1"/>
    </xf>
    <xf numFmtId="0" fontId="13" fillId="14" borderId="0" xfId="0" applyFont="1" applyFill="1" applyAlignment="1">
      <alignment vertical="center" wrapText="1"/>
    </xf>
    <xf numFmtId="0" fontId="13" fillId="14" borderId="50" xfId="0" applyFont="1" applyFill="1" applyBorder="1" applyAlignment="1">
      <alignment vertical="center" wrapText="1"/>
    </xf>
    <xf numFmtId="0" fontId="13" fillId="14" borderId="0" xfId="0" applyFont="1" applyFill="1" applyAlignment="1">
      <alignment vertical="center" wrapText="1"/>
    </xf>
    <xf numFmtId="9" fontId="13" fillId="14" borderId="0" xfId="0" applyNumberFormat="1" applyFont="1" applyFill="1" applyAlignment="1">
      <alignment vertical="center" wrapText="1"/>
    </xf>
    <xf numFmtId="0" fontId="13" fillId="14" borderId="51" xfId="0" applyFont="1" applyFill="1" applyBorder="1" applyAlignment="1">
      <alignment vertical="center" wrapText="1"/>
    </xf>
    <xf numFmtId="0" fontId="13" fillId="2" borderId="47" xfId="0" applyFont="1" applyFill="1" applyBorder="1" applyAlignment="1">
      <alignment vertical="center" wrapText="1"/>
    </xf>
    <xf numFmtId="0" fontId="13" fillId="2" borderId="48" xfId="0" applyFont="1" applyFill="1" applyBorder="1" applyAlignment="1">
      <alignment vertical="center" wrapText="1"/>
    </xf>
    <xf numFmtId="0" fontId="12" fillId="2" borderId="48" xfId="0" applyFont="1" applyFill="1" applyBorder="1" applyAlignment="1">
      <alignment vertical="center" wrapText="1"/>
    </xf>
    <xf numFmtId="9" fontId="13" fillId="2" borderId="48" xfId="0" applyNumberFormat="1" applyFont="1" applyFill="1" applyBorder="1" applyAlignment="1">
      <alignment vertical="center" wrapText="1"/>
    </xf>
    <xf numFmtId="0" fontId="13" fillId="2" borderId="53" xfId="0" applyFont="1" applyFill="1" applyBorder="1" applyAlignment="1">
      <alignment vertical="center" wrapText="1"/>
    </xf>
    <xf numFmtId="0" fontId="13" fillId="2" borderId="51" xfId="0" applyFont="1" applyFill="1" applyBorder="1" applyAlignment="1">
      <alignment vertical="center" wrapText="1"/>
    </xf>
    <xf numFmtId="9" fontId="13" fillId="2" borderId="51" xfId="0" applyNumberFormat="1" applyFont="1" applyFill="1" applyBorder="1" applyAlignment="1">
      <alignment vertical="center" wrapText="1"/>
    </xf>
    <xf numFmtId="9" fontId="13" fillId="2" borderId="0" xfId="0" applyNumberFormat="1" applyFont="1" applyFill="1" applyAlignment="1">
      <alignment vertical="center"/>
    </xf>
    <xf numFmtId="0" fontId="12" fillId="2" borderId="0" xfId="0" applyFont="1" applyFill="1" applyAlignment="1"/>
    <xf numFmtId="9" fontId="13" fillId="2" borderId="0" xfId="0" applyNumberFormat="1" applyFont="1" applyFill="1" applyAlignment="1">
      <alignment vertical="center" wrapText="1"/>
    </xf>
    <xf numFmtId="0" fontId="13" fillId="2" borderId="0" xfId="0" applyFont="1" applyFill="1" applyAlignment="1">
      <alignment vertical="center" wrapText="1"/>
    </xf>
    <xf numFmtId="0" fontId="20" fillId="0" borderId="0" xfId="0" applyFont="1" applyAlignment="1">
      <alignment vertical="center"/>
    </xf>
    <xf numFmtId="0" fontId="13" fillId="2" borderId="0" xfId="0" applyFont="1" applyFill="1"/>
    <xf numFmtId="0" fontId="12" fillId="2" borderId="0" xfId="0" applyFont="1" applyFill="1"/>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21" fillId="0" borderId="47" xfId="0" applyFont="1" applyBorder="1" applyAlignment="1">
      <alignment horizontal="left" vertical="center"/>
    </xf>
    <xf numFmtId="0" fontId="22" fillId="0" borderId="48" xfId="0" applyFont="1" applyBorder="1"/>
    <xf numFmtId="0" fontId="22" fillId="0" borderId="50" xfId="0" applyFont="1" applyBorder="1"/>
    <xf numFmtId="0" fontId="23" fillId="0" borderId="0" xfId="0" applyFont="1" applyAlignment="1"/>
  </cellXfs>
  <cellStyles count="1">
    <cellStyle name="Normal" xfId="0" builtinId="0"/>
  </cellStyles>
  <dxfs count="6">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85725</xdr:rowOff>
    </xdr:from>
    <xdr:ext cx="723900" cy="485775"/>
    <xdr:pic>
      <xdr:nvPicPr>
        <xdr:cNvPr id="2" name="image1.png" title="Imagen"/>
        <xdr:cNvPicPr preferRelativeResize="0"/>
      </xdr:nvPicPr>
      <xdr:blipFill>
        <a:blip xmlns:r="http://schemas.openxmlformats.org/officeDocument/2006/relationships" r:embed="rId1" cstate="print"/>
        <a:stretch>
          <a:fillRect/>
        </a:stretch>
      </xdr:blipFill>
      <xdr:spPr>
        <a:xfrm>
          <a:off x="238125" y="85725"/>
          <a:ext cx="723900" cy="4857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5703125" defaultRowHeight="15" customHeight="1" x14ac:dyDescent="0.2"/>
  <cols>
    <col min="2" max="2" width="14.85546875" customWidth="1"/>
    <col min="10" max="10" width="29" customWidth="1"/>
    <col min="11" max="11" width="46.85546875" customWidth="1"/>
  </cols>
  <sheetData>
    <row r="1" spans="1:26" ht="15.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5">
      <c r="A2" s="68" t="s">
        <v>0</v>
      </c>
      <c r="B2" s="69"/>
      <c r="C2" s="69"/>
      <c r="D2" s="69"/>
      <c r="E2" s="69"/>
      <c r="F2" s="69"/>
      <c r="G2" s="69"/>
      <c r="H2" s="1"/>
      <c r="I2" s="1"/>
      <c r="J2" s="1"/>
      <c r="K2" s="1"/>
      <c r="L2" s="1"/>
      <c r="M2" s="1"/>
      <c r="N2" s="1"/>
      <c r="O2" s="1"/>
      <c r="P2" s="1"/>
      <c r="Q2" s="1"/>
      <c r="R2" s="1"/>
      <c r="S2" s="1"/>
      <c r="T2" s="1"/>
      <c r="U2" s="1"/>
      <c r="V2" s="1"/>
      <c r="W2" s="1"/>
      <c r="X2" s="1"/>
      <c r="Y2" s="1"/>
      <c r="Z2" s="1"/>
    </row>
    <row r="3" spans="1:26" ht="15.75"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ht="15.75" customHeight="1" x14ac:dyDescent="0.25">
      <c r="A4" s="1"/>
      <c r="B4" s="1"/>
      <c r="C4" s="1"/>
      <c r="D4" s="1"/>
      <c r="E4" s="70" t="s">
        <v>1</v>
      </c>
      <c r="F4" s="71"/>
      <c r="G4" s="71"/>
      <c r="H4" s="1"/>
      <c r="I4" s="1"/>
      <c r="J4" s="1"/>
      <c r="K4" s="1"/>
      <c r="L4" s="1"/>
      <c r="M4" s="1"/>
      <c r="N4" s="1"/>
      <c r="O4" s="1"/>
      <c r="P4" s="1"/>
      <c r="Q4" s="1"/>
      <c r="R4" s="1"/>
      <c r="S4" s="1"/>
      <c r="T4" s="1"/>
      <c r="U4" s="1"/>
      <c r="V4" s="1"/>
      <c r="W4" s="1"/>
      <c r="X4" s="1"/>
      <c r="Y4" s="1"/>
      <c r="Z4" s="1"/>
    </row>
    <row r="5" spans="1:26" ht="15.75" customHeight="1" x14ac:dyDescent="0.25">
      <c r="A5" s="1"/>
      <c r="B5" s="1"/>
      <c r="C5" s="1"/>
      <c r="D5" s="2"/>
      <c r="E5" s="1"/>
      <c r="F5" s="1"/>
      <c r="G5" s="1"/>
      <c r="H5" s="3"/>
      <c r="I5" s="1"/>
      <c r="J5" s="1"/>
      <c r="K5" s="1"/>
      <c r="L5" s="1"/>
      <c r="M5" s="1"/>
      <c r="N5" s="1"/>
      <c r="O5" s="1"/>
      <c r="P5" s="1"/>
      <c r="Q5" s="1"/>
      <c r="R5" s="1"/>
      <c r="S5" s="1"/>
      <c r="T5" s="1"/>
      <c r="U5" s="1"/>
      <c r="V5" s="1"/>
      <c r="W5" s="1"/>
      <c r="X5" s="1"/>
      <c r="Y5" s="1"/>
      <c r="Z5" s="1"/>
    </row>
    <row r="6" spans="1:26" ht="15.75" customHeight="1" x14ac:dyDescent="0.25">
      <c r="A6" s="1"/>
      <c r="B6" s="1"/>
      <c r="C6" s="1"/>
      <c r="D6" s="1"/>
      <c r="E6" s="1"/>
      <c r="F6" s="1"/>
      <c r="G6" s="1"/>
      <c r="H6" s="1"/>
      <c r="I6" s="1"/>
      <c r="J6" s="4" t="s">
        <v>2</v>
      </c>
      <c r="K6" s="4" t="s">
        <v>3</v>
      </c>
      <c r="L6" s="1"/>
      <c r="M6" s="1"/>
      <c r="N6" s="1"/>
      <c r="O6" s="1"/>
      <c r="P6" s="1"/>
      <c r="Q6" s="1"/>
      <c r="R6" s="1"/>
      <c r="S6" s="1"/>
      <c r="T6" s="1"/>
      <c r="U6" s="1"/>
      <c r="V6" s="1"/>
      <c r="W6" s="1"/>
      <c r="X6" s="1"/>
      <c r="Y6" s="1"/>
      <c r="Z6" s="1"/>
    </row>
    <row r="7" spans="1:26" ht="15.75" customHeight="1" x14ac:dyDescent="0.25">
      <c r="A7" s="72" t="s">
        <v>4</v>
      </c>
      <c r="B7" s="5" t="s">
        <v>5</v>
      </c>
      <c r="C7" s="6">
        <v>5</v>
      </c>
      <c r="D7" s="7">
        <v>10</v>
      </c>
      <c r="E7" s="8">
        <v>15</v>
      </c>
      <c r="F7" s="9">
        <v>20</v>
      </c>
      <c r="G7" s="10">
        <v>25</v>
      </c>
      <c r="H7" s="1"/>
      <c r="I7" s="11" t="s">
        <v>5</v>
      </c>
      <c r="J7" s="12" t="s">
        <v>6</v>
      </c>
      <c r="K7" s="13">
        <v>1</v>
      </c>
      <c r="L7" s="14"/>
      <c r="M7" s="1"/>
      <c r="N7" s="1"/>
      <c r="O7" s="1"/>
      <c r="P7" s="1"/>
      <c r="Q7" s="1"/>
      <c r="R7" s="1"/>
      <c r="S7" s="1"/>
      <c r="T7" s="1"/>
      <c r="U7" s="1"/>
      <c r="V7" s="1"/>
      <c r="W7" s="1"/>
      <c r="X7" s="1"/>
      <c r="Y7" s="1"/>
      <c r="Z7" s="1"/>
    </row>
    <row r="8" spans="1:26" ht="15.75" customHeight="1" x14ac:dyDescent="0.25">
      <c r="A8" s="73"/>
      <c r="B8" s="5" t="s">
        <v>7</v>
      </c>
      <c r="C8" s="15">
        <v>4</v>
      </c>
      <c r="D8" s="16">
        <v>8</v>
      </c>
      <c r="E8" s="17">
        <v>12</v>
      </c>
      <c r="F8" s="18">
        <v>16</v>
      </c>
      <c r="G8" s="19">
        <v>20</v>
      </c>
      <c r="H8" s="1"/>
      <c r="I8" s="11" t="s">
        <v>7</v>
      </c>
      <c r="J8" s="12" t="s">
        <v>8</v>
      </c>
      <c r="K8" s="13">
        <v>0.8</v>
      </c>
      <c r="L8" s="14"/>
      <c r="M8" s="1"/>
      <c r="N8" s="1"/>
      <c r="O8" s="1"/>
      <c r="P8" s="1"/>
      <c r="Q8" s="1"/>
      <c r="R8" s="1"/>
      <c r="S8" s="1"/>
      <c r="T8" s="1"/>
      <c r="U8" s="1"/>
      <c r="V8" s="1"/>
      <c r="W8" s="1"/>
      <c r="X8" s="1"/>
      <c r="Y8" s="1"/>
      <c r="Z8" s="1"/>
    </row>
    <row r="9" spans="1:26" ht="15.75" customHeight="1" x14ac:dyDescent="0.25">
      <c r="A9" s="73"/>
      <c r="B9" s="5" t="s">
        <v>9</v>
      </c>
      <c r="C9" s="15">
        <v>3</v>
      </c>
      <c r="D9" s="16">
        <v>6</v>
      </c>
      <c r="E9" s="20">
        <v>9</v>
      </c>
      <c r="F9" s="18">
        <v>12</v>
      </c>
      <c r="G9" s="21">
        <v>15</v>
      </c>
      <c r="H9" s="1"/>
      <c r="I9" s="11" t="s">
        <v>9</v>
      </c>
      <c r="J9" s="12" t="s">
        <v>10</v>
      </c>
      <c r="K9" s="13">
        <v>0.6</v>
      </c>
      <c r="L9" s="14"/>
      <c r="M9" s="1"/>
      <c r="N9" s="1"/>
      <c r="O9" s="1"/>
      <c r="P9" s="1"/>
      <c r="Q9" s="1"/>
      <c r="R9" s="1"/>
      <c r="S9" s="1"/>
      <c r="T9" s="1"/>
      <c r="U9" s="1"/>
      <c r="V9" s="1"/>
      <c r="W9" s="1"/>
      <c r="X9" s="1"/>
      <c r="Y9" s="1"/>
      <c r="Z9" s="1"/>
    </row>
    <row r="10" spans="1:26" ht="15.75" customHeight="1" x14ac:dyDescent="0.25">
      <c r="A10" s="73"/>
      <c r="B10" s="5" t="s">
        <v>11</v>
      </c>
      <c r="C10" s="22">
        <v>2</v>
      </c>
      <c r="D10" s="16">
        <v>4</v>
      </c>
      <c r="E10" s="20">
        <v>6</v>
      </c>
      <c r="F10" s="23">
        <v>8</v>
      </c>
      <c r="G10" s="21">
        <v>10</v>
      </c>
      <c r="H10" s="1"/>
      <c r="I10" s="11" t="s">
        <v>11</v>
      </c>
      <c r="J10" s="12" t="s">
        <v>12</v>
      </c>
      <c r="K10" s="13">
        <v>0.4</v>
      </c>
      <c r="L10" s="14"/>
      <c r="M10" s="1"/>
      <c r="N10" s="1"/>
      <c r="O10" s="1"/>
      <c r="P10" s="1"/>
      <c r="Q10" s="1"/>
      <c r="R10" s="1"/>
      <c r="S10" s="1"/>
      <c r="T10" s="1"/>
      <c r="U10" s="1"/>
      <c r="V10" s="1"/>
      <c r="W10" s="1"/>
      <c r="X10" s="1"/>
      <c r="Y10" s="1"/>
      <c r="Z10" s="1"/>
    </row>
    <row r="11" spans="1:26" ht="15.75" customHeight="1" x14ac:dyDescent="0.25">
      <c r="A11" s="74"/>
      <c r="B11" s="5" t="s">
        <v>13</v>
      </c>
      <c r="C11" s="24">
        <v>1</v>
      </c>
      <c r="D11" s="25">
        <v>2</v>
      </c>
      <c r="E11" s="26">
        <v>3</v>
      </c>
      <c r="F11" s="27">
        <v>4</v>
      </c>
      <c r="G11" s="28">
        <v>5</v>
      </c>
      <c r="H11" s="1"/>
      <c r="I11" s="11" t="s">
        <v>13</v>
      </c>
      <c r="J11" s="12" t="s">
        <v>14</v>
      </c>
      <c r="K11" s="13">
        <v>0.2</v>
      </c>
      <c r="L11" s="14"/>
      <c r="M11" s="1"/>
      <c r="N11" s="1"/>
      <c r="O11" s="1"/>
      <c r="P11" s="1"/>
      <c r="Q11" s="1"/>
      <c r="R11" s="1"/>
      <c r="S11" s="1"/>
      <c r="T11" s="1"/>
      <c r="U11" s="1"/>
      <c r="V11" s="1"/>
      <c r="W11" s="1"/>
      <c r="X11" s="1"/>
      <c r="Y11" s="1"/>
      <c r="Z11" s="1"/>
    </row>
    <row r="12" spans="1:26" ht="15.75" customHeight="1" x14ac:dyDescent="0.25">
      <c r="A12" s="1"/>
      <c r="B12" s="75"/>
      <c r="C12" s="29" t="s">
        <v>15</v>
      </c>
      <c r="D12" s="29" t="s">
        <v>16</v>
      </c>
      <c r="E12" s="29" t="s">
        <v>17</v>
      </c>
      <c r="F12" s="29" t="s">
        <v>18</v>
      </c>
      <c r="G12" s="29" t="s">
        <v>19</v>
      </c>
      <c r="H12" s="1"/>
      <c r="I12" s="1"/>
      <c r="J12" s="30"/>
      <c r="K12" s="30"/>
      <c r="L12" s="1"/>
      <c r="M12" s="1"/>
      <c r="N12" s="1"/>
      <c r="O12" s="1"/>
      <c r="P12" s="1"/>
      <c r="Q12" s="1"/>
      <c r="R12" s="1"/>
      <c r="S12" s="1"/>
      <c r="T12" s="1"/>
      <c r="U12" s="1"/>
      <c r="V12" s="1"/>
      <c r="W12" s="1"/>
      <c r="X12" s="1"/>
      <c r="Y12" s="1"/>
      <c r="Z12" s="1"/>
    </row>
    <row r="13" spans="1:26" ht="15.75" customHeight="1" x14ac:dyDescent="0.25">
      <c r="A13" s="1"/>
      <c r="B13" s="76"/>
      <c r="C13" s="77" t="s">
        <v>20</v>
      </c>
      <c r="D13" s="78"/>
      <c r="E13" s="78"/>
      <c r="F13" s="78"/>
      <c r="G13" s="79"/>
      <c r="H13" s="1"/>
      <c r="I13" s="1"/>
      <c r="J13" s="1"/>
      <c r="K13" s="1"/>
      <c r="L13" s="1"/>
      <c r="M13" s="1"/>
      <c r="N13" s="1"/>
      <c r="O13" s="1"/>
      <c r="P13" s="1"/>
      <c r="Q13" s="1"/>
      <c r="R13" s="1"/>
      <c r="S13" s="1"/>
      <c r="T13" s="1"/>
      <c r="U13" s="1"/>
      <c r="V13" s="1"/>
      <c r="W13" s="1"/>
      <c r="X13" s="1"/>
      <c r="Y13" s="1"/>
      <c r="Z13" s="1"/>
    </row>
    <row r="14" spans="1:26" ht="15.75" customHeight="1" x14ac:dyDescent="0.25">
      <c r="A14" s="1"/>
      <c r="B14" s="31"/>
      <c r="C14" s="32"/>
      <c r="D14" s="32"/>
      <c r="E14" s="32"/>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31"/>
      <c r="C15" s="32"/>
      <c r="D15" s="32"/>
      <c r="E15" s="32"/>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80" t="s">
        <v>21</v>
      </c>
      <c r="C16" s="81"/>
      <c r="D16" s="81"/>
      <c r="E16" s="81"/>
      <c r="F16" s="81"/>
      <c r="G16" s="82"/>
      <c r="H16" s="1"/>
      <c r="I16" s="1"/>
      <c r="J16" s="4" t="s">
        <v>22</v>
      </c>
      <c r="K16" s="4" t="s">
        <v>23</v>
      </c>
      <c r="L16" s="1"/>
      <c r="M16" s="1"/>
      <c r="N16" s="1"/>
      <c r="O16" s="1"/>
      <c r="P16" s="1"/>
      <c r="Q16" s="1"/>
      <c r="R16" s="1"/>
      <c r="S16" s="1"/>
      <c r="T16" s="1"/>
      <c r="U16" s="1"/>
      <c r="V16" s="1"/>
      <c r="W16" s="1"/>
      <c r="X16" s="1"/>
      <c r="Y16" s="1"/>
      <c r="Z16" s="1"/>
    </row>
    <row r="17" spans="1:26" ht="15.75" customHeight="1" x14ac:dyDescent="0.25">
      <c r="A17" s="1"/>
      <c r="B17" s="33" t="s">
        <v>24</v>
      </c>
      <c r="C17" s="34" t="s">
        <v>25</v>
      </c>
      <c r="D17" s="83" t="s">
        <v>26</v>
      </c>
      <c r="E17" s="84"/>
      <c r="F17" s="84"/>
      <c r="G17" s="85"/>
      <c r="H17" s="1"/>
      <c r="I17" s="29" t="s">
        <v>19</v>
      </c>
      <c r="J17" s="35" t="s">
        <v>27</v>
      </c>
      <c r="K17" s="35" t="s">
        <v>28</v>
      </c>
      <c r="L17" s="1"/>
      <c r="M17" s="1"/>
      <c r="N17" s="1"/>
      <c r="O17" s="1"/>
      <c r="P17" s="1"/>
      <c r="Q17" s="1"/>
      <c r="R17" s="1"/>
      <c r="S17" s="1"/>
      <c r="T17" s="1"/>
      <c r="U17" s="1"/>
      <c r="V17" s="1"/>
      <c r="W17" s="1"/>
      <c r="X17" s="1"/>
      <c r="Y17" s="1"/>
      <c r="Z17" s="1"/>
    </row>
    <row r="18" spans="1:26" ht="15.75" customHeight="1" x14ac:dyDescent="0.25">
      <c r="A18" s="1"/>
      <c r="B18" s="36" t="s">
        <v>29</v>
      </c>
      <c r="C18" s="37" t="s">
        <v>30</v>
      </c>
      <c r="D18" s="87" t="s">
        <v>31</v>
      </c>
      <c r="E18" s="78"/>
      <c r="F18" s="78"/>
      <c r="G18" s="88"/>
      <c r="H18" s="1"/>
      <c r="I18" s="29" t="s">
        <v>18</v>
      </c>
      <c r="J18" s="35" t="s">
        <v>32</v>
      </c>
      <c r="K18" s="35" t="s">
        <v>33</v>
      </c>
      <c r="L18" s="1"/>
      <c r="M18" s="1"/>
      <c r="N18" s="1"/>
      <c r="O18" s="1"/>
      <c r="P18" s="1"/>
      <c r="Q18" s="1"/>
      <c r="R18" s="1"/>
      <c r="S18" s="1"/>
      <c r="T18" s="1"/>
      <c r="U18" s="1"/>
      <c r="V18" s="1"/>
      <c r="W18" s="1"/>
      <c r="X18" s="1"/>
      <c r="Y18" s="1"/>
      <c r="Z18" s="1"/>
    </row>
    <row r="19" spans="1:26" ht="15.75" customHeight="1" x14ac:dyDescent="0.25">
      <c r="A19" s="1"/>
      <c r="B19" s="38" t="s">
        <v>34</v>
      </c>
      <c r="C19" s="37" t="s">
        <v>35</v>
      </c>
      <c r="D19" s="87" t="s">
        <v>36</v>
      </c>
      <c r="E19" s="78"/>
      <c r="F19" s="78"/>
      <c r="G19" s="88"/>
      <c r="H19" s="1"/>
      <c r="I19" s="29" t="s">
        <v>17</v>
      </c>
      <c r="J19" s="35" t="s">
        <v>37</v>
      </c>
      <c r="K19" s="35" t="s">
        <v>38</v>
      </c>
      <c r="L19" s="1"/>
      <c r="M19" s="1"/>
      <c r="N19" s="1"/>
      <c r="O19" s="1"/>
      <c r="P19" s="1"/>
      <c r="Q19" s="1"/>
      <c r="R19" s="1"/>
      <c r="S19" s="1"/>
      <c r="T19" s="1"/>
      <c r="U19" s="1"/>
      <c r="V19" s="1"/>
      <c r="W19" s="1"/>
      <c r="X19" s="1"/>
      <c r="Y19" s="1"/>
      <c r="Z19" s="1"/>
    </row>
    <row r="20" spans="1:26" ht="15.75" customHeight="1" x14ac:dyDescent="0.25">
      <c r="A20" s="1"/>
      <c r="B20" s="39" t="s">
        <v>39</v>
      </c>
      <c r="C20" s="40" t="s">
        <v>40</v>
      </c>
      <c r="D20" s="89" t="s">
        <v>41</v>
      </c>
      <c r="E20" s="90"/>
      <c r="F20" s="90"/>
      <c r="G20" s="91"/>
      <c r="H20" s="1"/>
      <c r="I20" s="29" t="s">
        <v>16</v>
      </c>
      <c r="J20" s="35" t="s">
        <v>42</v>
      </c>
      <c r="K20" s="35" t="s">
        <v>43</v>
      </c>
      <c r="L20" s="1"/>
      <c r="M20" s="1"/>
      <c r="N20" s="1"/>
      <c r="O20" s="1"/>
      <c r="P20" s="1"/>
      <c r="Q20" s="1"/>
      <c r="R20" s="1"/>
      <c r="S20" s="1"/>
      <c r="T20" s="1"/>
      <c r="U20" s="1"/>
      <c r="V20" s="1"/>
      <c r="W20" s="1"/>
      <c r="X20" s="1"/>
      <c r="Y20" s="1"/>
      <c r="Z20" s="1"/>
    </row>
    <row r="21" spans="1:26" ht="15.75" customHeight="1" x14ac:dyDescent="0.25">
      <c r="A21" s="1"/>
      <c r="B21" s="32"/>
      <c r="C21" s="32"/>
      <c r="D21" s="32"/>
      <c r="E21" s="32"/>
      <c r="F21" s="1"/>
      <c r="G21" s="1"/>
      <c r="H21" s="1"/>
      <c r="I21" s="29" t="s">
        <v>15</v>
      </c>
      <c r="J21" s="35" t="s">
        <v>44</v>
      </c>
      <c r="K21" s="35" t="s">
        <v>45</v>
      </c>
      <c r="L21" s="1"/>
      <c r="M21" s="1"/>
      <c r="N21" s="1"/>
      <c r="O21" s="1"/>
      <c r="P21" s="1"/>
      <c r="Q21" s="1"/>
      <c r="R21" s="1"/>
      <c r="S21" s="1"/>
      <c r="T21" s="1"/>
      <c r="U21" s="1"/>
      <c r="V21" s="1"/>
      <c r="W21" s="1"/>
      <c r="X21" s="1"/>
      <c r="Y21" s="1"/>
      <c r="Z21" s="1"/>
    </row>
    <row r="22" spans="1:26" ht="15.75" customHeight="1" x14ac:dyDescent="0.25">
      <c r="A22" s="1"/>
      <c r="B22" s="92" t="s">
        <v>46</v>
      </c>
      <c r="C22" s="41" t="s">
        <v>47</v>
      </c>
      <c r="D22" s="42">
        <v>25</v>
      </c>
      <c r="E22" s="93" t="s">
        <v>48</v>
      </c>
      <c r="F22" s="78"/>
      <c r="G22" s="79"/>
      <c r="H22" s="1"/>
      <c r="I22" s="1"/>
      <c r="J22" s="1"/>
      <c r="K22" s="1" t="s">
        <v>49</v>
      </c>
      <c r="L22" s="1"/>
      <c r="M22" s="1"/>
      <c r="N22" s="1"/>
      <c r="O22" s="1"/>
      <c r="P22" s="1"/>
      <c r="Q22" s="1"/>
      <c r="R22" s="1"/>
      <c r="S22" s="1"/>
      <c r="T22" s="1"/>
      <c r="U22" s="1"/>
      <c r="V22" s="1"/>
      <c r="W22" s="1"/>
      <c r="X22" s="1"/>
      <c r="Y22" s="1"/>
      <c r="Z22" s="1"/>
    </row>
    <row r="23" spans="1:26" ht="15.75" customHeight="1" x14ac:dyDescent="0.25">
      <c r="A23" s="1"/>
      <c r="B23" s="74"/>
      <c r="C23" s="41" t="s">
        <v>50</v>
      </c>
      <c r="D23" s="43">
        <v>15</v>
      </c>
      <c r="E23" s="93" t="s">
        <v>51</v>
      </c>
      <c r="F23" s="78"/>
      <c r="G23" s="79"/>
      <c r="H23" s="1"/>
      <c r="I23" s="1"/>
      <c r="J23" s="1"/>
      <c r="K23" s="1"/>
      <c r="L23" s="1"/>
      <c r="M23" s="1"/>
      <c r="N23" s="1"/>
      <c r="O23" s="1"/>
      <c r="P23" s="1"/>
      <c r="Q23" s="1"/>
      <c r="R23" s="1"/>
      <c r="S23" s="1"/>
      <c r="T23" s="1"/>
      <c r="U23" s="1"/>
      <c r="V23" s="1"/>
      <c r="W23" s="1"/>
      <c r="X23" s="1"/>
      <c r="Y23" s="1"/>
      <c r="Z23" s="1"/>
    </row>
    <row r="24" spans="1:26" ht="15.75" customHeight="1" x14ac:dyDescent="0.25">
      <c r="A24" s="1"/>
      <c r="B24" s="44" t="s">
        <v>52</v>
      </c>
      <c r="C24" s="86">
        <v>2</v>
      </c>
      <c r="D24" s="79"/>
      <c r="E24" s="93" t="s">
        <v>53</v>
      </c>
      <c r="F24" s="78"/>
      <c r="G24" s="79"/>
      <c r="H24" s="1"/>
      <c r="I24" s="1"/>
      <c r="J24" s="1"/>
      <c r="K24" s="1"/>
      <c r="L24" s="1"/>
      <c r="M24" s="1"/>
      <c r="N24" s="1"/>
      <c r="O24" s="1"/>
      <c r="P24" s="1"/>
      <c r="Q24" s="1"/>
      <c r="R24" s="1"/>
      <c r="S24" s="1"/>
      <c r="T24" s="1"/>
      <c r="U24" s="1"/>
      <c r="V24" s="1"/>
      <c r="W24" s="1"/>
      <c r="X24" s="1"/>
      <c r="Y24" s="1"/>
      <c r="Z24" s="1"/>
    </row>
    <row r="25" spans="1:26" ht="15.75" customHeight="1" x14ac:dyDescent="0.25">
      <c r="A25" s="1"/>
      <c r="B25" s="44" t="s">
        <v>54</v>
      </c>
      <c r="C25" s="86">
        <v>9</v>
      </c>
      <c r="D25" s="79"/>
      <c r="E25" s="93" t="s">
        <v>55</v>
      </c>
      <c r="F25" s="78"/>
      <c r="G25" s="79"/>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row r="227" spans="1:26" ht="15.75" customHeight="1" x14ac:dyDescent="0.2"/>
    <row r="228" spans="1:26" ht="15.75" customHeight="1" x14ac:dyDescent="0.2"/>
    <row r="229" spans="1:26" ht="15.75" customHeight="1" x14ac:dyDescent="0.2"/>
    <row r="230" spans="1:26" ht="15.75" customHeight="1" x14ac:dyDescent="0.2"/>
    <row r="231" spans="1:26" ht="15.75" customHeight="1" x14ac:dyDescent="0.2"/>
    <row r="232" spans="1:26" ht="15.75" customHeight="1" x14ac:dyDescent="0.2"/>
    <row r="233" spans="1:26" ht="15.75" customHeight="1" x14ac:dyDescent="0.2"/>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B16:G16"/>
    <mergeCell ref="D17:G17"/>
    <mergeCell ref="C24:D24"/>
    <mergeCell ref="C25:D25"/>
    <mergeCell ref="D18:G18"/>
    <mergeCell ref="D19:G19"/>
    <mergeCell ref="D20:G20"/>
    <mergeCell ref="B22:B23"/>
    <mergeCell ref="E22:G22"/>
    <mergeCell ref="E23:G23"/>
    <mergeCell ref="E24:G24"/>
    <mergeCell ref="E25:G25"/>
    <mergeCell ref="A2:G2"/>
    <mergeCell ref="E4:G4"/>
    <mergeCell ref="A7:A11"/>
    <mergeCell ref="B12:B13"/>
    <mergeCell ref="C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Z986"/>
  <sheetViews>
    <sheetView tabSelected="1" workbookViewId="0">
      <pane ySplit="8" topLeftCell="A43" activePane="bottomLeft" state="frozen"/>
      <selection pane="bottomLeft" activeCell="E59" sqref="E59"/>
    </sheetView>
  </sheetViews>
  <sheetFormatPr baseColWidth="10" defaultColWidth="12.5703125" defaultRowHeight="15" customHeight="1" outlineLevelCol="1" x14ac:dyDescent="0.2"/>
  <cols>
    <col min="1" max="1" width="9.140625" style="106" customWidth="1"/>
    <col min="2" max="2" width="10.140625" style="106" customWidth="1"/>
    <col min="3" max="3" width="13.5703125" style="106" customWidth="1"/>
    <col min="4" max="5" width="24.42578125" style="106" customWidth="1"/>
    <col min="6" max="6" width="12.5703125" style="106"/>
    <col min="7" max="7" width="15.85546875" style="106" customWidth="1"/>
    <col min="8" max="8" width="12.5703125" style="106" outlineLevel="1"/>
    <col min="9" max="9" width="31.7109375" style="106" customWidth="1" outlineLevel="1"/>
    <col min="10" max="10" width="14.42578125" style="106" customWidth="1" outlineLevel="1"/>
    <col min="11" max="11" width="26.140625" style="106" customWidth="1" outlineLevel="1"/>
    <col min="12" max="13" width="28.5703125" style="106" customWidth="1" outlineLevel="1"/>
    <col min="14" max="14" width="12.5703125" style="106" outlineLevel="1"/>
    <col min="15" max="15" width="23.42578125" style="106" customWidth="1" outlineLevel="1"/>
    <col min="16" max="16" width="14.28515625" style="106" customWidth="1"/>
    <col min="17" max="17" width="12.5703125" style="106"/>
    <col min="18" max="18" width="4.5703125" style="106" customWidth="1"/>
    <col min="19" max="19" width="6.28515625" style="106" customWidth="1"/>
    <col min="20" max="20" width="12.42578125" style="106" customWidth="1"/>
    <col min="21" max="21" width="4" style="106" customWidth="1"/>
    <col min="22" max="22" width="5.5703125" style="106" customWidth="1"/>
    <col min="23" max="23" width="21.7109375" style="106" customWidth="1"/>
    <col min="24" max="24" width="25.28515625" style="106" customWidth="1"/>
    <col min="25" max="25" width="36" style="106" customWidth="1"/>
    <col min="26" max="26" width="39.7109375" style="106" customWidth="1"/>
    <col min="27" max="27" width="20.28515625" style="106" customWidth="1"/>
    <col min="28" max="28" width="8.85546875" style="106" customWidth="1"/>
    <col min="29" max="29" width="28.28515625" style="106" customWidth="1"/>
    <col min="30" max="30" width="15.5703125" style="106" customWidth="1"/>
    <col min="31" max="31" width="13.42578125" style="106" customWidth="1"/>
    <col min="32" max="32" width="9.7109375" style="106" customWidth="1"/>
    <col min="33" max="33" width="10.140625" style="106" customWidth="1"/>
    <col min="34" max="41" width="12.5703125" style="106"/>
    <col min="42" max="42" width="33.7109375" style="106" customWidth="1"/>
    <col min="43" max="43" width="23.5703125" style="106" hidden="1" customWidth="1"/>
    <col min="44" max="52" width="12.5703125" style="106" hidden="1"/>
    <col min="53" max="16384" width="12.5703125" style="106"/>
  </cols>
  <sheetData>
    <row r="1" spans="1:52" ht="15.75" customHeight="1" x14ac:dyDescent="0.2">
      <c r="A1" s="236"/>
      <c r="B1" s="237"/>
      <c r="C1" s="238" t="s">
        <v>56</v>
      </c>
      <c r="D1" s="239"/>
      <c r="E1" s="239"/>
      <c r="F1" s="239"/>
      <c r="G1" s="239"/>
      <c r="H1" s="239"/>
      <c r="I1" s="239"/>
      <c r="J1" s="239"/>
      <c r="K1" s="239"/>
      <c r="L1" s="239"/>
      <c r="M1" s="239"/>
      <c r="N1" s="239"/>
      <c r="O1" s="239"/>
      <c r="P1" s="239"/>
      <c r="Q1" s="239"/>
      <c r="R1" s="239"/>
      <c r="S1" s="239"/>
      <c r="T1" s="239"/>
      <c r="U1" s="239"/>
      <c r="V1" s="239"/>
      <c r="W1" s="239"/>
      <c r="X1" s="100"/>
      <c r="Y1" s="100"/>
      <c r="Z1" s="100"/>
      <c r="AA1" s="100"/>
      <c r="AB1" s="100"/>
      <c r="AC1" s="100"/>
      <c r="AD1" s="100"/>
      <c r="AE1" s="100"/>
      <c r="AF1" s="100"/>
      <c r="AG1" s="100"/>
      <c r="AH1" s="100"/>
      <c r="AI1" s="100"/>
      <c r="AJ1" s="100"/>
      <c r="AK1" s="100"/>
      <c r="AL1" s="100"/>
      <c r="AM1" s="100"/>
      <c r="AN1" s="100"/>
      <c r="AO1" s="101"/>
      <c r="AP1" s="102" t="s">
        <v>57</v>
      </c>
      <c r="AQ1" s="103"/>
      <c r="AR1" s="104"/>
      <c r="AS1" s="104"/>
      <c r="AT1" s="104"/>
      <c r="AU1" s="103"/>
      <c r="AV1" s="103"/>
      <c r="AW1" s="105"/>
      <c r="AX1" s="105"/>
      <c r="AY1" s="105"/>
      <c r="AZ1" s="105"/>
    </row>
    <row r="2" spans="1:52" ht="15.75" customHeight="1" x14ac:dyDescent="0.2">
      <c r="A2" s="236"/>
      <c r="B2" s="237"/>
      <c r="C2" s="240"/>
      <c r="D2" s="241"/>
      <c r="E2" s="241"/>
      <c r="F2" s="241"/>
      <c r="G2" s="241"/>
      <c r="H2" s="241"/>
      <c r="I2" s="241"/>
      <c r="J2" s="241"/>
      <c r="K2" s="241"/>
      <c r="L2" s="241"/>
      <c r="M2" s="241"/>
      <c r="N2" s="241"/>
      <c r="O2" s="241"/>
      <c r="P2" s="241"/>
      <c r="Q2" s="241"/>
      <c r="R2" s="241"/>
      <c r="S2" s="241"/>
      <c r="T2" s="241"/>
      <c r="U2" s="241"/>
      <c r="V2" s="241"/>
      <c r="W2" s="241"/>
      <c r="X2" s="109"/>
      <c r="Y2" s="109"/>
      <c r="Z2" s="109"/>
      <c r="AA2" s="109"/>
      <c r="AB2" s="109"/>
      <c r="AC2" s="109"/>
      <c r="AD2" s="109"/>
      <c r="AE2" s="109"/>
      <c r="AF2" s="109"/>
      <c r="AG2" s="109"/>
      <c r="AH2" s="109"/>
      <c r="AI2" s="109"/>
      <c r="AJ2" s="109"/>
      <c r="AK2" s="109"/>
      <c r="AL2" s="109"/>
      <c r="AM2" s="109"/>
      <c r="AN2" s="109"/>
      <c r="AO2" s="110"/>
      <c r="AP2" s="102" t="s">
        <v>58</v>
      </c>
      <c r="AQ2" s="103"/>
      <c r="AR2" s="104"/>
      <c r="AS2" s="104"/>
      <c r="AT2" s="104"/>
      <c r="AU2" s="103"/>
      <c r="AV2" s="103"/>
      <c r="AW2" s="105"/>
      <c r="AX2" s="105"/>
      <c r="AY2" s="105"/>
      <c r="AZ2" s="105"/>
    </row>
    <row r="3" spans="1:52" ht="15.75" customHeight="1" x14ac:dyDescent="0.2">
      <c r="A3" s="236"/>
      <c r="B3" s="237"/>
      <c r="C3" s="240"/>
      <c r="D3" s="241"/>
      <c r="E3" s="241"/>
      <c r="F3" s="241"/>
      <c r="G3" s="241"/>
      <c r="H3" s="241"/>
      <c r="I3" s="241"/>
      <c r="J3" s="241"/>
      <c r="K3" s="241"/>
      <c r="L3" s="241"/>
      <c r="M3" s="241"/>
      <c r="N3" s="241"/>
      <c r="O3" s="241"/>
      <c r="P3" s="241"/>
      <c r="Q3" s="241"/>
      <c r="R3" s="241"/>
      <c r="S3" s="241"/>
      <c r="T3" s="241"/>
      <c r="U3" s="241"/>
      <c r="V3" s="241"/>
      <c r="W3" s="241"/>
      <c r="X3" s="109"/>
      <c r="Y3" s="109"/>
      <c r="Z3" s="109"/>
      <c r="AA3" s="109"/>
      <c r="AB3" s="109"/>
      <c r="AC3" s="109"/>
      <c r="AD3" s="109"/>
      <c r="AE3" s="109"/>
      <c r="AF3" s="109"/>
      <c r="AG3" s="109"/>
      <c r="AH3" s="109"/>
      <c r="AI3" s="109"/>
      <c r="AJ3" s="109"/>
      <c r="AK3" s="109"/>
      <c r="AL3" s="109"/>
      <c r="AM3" s="109"/>
      <c r="AN3" s="109"/>
      <c r="AO3" s="110"/>
      <c r="AP3" s="102" t="s">
        <v>59</v>
      </c>
      <c r="AQ3" s="103"/>
      <c r="AR3" s="104"/>
      <c r="AS3" s="104"/>
      <c r="AT3" s="104"/>
      <c r="AU3" s="103"/>
      <c r="AV3" s="103"/>
      <c r="AW3" s="105"/>
      <c r="AX3" s="105"/>
      <c r="AY3" s="105"/>
      <c r="AZ3" s="105"/>
    </row>
    <row r="4" spans="1:52" ht="16.5" customHeight="1" x14ac:dyDescent="0.2">
      <c r="A4" s="111"/>
      <c r="B4" s="112"/>
      <c r="C4" s="113"/>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5"/>
      <c r="AP4" s="102" t="s">
        <v>60</v>
      </c>
      <c r="AQ4" s="103"/>
      <c r="AR4" s="104"/>
      <c r="AS4" s="104"/>
      <c r="AT4" s="104"/>
      <c r="AU4" s="103"/>
      <c r="AV4" s="103"/>
      <c r="AW4" s="105"/>
      <c r="AX4" s="105"/>
      <c r="AY4" s="105"/>
      <c r="AZ4" s="105"/>
    </row>
    <row r="5" spans="1:52" ht="15.75" customHeight="1" x14ac:dyDescent="0.2">
      <c r="A5" s="116"/>
      <c r="B5" s="116"/>
      <c r="C5" s="116"/>
      <c r="D5" s="116"/>
      <c r="E5" s="116"/>
      <c r="F5" s="116"/>
      <c r="G5" s="116"/>
      <c r="H5" s="116"/>
      <c r="I5" s="116"/>
      <c r="J5" s="116"/>
      <c r="K5" s="116"/>
      <c r="L5" s="116"/>
      <c r="M5" s="116"/>
      <c r="N5" s="116"/>
      <c r="O5" s="116"/>
      <c r="P5" s="117"/>
      <c r="Q5" s="117"/>
      <c r="R5" s="117"/>
      <c r="S5" s="117"/>
      <c r="T5" s="117"/>
      <c r="U5" s="118"/>
      <c r="V5" s="118"/>
      <c r="W5" s="118"/>
      <c r="X5" s="118"/>
      <c r="Y5" s="118"/>
      <c r="Z5" s="118"/>
      <c r="AA5" s="118"/>
      <c r="AB5" s="118"/>
      <c r="AC5" s="118"/>
      <c r="AD5" s="118"/>
      <c r="AE5" s="118"/>
      <c r="AF5" s="118"/>
      <c r="AG5" s="118"/>
      <c r="AH5" s="118"/>
      <c r="AI5" s="118"/>
      <c r="AJ5" s="118"/>
      <c r="AK5" s="118"/>
      <c r="AL5" s="118"/>
      <c r="AM5" s="118"/>
      <c r="AN5" s="118"/>
      <c r="AO5" s="118"/>
      <c r="AP5" s="118"/>
      <c r="AQ5" s="119"/>
      <c r="AR5" s="119"/>
      <c r="AS5" s="119"/>
      <c r="AT5" s="119"/>
      <c r="AU5" s="120"/>
      <c r="AV5" s="120"/>
      <c r="AW5" s="121"/>
      <c r="AX5" s="121"/>
      <c r="AY5" s="121"/>
      <c r="AZ5" s="121"/>
    </row>
    <row r="6" spans="1:52" ht="15.75" customHeight="1" x14ac:dyDescent="0.2">
      <c r="A6" s="122" t="s">
        <v>61</v>
      </c>
      <c r="B6" s="99"/>
      <c r="C6" s="99"/>
      <c r="D6" s="99"/>
      <c r="E6" s="99"/>
      <c r="F6" s="99"/>
      <c r="G6" s="99"/>
      <c r="H6" s="99"/>
      <c r="I6" s="99"/>
      <c r="J6" s="99"/>
      <c r="K6" s="99"/>
      <c r="L6" s="99"/>
      <c r="M6" s="99"/>
      <c r="N6" s="99"/>
      <c r="O6" s="99"/>
      <c r="P6" s="123" t="s">
        <v>62</v>
      </c>
      <c r="Q6" s="99"/>
      <c r="R6" s="99"/>
      <c r="S6" s="99"/>
      <c r="T6" s="99"/>
      <c r="U6" s="99"/>
      <c r="V6" s="99"/>
      <c r="W6" s="99"/>
      <c r="X6" s="124" t="s">
        <v>63</v>
      </c>
      <c r="Y6" s="99"/>
      <c r="Z6" s="99"/>
      <c r="AA6" s="99"/>
      <c r="AB6" s="99"/>
      <c r="AC6" s="99"/>
      <c r="AD6" s="99"/>
      <c r="AE6" s="99"/>
      <c r="AF6" s="99"/>
      <c r="AG6" s="99"/>
      <c r="AH6" s="125" t="s">
        <v>64</v>
      </c>
      <c r="AI6" s="99"/>
      <c r="AJ6" s="99"/>
      <c r="AK6" s="99"/>
      <c r="AL6" s="99"/>
      <c r="AM6" s="99"/>
      <c r="AN6" s="99"/>
      <c r="AO6" s="99"/>
      <c r="AP6" s="99"/>
      <c r="AQ6" s="119"/>
      <c r="AR6" s="119"/>
      <c r="AS6" s="119"/>
      <c r="AT6" s="119"/>
      <c r="AU6" s="120"/>
      <c r="AV6" s="120"/>
      <c r="AW6" s="121"/>
      <c r="AX6" s="121"/>
      <c r="AY6" s="121"/>
      <c r="AZ6" s="121"/>
    </row>
    <row r="7" spans="1:52" ht="17.25" customHeight="1" x14ac:dyDescent="0.2">
      <c r="A7" s="126" t="s">
        <v>65</v>
      </c>
      <c r="B7" s="108"/>
      <c r="C7" s="108"/>
      <c r="D7" s="108"/>
      <c r="E7" s="108"/>
      <c r="F7" s="108"/>
      <c r="G7" s="108"/>
      <c r="H7" s="127" t="s">
        <v>66</v>
      </c>
      <c r="I7" s="127" t="s">
        <v>67</v>
      </c>
      <c r="J7" s="108"/>
      <c r="K7" s="108"/>
      <c r="L7" s="108"/>
      <c r="M7" s="127" t="s">
        <v>68</v>
      </c>
      <c r="N7" s="108"/>
      <c r="O7" s="127" t="s">
        <v>69</v>
      </c>
      <c r="P7" s="128" t="s">
        <v>70</v>
      </c>
      <c r="Q7" s="128" t="s">
        <v>71</v>
      </c>
      <c r="R7" s="128" t="s">
        <v>72</v>
      </c>
      <c r="S7" s="129" t="s">
        <v>73</v>
      </c>
      <c r="T7" s="128" t="s">
        <v>74</v>
      </c>
      <c r="U7" s="128" t="s">
        <v>75</v>
      </c>
      <c r="V7" s="129" t="s">
        <v>76</v>
      </c>
      <c r="W7" s="128" t="s">
        <v>77</v>
      </c>
      <c r="X7" s="130" t="s">
        <v>78</v>
      </c>
      <c r="Y7" s="108"/>
      <c r="Z7" s="108"/>
      <c r="AA7" s="130" t="s">
        <v>79</v>
      </c>
      <c r="AB7" s="130" t="s">
        <v>80</v>
      </c>
      <c r="AC7" s="131" t="s">
        <v>81</v>
      </c>
      <c r="AD7" s="108"/>
      <c r="AE7" s="108"/>
      <c r="AF7" s="108"/>
      <c r="AG7" s="108"/>
      <c r="AH7" s="132" t="s">
        <v>82</v>
      </c>
      <c r="AI7" s="132" t="s">
        <v>83</v>
      </c>
      <c r="AJ7" s="132" t="s">
        <v>84</v>
      </c>
      <c r="AK7" s="133" t="s">
        <v>85</v>
      </c>
      <c r="AL7" s="132" t="s">
        <v>86</v>
      </c>
      <c r="AM7" s="132" t="s">
        <v>87</v>
      </c>
      <c r="AN7" s="133" t="s">
        <v>88</v>
      </c>
      <c r="AO7" s="132" t="s">
        <v>89</v>
      </c>
      <c r="AP7" s="132" t="s">
        <v>90</v>
      </c>
      <c r="AQ7" s="119"/>
      <c r="AR7" s="119"/>
      <c r="AS7" s="119"/>
      <c r="AT7" s="119"/>
      <c r="AU7" s="120"/>
      <c r="AV7" s="120" t="s">
        <v>91</v>
      </c>
      <c r="AW7" s="120" t="s">
        <v>92</v>
      </c>
      <c r="AX7" s="120"/>
      <c r="AY7" s="120"/>
      <c r="AZ7" s="120"/>
    </row>
    <row r="8" spans="1:52" ht="17.25" customHeight="1" x14ac:dyDescent="0.2">
      <c r="A8" s="134" t="s">
        <v>93</v>
      </c>
      <c r="B8" s="135" t="s">
        <v>94</v>
      </c>
      <c r="C8" s="135" t="s">
        <v>95</v>
      </c>
      <c r="D8" s="135" t="s">
        <v>96</v>
      </c>
      <c r="E8" s="135" t="s">
        <v>97</v>
      </c>
      <c r="F8" s="135" t="s">
        <v>98</v>
      </c>
      <c r="G8" s="135" t="s">
        <v>99</v>
      </c>
      <c r="H8" s="108"/>
      <c r="I8" s="135" t="s">
        <v>100</v>
      </c>
      <c r="J8" s="135" t="s">
        <v>101</v>
      </c>
      <c r="K8" s="135" t="s">
        <v>102</v>
      </c>
      <c r="L8" s="135" t="s">
        <v>103</v>
      </c>
      <c r="M8" s="136" t="s">
        <v>104</v>
      </c>
      <c r="N8" s="136" t="s">
        <v>105</v>
      </c>
      <c r="O8" s="108"/>
      <c r="P8" s="108"/>
      <c r="Q8" s="108"/>
      <c r="R8" s="108"/>
      <c r="S8" s="108"/>
      <c r="T8" s="108"/>
      <c r="U8" s="108"/>
      <c r="V8" s="108"/>
      <c r="W8" s="108"/>
      <c r="X8" s="137" t="s">
        <v>106</v>
      </c>
      <c r="Y8" s="137" t="s">
        <v>107</v>
      </c>
      <c r="Z8" s="137" t="s">
        <v>108</v>
      </c>
      <c r="AA8" s="108"/>
      <c r="AB8" s="108"/>
      <c r="AC8" s="138" t="s">
        <v>109</v>
      </c>
      <c r="AD8" s="137" t="s">
        <v>110</v>
      </c>
      <c r="AE8" s="138" t="s">
        <v>111</v>
      </c>
      <c r="AF8" s="137" t="s">
        <v>112</v>
      </c>
      <c r="AG8" s="137" t="s">
        <v>113</v>
      </c>
      <c r="AH8" s="108"/>
      <c r="AI8" s="108"/>
      <c r="AJ8" s="108"/>
      <c r="AK8" s="108"/>
      <c r="AL8" s="108"/>
      <c r="AM8" s="108"/>
      <c r="AN8" s="108"/>
      <c r="AO8" s="108"/>
      <c r="AP8" s="108"/>
      <c r="AQ8" s="119"/>
      <c r="AR8" s="119"/>
      <c r="AS8" s="119"/>
      <c r="AT8" s="119"/>
      <c r="AU8" s="120"/>
      <c r="AV8" s="120"/>
      <c r="AW8" s="120"/>
      <c r="AX8" s="120"/>
      <c r="AY8" s="120"/>
      <c r="AZ8" s="120"/>
    </row>
    <row r="9" spans="1:52" ht="113.25" customHeight="1" x14ac:dyDescent="0.2">
      <c r="A9" s="139" t="s">
        <v>114</v>
      </c>
      <c r="B9" s="140" t="s">
        <v>115</v>
      </c>
      <c r="C9" s="140" t="s">
        <v>116</v>
      </c>
      <c r="D9" s="140" t="s">
        <v>117</v>
      </c>
      <c r="E9" s="140" t="s">
        <v>118</v>
      </c>
      <c r="F9" s="140" t="s">
        <v>119</v>
      </c>
      <c r="G9" s="140" t="s">
        <v>120</v>
      </c>
      <c r="H9" s="140" t="s">
        <v>121</v>
      </c>
      <c r="I9" s="140" t="s">
        <v>122</v>
      </c>
      <c r="J9" s="140" t="s">
        <v>123</v>
      </c>
      <c r="K9" s="140" t="s">
        <v>124</v>
      </c>
      <c r="L9" s="140" t="s">
        <v>125</v>
      </c>
      <c r="M9" s="140" t="s">
        <v>126</v>
      </c>
      <c r="N9" s="140" t="s">
        <v>127</v>
      </c>
      <c r="O9" s="140" t="s">
        <v>128</v>
      </c>
      <c r="P9" s="140" t="s">
        <v>129</v>
      </c>
      <c r="Q9" s="141">
        <v>3</v>
      </c>
      <c r="R9" s="142">
        <v>0.6</v>
      </c>
      <c r="S9" s="140" t="s">
        <v>130</v>
      </c>
      <c r="T9" s="140">
        <v>3</v>
      </c>
      <c r="U9" s="142">
        <v>0.6</v>
      </c>
      <c r="V9" s="140">
        <v>9</v>
      </c>
      <c r="W9" s="140" t="s">
        <v>131</v>
      </c>
      <c r="X9" s="140" t="s">
        <v>132</v>
      </c>
      <c r="Y9" s="140" t="s">
        <v>133</v>
      </c>
      <c r="Z9" s="140" t="s">
        <v>134</v>
      </c>
      <c r="AA9" s="141" t="s">
        <v>135</v>
      </c>
      <c r="AB9" s="143">
        <v>0.25</v>
      </c>
      <c r="AC9" s="143" t="s">
        <v>136</v>
      </c>
      <c r="AD9" s="143">
        <v>0.25</v>
      </c>
      <c r="AE9" s="143" t="s">
        <v>137</v>
      </c>
      <c r="AF9" s="141" t="s">
        <v>138</v>
      </c>
      <c r="AG9" s="141" t="s">
        <v>139</v>
      </c>
      <c r="AH9" s="141" t="s">
        <v>25</v>
      </c>
      <c r="AI9" s="141">
        <v>2</v>
      </c>
      <c r="AJ9" s="143">
        <v>0.3</v>
      </c>
      <c r="AK9" s="143" t="s">
        <v>130</v>
      </c>
      <c r="AL9" s="141">
        <v>3</v>
      </c>
      <c r="AM9" s="143">
        <v>0.6</v>
      </c>
      <c r="AN9" s="141">
        <v>6</v>
      </c>
      <c r="AO9" s="141" t="s">
        <v>131</v>
      </c>
      <c r="AP9" s="141" t="s">
        <v>140</v>
      </c>
      <c r="AQ9" s="144"/>
      <c r="AR9" s="144"/>
      <c r="AS9" s="144"/>
      <c r="AT9" s="144"/>
      <c r="AU9" s="120"/>
      <c r="AV9" s="120" t="e">
        <f t="shared" ref="AV9:AV12" ca="1" si="0">CONCAT(Q9,T9)</f>
        <v>#NAME?</v>
      </c>
      <c r="AW9" s="120" t="e">
        <f t="shared" ref="AW9:AW12" ca="1" si="1">CONCAT(AI9,AL9)</f>
        <v>#NAME?</v>
      </c>
      <c r="AX9" s="120"/>
      <c r="AY9" s="120"/>
      <c r="AZ9" s="120"/>
    </row>
    <row r="10" spans="1:52" ht="81" customHeight="1" x14ac:dyDescent="0.2">
      <c r="A10" s="145" t="s">
        <v>119</v>
      </c>
      <c r="B10" s="146" t="s">
        <v>141</v>
      </c>
      <c r="C10" s="147" t="s">
        <v>142</v>
      </c>
      <c r="D10" s="146" t="s">
        <v>143</v>
      </c>
      <c r="E10" s="146" t="s">
        <v>144</v>
      </c>
      <c r="F10" s="146" t="s">
        <v>119</v>
      </c>
      <c r="G10" s="146" t="s">
        <v>145</v>
      </c>
      <c r="H10" s="146" t="s">
        <v>121</v>
      </c>
      <c r="I10" s="146" t="s">
        <v>146</v>
      </c>
      <c r="J10" s="146" t="s">
        <v>23</v>
      </c>
      <c r="K10" s="146" t="s">
        <v>147</v>
      </c>
      <c r="L10" s="146" t="s">
        <v>148</v>
      </c>
      <c r="M10" s="146" t="s">
        <v>126</v>
      </c>
      <c r="N10" s="146" t="s">
        <v>149</v>
      </c>
      <c r="O10" s="146" t="s">
        <v>128</v>
      </c>
      <c r="P10" s="146" t="s">
        <v>25</v>
      </c>
      <c r="Q10" s="148">
        <v>2</v>
      </c>
      <c r="R10" s="149">
        <v>0.4</v>
      </c>
      <c r="S10" s="146" t="s">
        <v>130</v>
      </c>
      <c r="T10" s="146">
        <v>3</v>
      </c>
      <c r="U10" s="149">
        <v>0.6</v>
      </c>
      <c r="V10" s="146">
        <v>6</v>
      </c>
      <c r="W10" s="146" t="s">
        <v>131</v>
      </c>
      <c r="X10" s="146" t="s">
        <v>150</v>
      </c>
      <c r="Y10" s="146" t="s">
        <v>151</v>
      </c>
      <c r="Z10" s="146" t="s">
        <v>152</v>
      </c>
      <c r="AA10" s="148" t="s">
        <v>135</v>
      </c>
      <c r="AB10" s="150">
        <v>0.25</v>
      </c>
      <c r="AC10" s="148" t="s">
        <v>153</v>
      </c>
      <c r="AD10" s="150">
        <v>0.15</v>
      </c>
      <c r="AE10" s="148" t="s">
        <v>137</v>
      </c>
      <c r="AF10" s="148" t="s">
        <v>138</v>
      </c>
      <c r="AG10" s="148" t="s">
        <v>139</v>
      </c>
      <c r="AH10" s="148" t="s">
        <v>25</v>
      </c>
      <c r="AI10" s="148">
        <v>2</v>
      </c>
      <c r="AJ10" s="150">
        <v>0.24</v>
      </c>
      <c r="AK10" s="148" t="s">
        <v>130</v>
      </c>
      <c r="AL10" s="148">
        <v>3</v>
      </c>
      <c r="AM10" s="150">
        <v>0.6</v>
      </c>
      <c r="AN10" s="148">
        <v>6</v>
      </c>
      <c r="AO10" s="148" t="s">
        <v>131</v>
      </c>
      <c r="AP10" s="148" t="s">
        <v>140</v>
      </c>
      <c r="AQ10" s="144"/>
      <c r="AR10" s="144"/>
      <c r="AS10" s="144"/>
      <c r="AT10" s="144"/>
      <c r="AU10" s="120"/>
      <c r="AV10" s="120" t="e">
        <f t="shared" ca="1" si="0"/>
        <v>#NAME?</v>
      </c>
      <c r="AW10" s="120" t="e">
        <f t="shared" ca="1" si="1"/>
        <v>#NAME?</v>
      </c>
      <c r="AX10" s="120"/>
      <c r="AY10" s="120"/>
      <c r="AZ10" s="120"/>
    </row>
    <row r="11" spans="1:52" ht="81" customHeight="1" x14ac:dyDescent="0.2">
      <c r="A11" s="151" t="s">
        <v>119</v>
      </c>
      <c r="B11" s="152" t="s">
        <v>141</v>
      </c>
      <c r="C11" s="147" t="s">
        <v>142</v>
      </c>
      <c r="D11" s="152" t="s">
        <v>143</v>
      </c>
      <c r="E11" s="152" t="s">
        <v>144</v>
      </c>
      <c r="F11" s="152" t="s">
        <v>119</v>
      </c>
      <c r="G11" s="152" t="s">
        <v>154</v>
      </c>
      <c r="H11" s="152" t="s">
        <v>121</v>
      </c>
      <c r="I11" s="152" t="s">
        <v>146</v>
      </c>
      <c r="J11" s="152" t="s">
        <v>23</v>
      </c>
      <c r="K11" s="152" t="s">
        <v>155</v>
      </c>
      <c r="L11" s="152" t="s">
        <v>156</v>
      </c>
      <c r="M11" s="152" t="s">
        <v>126</v>
      </c>
      <c r="N11" s="152" t="s">
        <v>127</v>
      </c>
      <c r="O11" s="152" t="s">
        <v>128</v>
      </c>
      <c r="P11" s="152" t="s">
        <v>35</v>
      </c>
      <c r="Q11" s="153">
        <v>4</v>
      </c>
      <c r="R11" s="154">
        <v>0.8</v>
      </c>
      <c r="S11" s="152" t="s">
        <v>130</v>
      </c>
      <c r="T11" s="152">
        <v>3</v>
      </c>
      <c r="U11" s="154">
        <v>0.6</v>
      </c>
      <c r="V11" s="152">
        <v>12</v>
      </c>
      <c r="W11" s="152" t="s">
        <v>157</v>
      </c>
      <c r="X11" s="152" t="s">
        <v>158</v>
      </c>
      <c r="Y11" s="152" t="s">
        <v>159</v>
      </c>
      <c r="Z11" s="152" t="s">
        <v>160</v>
      </c>
      <c r="AA11" s="153" t="s">
        <v>161</v>
      </c>
      <c r="AB11" s="155">
        <v>0.15</v>
      </c>
      <c r="AC11" s="153" t="s">
        <v>153</v>
      </c>
      <c r="AD11" s="155">
        <v>0.15</v>
      </c>
      <c r="AE11" s="153" t="s">
        <v>137</v>
      </c>
      <c r="AF11" s="153" t="s">
        <v>138</v>
      </c>
      <c r="AG11" s="153" t="s">
        <v>139</v>
      </c>
      <c r="AH11" s="153" t="s">
        <v>129</v>
      </c>
      <c r="AI11" s="153">
        <v>3</v>
      </c>
      <c r="AJ11" s="155">
        <v>0.56000000000000005</v>
      </c>
      <c r="AK11" s="153" t="s">
        <v>130</v>
      </c>
      <c r="AL11" s="153">
        <v>3</v>
      </c>
      <c r="AM11" s="155">
        <v>0.6</v>
      </c>
      <c r="AN11" s="153">
        <v>9</v>
      </c>
      <c r="AO11" s="153" t="s">
        <v>131</v>
      </c>
      <c r="AP11" s="153" t="s">
        <v>140</v>
      </c>
      <c r="AQ11" s="144"/>
      <c r="AR11" s="144"/>
      <c r="AS11" s="144"/>
      <c r="AT11" s="144"/>
      <c r="AU11" s="120"/>
      <c r="AV11" s="120" t="e">
        <f t="shared" ca="1" si="0"/>
        <v>#NAME?</v>
      </c>
      <c r="AW11" s="120" t="e">
        <f t="shared" ca="1" si="1"/>
        <v>#NAME?</v>
      </c>
      <c r="AX11" s="120"/>
      <c r="AY11" s="120"/>
      <c r="AZ11" s="120"/>
    </row>
    <row r="12" spans="1:52" ht="81" customHeight="1" x14ac:dyDescent="0.2">
      <c r="A12" s="156" t="s">
        <v>119</v>
      </c>
      <c r="B12" s="157" t="s">
        <v>141</v>
      </c>
      <c r="C12" s="158" t="s">
        <v>142</v>
      </c>
      <c r="D12" s="157" t="s">
        <v>143</v>
      </c>
      <c r="E12" s="157" t="s">
        <v>144</v>
      </c>
      <c r="F12" s="152" t="s">
        <v>119</v>
      </c>
      <c r="G12" s="152" t="s">
        <v>162</v>
      </c>
      <c r="H12" s="157" t="s">
        <v>121</v>
      </c>
      <c r="I12" s="157" t="s">
        <v>146</v>
      </c>
      <c r="J12" s="157" t="s">
        <v>121</v>
      </c>
      <c r="K12" s="157" t="s">
        <v>163</v>
      </c>
      <c r="L12" s="157" t="s">
        <v>164</v>
      </c>
      <c r="M12" s="157" t="s">
        <v>126</v>
      </c>
      <c r="N12" s="157" t="s">
        <v>149</v>
      </c>
      <c r="O12" s="157" t="s">
        <v>165</v>
      </c>
      <c r="P12" s="157" t="s">
        <v>25</v>
      </c>
      <c r="Q12" s="159">
        <v>2</v>
      </c>
      <c r="R12" s="160">
        <v>0.4</v>
      </c>
      <c r="S12" s="157" t="s">
        <v>130</v>
      </c>
      <c r="T12" s="157">
        <v>3</v>
      </c>
      <c r="U12" s="160">
        <v>0.6</v>
      </c>
      <c r="V12" s="157">
        <v>6</v>
      </c>
      <c r="W12" s="157" t="s">
        <v>131</v>
      </c>
      <c r="X12" s="152" t="s">
        <v>166</v>
      </c>
      <c r="Y12" s="152" t="s">
        <v>167</v>
      </c>
      <c r="Z12" s="152" t="s">
        <v>168</v>
      </c>
      <c r="AA12" s="153" t="s">
        <v>135</v>
      </c>
      <c r="AB12" s="155">
        <v>0.25</v>
      </c>
      <c r="AC12" s="153" t="s">
        <v>153</v>
      </c>
      <c r="AD12" s="155">
        <v>0.15</v>
      </c>
      <c r="AE12" s="153" t="s">
        <v>137</v>
      </c>
      <c r="AF12" s="153" t="s">
        <v>138</v>
      </c>
      <c r="AG12" s="153" t="s">
        <v>139</v>
      </c>
      <c r="AH12" s="153" t="s">
        <v>25</v>
      </c>
      <c r="AI12" s="153">
        <v>2</v>
      </c>
      <c r="AJ12" s="155">
        <v>0.24</v>
      </c>
      <c r="AK12" s="153" t="s">
        <v>130</v>
      </c>
      <c r="AL12" s="153">
        <v>3</v>
      </c>
      <c r="AM12" s="155">
        <v>0.6</v>
      </c>
      <c r="AN12" s="153">
        <v>6</v>
      </c>
      <c r="AO12" s="153" t="s">
        <v>131</v>
      </c>
      <c r="AP12" s="153" t="s">
        <v>140</v>
      </c>
      <c r="AQ12" s="144"/>
      <c r="AR12" s="144"/>
      <c r="AS12" s="144"/>
      <c r="AT12" s="144"/>
      <c r="AU12" s="120"/>
      <c r="AV12" s="120" t="e">
        <f t="shared" ca="1" si="0"/>
        <v>#NAME?</v>
      </c>
      <c r="AW12" s="120" t="e">
        <f t="shared" ca="1" si="1"/>
        <v>#NAME?</v>
      </c>
      <c r="AX12" s="120"/>
      <c r="AY12" s="120"/>
      <c r="AZ12" s="120"/>
    </row>
    <row r="13" spans="1:52" ht="81" customHeight="1" x14ac:dyDescent="0.2">
      <c r="A13" s="107"/>
      <c r="B13" s="108"/>
      <c r="C13" s="108"/>
      <c r="D13" s="108"/>
      <c r="E13" s="108"/>
      <c r="F13" s="152" t="s">
        <v>119</v>
      </c>
      <c r="G13" s="152" t="s">
        <v>162</v>
      </c>
      <c r="H13" s="108"/>
      <c r="I13" s="108"/>
      <c r="J13" s="108"/>
      <c r="K13" s="108"/>
      <c r="L13" s="108"/>
      <c r="M13" s="108"/>
      <c r="N13" s="108"/>
      <c r="O13" s="108"/>
      <c r="P13" s="108"/>
      <c r="Q13" s="108"/>
      <c r="R13" s="108"/>
      <c r="S13" s="108"/>
      <c r="T13" s="108"/>
      <c r="U13" s="108"/>
      <c r="V13" s="108"/>
      <c r="W13" s="108"/>
      <c r="X13" s="152" t="s">
        <v>169</v>
      </c>
      <c r="Y13" s="152" t="s">
        <v>170</v>
      </c>
      <c r="Z13" s="152" t="s">
        <v>171</v>
      </c>
      <c r="AA13" s="153" t="s">
        <v>135</v>
      </c>
      <c r="AB13" s="155">
        <v>0.25</v>
      </c>
      <c r="AC13" s="153" t="s">
        <v>153</v>
      </c>
      <c r="AD13" s="155">
        <v>0.15</v>
      </c>
      <c r="AE13" s="153" t="s">
        <v>137</v>
      </c>
      <c r="AF13" s="153" t="s">
        <v>138</v>
      </c>
      <c r="AG13" s="153" t="s">
        <v>139</v>
      </c>
      <c r="AH13" s="153" t="s">
        <v>25</v>
      </c>
      <c r="AI13" s="153">
        <v>2</v>
      </c>
      <c r="AJ13" s="155">
        <v>0.24</v>
      </c>
      <c r="AK13" s="153" t="s">
        <v>130</v>
      </c>
      <c r="AL13" s="153">
        <v>3</v>
      </c>
      <c r="AM13" s="155">
        <v>0.6</v>
      </c>
      <c r="AN13" s="153">
        <v>6</v>
      </c>
      <c r="AO13" s="153" t="s">
        <v>131</v>
      </c>
      <c r="AP13" s="153" t="s">
        <v>140</v>
      </c>
      <c r="AQ13" s="144"/>
      <c r="AR13" s="144"/>
      <c r="AS13" s="144"/>
      <c r="AT13" s="144"/>
      <c r="AU13" s="120"/>
      <c r="AV13" s="120"/>
      <c r="AW13" s="120"/>
      <c r="AX13" s="120"/>
      <c r="AY13" s="120"/>
      <c r="AZ13" s="120"/>
    </row>
    <row r="14" spans="1:52" ht="81" customHeight="1" x14ac:dyDescent="0.2">
      <c r="A14" s="107"/>
      <c r="B14" s="108"/>
      <c r="C14" s="108"/>
      <c r="D14" s="108"/>
      <c r="E14" s="108"/>
      <c r="F14" s="152" t="s">
        <v>119</v>
      </c>
      <c r="G14" s="152" t="s">
        <v>162</v>
      </c>
      <c r="H14" s="108"/>
      <c r="I14" s="108"/>
      <c r="J14" s="108"/>
      <c r="K14" s="108"/>
      <c r="L14" s="108"/>
      <c r="M14" s="108"/>
      <c r="N14" s="108"/>
      <c r="O14" s="108"/>
      <c r="P14" s="108"/>
      <c r="Q14" s="108"/>
      <c r="R14" s="108"/>
      <c r="S14" s="108"/>
      <c r="T14" s="108"/>
      <c r="U14" s="108"/>
      <c r="V14" s="108"/>
      <c r="W14" s="108"/>
      <c r="X14" s="152" t="s">
        <v>172</v>
      </c>
      <c r="Y14" s="152" t="s">
        <v>173</v>
      </c>
      <c r="Z14" s="152" t="s">
        <v>174</v>
      </c>
      <c r="AA14" s="153" t="s">
        <v>135</v>
      </c>
      <c r="AB14" s="155">
        <v>0.25</v>
      </c>
      <c r="AC14" s="153" t="s">
        <v>153</v>
      </c>
      <c r="AD14" s="155">
        <v>0.15</v>
      </c>
      <c r="AE14" s="153" t="s">
        <v>137</v>
      </c>
      <c r="AF14" s="153" t="s">
        <v>138</v>
      </c>
      <c r="AG14" s="153" t="s">
        <v>139</v>
      </c>
      <c r="AH14" s="153" t="s">
        <v>175</v>
      </c>
      <c r="AI14" s="153">
        <v>1</v>
      </c>
      <c r="AJ14" s="155">
        <v>0.14000000000000001</v>
      </c>
      <c r="AK14" s="153" t="s">
        <v>130</v>
      </c>
      <c r="AL14" s="153">
        <v>3</v>
      </c>
      <c r="AM14" s="155">
        <v>0.6</v>
      </c>
      <c r="AN14" s="153">
        <v>3</v>
      </c>
      <c r="AO14" s="153" t="s">
        <v>131</v>
      </c>
      <c r="AP14" s="153" t="s">
        <v>140</v>
      </c>
      <c r="AQ14" s="144"/>
      <c r="AR14" s="144"/>
      <c r="AS14" s="144"/>
      <c r="AT14" s="144"/>
      <c r="AU14" s="120"/>
      <c r="AV14" s="120"/>
      <c r="AW14" s="120"/>
      <c r="AX14" s="120"/>
      <c r="AY14" s="120"/>
      <c r="AZ14" s="120"/>
    </row>
    <row r="15" spans="1:52" ht="81" customHeight="1" x14ac:dyDescent="0.2">
      <c r="A15" s="107"/>
      <c r="B15" s="108"/>
      <c r="C15" s="108"/>
      <c r="D15" s="108"/>
      <c r="E15" s="108"/>
      <c r="F15" s="152" t="s">
        <v>119</v>
      </c>
      <c r="G15" s="152" t="s">
        <v>162</v>
      </c>
      <c r="H15" s="108"/>
      <c r="I15" s="108"/>
      <c r="J15" s="108"/>
      <c r="K15" s="108"/>
      <c r="L15" s="108"/>
      <c r="M15" s="108"/>
      <c r="N15" s="108"/>
      <c r="O15" s="108"/>
      <c r="P15" s="108"/>
      <c r="Q15" s="108"/>
      <c r="R15" s="108"/>
      <c r="S15" s="108"/>
      <c r="T15" s="108"/>
      <c r="U15" s="108"/>
      <c r="V15" s="108"/>
      <c r="W15" s="108"/>
      <c r="X15" s="152" t="s">
        <v>172</v>
      </c>
      <c r="Y15" s="152" t="s">
        <v>176</v>
      </c>
      <c r="Z15" s="152" t="s">
        <v>177</v>
      </c>
      <c r="AA15" s="153" t="s">
        <v>135</v>
      </c>
      <c r="AB15" s="155">
        <v>0.25</v>
      </c>
      <c r="AC15" s="153" t="s">
        <v>153</v>
      </c>
      <c r="AD15" s="155">
        <v>0.15</v>
      </c>
      <c r="AE15" s="153" t="s">
        <v>137</v>
      </c>
      <c r="AF15" s="153" t="s">
        <v>138</v>
      </c>
      <c r="AG15" s="153" t="s">
        <v>139</v>
      </c>
      <c r="AH15" s="153" t="s">
        <v>175</v>
      </c>
      <c r="AI15" s="153">
        <v>1</v>
      </c>
      <c r="AJ15" s="155">
        <v>0.09</v>
      </c>
      <c r="AK15" s="153" t="s">
        <v>130</v>
      </c>
      <c r="AL15" s="153">
        <v>3</v>
      </c>
      <c r="AM15" s="155">
        <v>0.6</v>
      </c>
      <c r="AN15" s="153">
        <v>3</v>
      </c>
      <c r="AO15" s="153" t="s">
        <v>131</v>
      </c>
      <c r="AP15" s="153" t="s">
        <v>140</v>
      </c>
      <c r="AQ15" s="144"/>
      <c r="AR15" s="144"/>
      <c r="AS15" s="144"/>
      <c r="AT15" s="144"/>
      <c r="AU15" s="120"/>
      <c r="AV15" s="120"/>
      <c r="AW15" s="120"/>
      <c r="AX15" s="120"/>
      <c r="AY15" s="120"/>
      <c r="AZ15" s="120"/>
    </row>
    <row r="16" spans="1:52" ht="81" customHeight="1" x14ac:dyDescent="0.2">
      <c r="A16" s="161"/>
      <c r="B16" s="162"/>
      <c r="C16" s="108"/>
      <c r="D16" s="162"/>
      <c r="E16" s="162"/>
      <c r="F16" s="163" t="s">
        <v>119</v>
      </c>
      <c r="G16" s="163" t="s">
        <v>162</v>
      </c>
      <c r="H16" s="162"/>
      <c r="I16" s="162"/>
      <c r="J16" s="162"/>
      <c r="K16" s="162"/>
      <c r="L16" s="162"/>
      <c r="M16" s="162"/>
      <c r="N16" s="162"/>
      <c r="O16" s="162"/>
      <c r="P16" s="162"/>
      <c r="Q16" s="162"/>
      <c r="R16" s="162"/>
      <c r="S16" s="162"/>
      <c r="T16" s="162"/>
      <c r="U16" s="162"/>
      <c r="V16" s="162"/>
      <c r="W16" s="162"/>
      <c r="X16" s="163" t="s">
        <v>172</v>
      </c>
      <c r="Y16" s="163" t="s">
        <v>178</v>
      </c>
      <c r="Z16" s="163" t="s">
        <v>179</v>
      </c>
      <c r="AA16" s="164" t="s">
        <v>135</v>
      </c>
      <c r="AB16" s="165">
        <v>0.25</v>
      </c>
      <c r="AC16" s="164" t="s">
        <v>153</v>
      </c>
      <c r="AD16" s="165">
        <v>0.15</v>
      </c>
      <c r="AE16" s="164" t="s">
        <v>137</v>
      </c>
      <c r="AF16" s="164" t="s">
        <v>138</v>
      </c>
      <c r="AG16" s="164" t="s">
        <v>139</v>
      </c>
      <c r="AH16" s="164" t="s">
        <v>175</v>
      </c>
      <c r="AI16" s="164">
        <v>1</v>
      </c>
      <c r="AJ16" s="165">
        <v>0.05</v>
      </c>
      <c r="AK16" s="164" t="s">
        <v>130</v>
      </c>
      <c r="AL16" s="164">
        <v>3</v>
      </c>
      <c r="AM16" s="165">
        <v>0.6</v>
      </c>
      <c r="AN16" s="164">
        <v>3</v>
      </c>
      <c r="AO16" s="153" t="s">
        <v>131</v>
      </c>
      <c r="AP16" s="153" t="s">
        <v>140</v>
      </c>
      <c r="AQ16" s="144"/>
      <c r="AR16" s="144"/>
      <c r="AS16" s="144"/>
      <c r="AT16" s="144"/>
      <c r="AU16" s="120"/>
      <c r="AV16" s="120"/>
      <c r="AW16" s="120"/>
      <c r="AX16" s="120"/>
      <c r="AY16" s="120"/>
      <c r="AZ16" s="120"/>
    </row>
    <row r="17" spans="1:52" ht="81" customHeight="1" x14ac:dyDescent="0.2">
      <c r="A17" s="139" t="s">
        <v>114</v>
      </c>
      <c r="B17" s="140" t="s">
        <v>180</v>
      </c>
      <c r="C17" s="140" t="s">
        <v>181</v>
      </c>
      <c r="D17" s="140" t="s">
        <v>182</v>
      </c>
      <c r="E17" s="140" t="s">
        <v>183</v>
      </c>
      <c r="F17" s="140" t="s">
        <v>119</v>
      </c>
      <c r="G17" s="140" t="s">
        <v>184</v>
      </c>
      <c r="H17" s="140" t="s">
        <v>121</v>
      </c>
      <c r="I17" s="140" t="s">
        <v>122</v>
      </c>
      <c r="J17" s="140" t="s">
        <v>185</v>
      </c>
      <c r="K17" s="140" t="s">
        <v>186</v>
      </c>
      <c r="L17" s="140" t="s">
        <v>187</v>
      </c>
      <c r="M17" s="140" t="s">
        <v>126</v>
      </c>
      <c r="N17" s="140" t="s">
        <v>127</v>
      </c>
      <c r="O17" s="140" t="s">
        <v>128</v>
      </c>
      <c r="P17" s="140" t="s">
        <v>188</v>
      </c>
      <c r="Q17" s="141">
        <v>5</v>
      </c>
      <c r="R17" s="142">
        <v>1</v>
      </c>
      <c r="S17" s="140" t="s">
        <v>130</v>
      </c>
      <c r="T17" s="140">
        <v>3</v>
      </c>
      <c r="U17" s="142">
        <v>0.6</v>
      </c>
      <c r="V17" s="140">
        <v>15</v>
      </c>
      <c r="W17" s="140" t="s">
        <v>157</v>
      </c>
      <c r="X17" s="140" t="s">
        <v>189</v>
      </c>
      <c r="Y17" s="140" t="s">
        <v>190</v>
      </c>
      <c r="Z17" s="140" t="s">
        <v>191</v>
      </c>
      <c r="AA17" s="141" t="s">
        <v>135</v>
      </c>
      <c r="AB17" s="143">
        <v>0.25</v>
      </c>
      <c r="AC17" s="141" t="s">
        <v>153</v>
      </c>
      <c r="AD17" s="143">
        <v>0.15</v>
      </c>
      <c r="AE17" s="141" t="s">
        <v>137</v>
      </c>
      <c r="AF17" s="141" t="s">
        <v>138</v>
      </c>
      <c r="AG17" s="141" t="s">
        <v>139</v>
      </c>
      <c r="AH17" s="141" t="s">
        <v>129</v>
      </c>
      <c r="AI17" s="141">
        <v>3</v>
      </c>
      <c r="AJ17" s="143">
        <v>0.6</v>
      </c>
      <c r="AK17" s="141" t="s">
        <v>130</v>
      </c>
      <c r="AL17" s="141">
        <v>3</v>
      </c>
      <c r="AM17" s="143">
        <v>0.6</v>
      </c>
      <c r="AN17" s="141">
        <v>9</v>
      </c>
      <c r="AO17" s="141" t="s">
        <v>131</v>
      </c>
      <c r="AP17" s="141" t="s">
        <v>140</v>
      </c>
      <c r="AQ17" s="166"/>
      <c r="AR17" s="166"/>
      <c r="AS17" s="166"/>
      <c r="AT17" s="166"/>
      <c r="AU17" s="167"/>
      <c r="AV17" s="120" t="e">
        <f t="shared" ref="AV17:AV22" ca="1" si="2">CONCAT(Q17,T17)</f>
        <v>#NAME?</v>
      </c>
      <c r="AW17" s="120" t="e">
        <f t="shared" ref="AW17:AW22" ca="1" si="3">CONCAT(AI17,AL17)</f>
        <v>#NAME?</v>
      </c>
      <c r="AX17" s="120"/>
      <c r="AY17" s="120"/>
      <c r="AZ17" s="120"/>
    </row>
    <row r="18" spans="1:52" ht="81" customHeight="1" x14ac:dyDescent="0.2">
      <c r="A18" s="168" t="s">
        <v>119</v>
      </c>
      <c r="B18" s="169" t="s">
        <v>192</v>
      </c>
      <c r="C18" s="169" t="s">
        <v>193</v>
      </c>
      <c r="D18" s="169" t="s">
        <v>194</v>
      </c>
      <c r="E18" s="169" t="s">
        <v>195</v>
      </c>
      <c r="F18" s="169" t="s">
        <v>119</v>
      </c>
      <c r="G18" s="169" t="s">
        <v>196</v>
      </c>
      <c r="H18" s="169" t="s">
        <v>197</v>
      </c>
      <c r="I18" s="169" t="s">
        <v>122</v>
      </c>
      <c r="J18" s="169" t="s">
        <v>198</v>
      </c>
      <c r="K18" s="169" t="s">
        <v>199</v>
      </c>
      <c r="L18" s="169" t="s">
        <v>200</v>
      </c>
      <c r="M18" s="169" t="s">
        <v>126</v>
      </c>
      <c r="N18" s="169" t="s">
        <v>149</v>
      </c>
      <c r="O18" s="169" t="s">
        <v>128</v>
      </c>
      <c r="P18" s="169" t="s">
        <v>35</v>
      </c>
      <c r="Q18" s="170">
        <v>4</v>
      </c>
      <c r="R18" s="171">
        <v>0.8</v>
      </c>
      <c r="S18" s="169" t="s">
        <v>201</v>
      </c>
      <c r="T18" s="169">
        <v>4</v>
      </c>
      <c r="U18" s="171">
        <v>0.8</v>
      </c>
      <c r="V18" s="169">
        <v>16</v>
      </c>
      <c r="W18" s="169" t="s">
        <v>157</v>
      </c>
      <c r="X18" s="169" t="s">
        <v>202</v>
      </c>
      <c r="Y18" s="169" t="s">
        <v>203</v>
      </c>
      <c r="Z18" s="169" t="s">
        <v>204</v>
      </c>
      <c r="AA18" s="170" t="s">
        <v>161</v>
      </c>
      <c r="AB18" s="172">
        <v>0.15</v>
      </c>
      <c r="AC18" s="170" t="s">
        <v>153</v>
      </c>
      <c r="AD18" s="172">
        <v>0.15</v>
      </c>
      <c r="AE18" s="170" t="s">
        <v>137</v>
      </c>
      <c r="AF18" s="170" t="s">
        <v>138</v>
      </c>
      <c r="AG18" s="170" t="s">
        <v>139</v>
      </c>
      <c r="AH18" s="170" t="s">
        <v>129</v>
      </c>
      <c r="AI18" s="170">
        <v>3</v>
      </c>
      <c r="AJ18" s="172">
        <v>0.56000000000000005</v>
      </c>
      <c r="AK18" s="170" t="s">
        <v>201</v>
      </c>
      <c r="AL18" s="170">
        <v>4</v>
      </c>
      <c r="AM18" s="172">
        <v>0.8</v>
      </c>
      <c r="AN18" s="170">
        <v>12</v>
      </c>
      <c r="AO18" s="170" t="s">
        <v>157</v>
      </c>
      <c r="AP18" s="170" t="s">
        <v>205</v>
      </c>
      <c r="AQ18" s="166"/>
      <c r="AR18" s="166"/>
      <c r="AS18" s="166"/>
      <c r="AT18" s="166"/>
      <c r="AU18" s="167"/>
      <c r="AV18" s="120" t="e">
        <f t="shared" ca="1" si="2"/>
        <v>#NAME?</v>
      </c>
      <c r="AW18" s="120" t="e">
        <f t="shared" ca="1" si="3"/>
        <v>#NAME?</v>
      </c>
      <c r="AX18" s="120"/>
      <c r="AY18" s="120"/>
      <c r="AZ18" s="120"/>
    </row>
    <row r="19" spans="1:52" ht="81" customHeight="1" x14ac:dyDescent="0.2">
      <c r="A19" s="173" t="s">
        <v>114</v>
      </c>
      <c r="B19" s="174" t="s">
        <v>192</v>
      </c>
      <c r="C19" s="174" t="s">
        <v>206</v>
      </c>
      <c r="D19" s="174" t="s">
        <v>207</v>
      </c>
      <c r="E19" s="174" t="s">
        <v>208</v>
      </c>
      <c r="F19" s="174" t="s">
        <v>119</v>
      </c>
      <c r="G19" s="174" t="s">
        <v>209</v>
      </c>
      <c r="H19" s="174" t="s">
        <v>197</v>
      </c>
      <c r="I19" s="174" t="s">
        <v>122</v>
      </c>
      <c r="J19" s="174" t="s">
        <v>210</v>
      </c>
      <c r="K19" s="174" t="s">
        <v>211</v>
      </c>
      <c r="L19" s="174" t="s">
        <v>212</v>
      </c>
      <c r="M19" s="174" t="s">
        <v>126</v>
      </c>
      <c r="N19" s="174" t="s">
        <v>149</v>
      </c>
      <c r="O19" s="174" t="s">
        <v>165</v>
      </c>
      <c r="P19" s="174" t="s">
        <v>129</v>
      </c>
      <c r="Q19" s="175">
        <v>3</v>
      </c>
      <c r="R19" s="176">
        <v>0.6</v>
      </c>
      <c r="S19" s="174" t="s">
        <v>201</v>
      </c>
      <c r="T19" s="174">
        <v>4</v>
      </c>
      <c r="U19" s="176">
        <v>0.8</v>
      </c>
      <c r="V19" s="174">
        <v>12</v>
      </c>
      <c r="W19" s="174" t="s">
        <v>157</v>
      </c>
      <c r="X19" s="174" t="s">
        <v>213</v>
      </c>
      <c r="Y19" s="174" t="s">
        <v>214</v>
      </c>
      <c r="Z19" s="174" t="s">
        <v>215</v>
      </c>
      <c r="AA19" s="175" t="s">
        <v>135</v>
      </c>
      <c r="AB19" s="177">
        <v>0.25</v>
      </c>
      <c r="AC19" s="175" t="s">
        <v>153</v>
      </c>
      <c r="AD19" s="177">
        <v>0.15</v>
      </c>
      <c r="AE19" s="175" t="s">
        <v>137</v>
      </c>
      <c r="AF19" s="175" t="s">
        <v>138</v>
      </c>
      <c r="AG19" s="175" t="s">
        <v>139</v>
      </c>
      <c r="AH19" s="175" t="s">
        <v>25</v>
      </c>
      <c r="AI19" s="175">
        <v>2</v>
      </c>
      <c r="AJ19" s="177">
        <v>0.36</v>
      </c>
      <c r="AK19" s="175" t="s">
        <v>201</v>
      </c>
      <c r="AL19" s="175">
        <v>4</v>
      </c>
      <c r="AM19" s="177">
        <v>0.8</v>
      </c>
      <c r="AN19" s="175">
        <v>8</v>
      </c>
      <c r="AO19" s="175" t="s">
        <v>131</v>
      </c>
      <c r="AP19" s="175" t="s">
        <v>140</v>
      </c>
      <c r="AQ19" s="166"/>
      <c r="AR19" s="166"/>
      <c r="AS19" s="166"/>
      <c r="AT19" s="166"/>
      <c r="AU19" s="167"/>
      <c r="AV19" s="120" t="e">
        <f t="shared" ca="1" si="2"/>
        <v>#NAME?</v>
      </c>
      <c r="AW19" s="120" t="e">
        <f t="shared" ca="1" si="3"/>
        <v>#NAME?</v>
      </c>
      <c r="AX19" s="120"/>
      <c r="AY19" s="120"/>
      <c r="AZ19" s="120"/>
    </row>
    <row r="20" spans="1:52" ht="81" customHeight="1" x14ac:dyDescent="0.2">
      <c r="A20" s="178" t="s">
        <v>114</v>
      </c>
      <c r="B20" s="179" t="s">
        <v>192</v>
      </c>
      <c r="C20" s="179" t="s">
        <v>206</v>
      </c>
      <c r="D20" s="179" t="s">
        <v>207</v>
      </c>
      <c r="E20" s="179" t="s">
        <v>208</v>
      </c>
      <c r="F20" s="179" t="s">
        <v>119</v>
      </c>
      <c r="G20" s="179" t="s">
        <v>216</v>
      </c>
      <c r="H20" s="179" t="s">
        <v>197</v>
      </c>
      <c r="I20" s="179" t="s">
        <v>122</v>
      </c>
      <c r="J20" s="179" t="s">
        <v>217</v>
      </c>
      <c r="K20" s="179" t="s">
        <v>218</v>
      </c>
      <c r="L20" s="179" t="s">
        <v>219</v>
      </c>
      <c r="M20" s="179" t="s">
        <v>220</v>
      </c>
      <c r="N20" s="179" t="s">
        <v>221</v>
      </c>
      <c r="O20" s="179" t="s">
        <v>222</v>
      </c>
      <c r="P20" s="179" t="s">
        <v>129</v>
      </c>
      <c r="Q20" s="180">
        <v>3</v>
      </c>
      <c r="R20" s="181">
        <v>0.6</v>
      </c>
      <c r="S20" s="179" t="s">
        <v>201</v>
      </c>
      <c r="T20" s="179">
        <v>4</v>
      </c>
      <c r="U20" s="181">
        <v>0.8</v>
      </c>
      <c r="V20" s="179">
        <v>6</v>
      </c>
      <c r="W20" s="179" t="s">
        <v>131</v>
      </c>
      <c r="X20" s="179" t="s">
        <v>223</v>
      </c>
      <c r="Y20" s="179" t="s">
        <v>224</v>
      </c>
      <c r="Z20" s="179" t="s">
        <v>225</v>
      </c>
      <c r="AA20" s="180" t="s">
        <v>135</v>
      </c>
      <c r="AB20" s="182">
        <v>0.25</v>
      </c>
      <c r="AC20" s="180" t="s">
        <v>153</v>
      </c>
      <c r="AD20" s="182">
        <v>0.15</v>
      </c>
      <c r="AE20" s="180" t="s">
        <v>137</v>
      </c>
      <c r="AF20" s="180" t="s">
        <v>138</v>
      </c>
      <c r="AG20" s="180" t="s">
        <v>139</v>
      </c>
      <c r="AH20" s="180" t="s">
        <v>25</v>
      </c>
      <c r="AI20" s="180">
        <v>2</v>
      </c>
      <c r="AJ20" s="182">
        <v>0.24</v>
      </c>
      <c r="AK20" s="180" t="s">
        <v>130</v>
      </c>
      <c r="AL20" s="180">
        <v>3</v>
      </c>
      <c r="AM20" s="182">
        <v>0.6</v>
      </c>
      <c r="AN20" s="180">
        <v>6</v>
      </c>
      <c r="AO20" s="180" t="s">
        <v>131</v>
      </c>
      <c r="AP20" s="180" t="s">
        <v>140</v>
      </c>
      <c r="AQ20" s="166"/>
      <c r="AR20" s="166"/>
      <c r="AS20" s="166"/>
      <c r="AT20" s="166"/>
      <c r="AU20" s="167"/>
      <c r="AV20" s="120" t="e">
        <f t="shared" ca="1" si="2"/>
        <v>#NAME?</v>
      </c>
      <c r="AW20" s="120" t="e">
        <f t="shared" ca="1" si="3"/>
        <v>#NAME?</v>
      </c>
      <c r="AX20" s="120"/>
      <c r="AY20" s="120"/>
      <c r="AZ20" s="120"/>
    </row>
    <row r="21" spans="1:52" ht="81" customHeight="1" x14ac:dyDescent="0.2">
      <c r="A21" s="145" t="s">
        <v>114</v>
      </c>
      <c r="B21" s="146" t="s">
        <v>180</v>
      </c>
      <c r="C21" s="146" t="s">
        <v>226</v>
      </c>
      <c r="D21" s="146" t="s">
        <v>227</v>
      </c>
      <c r="E21" s="146" t="s">
        <v>228</v>
      </c>
      <c r="F21" s="146" t="s">
        <v>119</v>
      </c>
      <c r="G21" s="146" t="s">
        <v>229</v>
      </c>
      <c r="H21" s="146" t="s">
        <v>121</v>
      </c>
      <c r="I21" s="146" t="s">
        <v>122</v>
      </c>
      <c r="J21" s="169" t="s">
        <v>230</v>
      </c>
      <c r="K21" s="169" t="s">
        <v>231</v>
      </c>
      <c r="L21" s="169" t="s">
        <v>232</v>
      </c>
      <c r="M21" s="169" t="s">
        <v>220</v>
      </c>
      <c r="N21" s="169" t="s">
        <v>233</v>
      </c>
      <c r="O21" s="169" t="s">
        <v>222</v>
      </c>
      <c r="P21" s="146" t="s">
        <v>35</v>
      </c>
      <c r="Q21" s="148">
        <v>4</v>
      </c>
      <c r="R21" s="149">
        <v>0.8</v>
      </c>
      <c r="S21" s="146" t="s">
        <v>234</v>
      </c>
      <c r="T21" s="146">
        <v>2</v>
      </c>
      <c r="U21" s="149">
        <v>0.4</v>
      </c>
      <c r="V21" s="146">
        <v>8</v>
      </c>
      <c r="W21" s="146" t="s">
        <v>131</v>
      </c>
      <c r="X21" s="169" t="s">
        <v>235</v>
      </c>
      <c r="Y21" s="169" t="s">
        <v>236</v>
      </c>
      <c r="Z21" s="169" t="s">
        <v>237</v>
      </c>
      <c r="AA21" s="170" t="s">
        <v>135</v>
      </c>
      <c r="AB21" s="172">
        <v>0.25</v>
      </c>
      <c r="AC21" s="170" t="s">
        <v>153</v>
      </c>
      <c r="AD21" s="172">
        <v>0.15</v>
      </c>
      <c r="AE21" s="170" t="s">
        <v>137</v>
      </c>
      <c r="AF21" s="170" t="s">
        <v>138</v>
      </c>
      <c r="AG21" s="170" t="s">
        <v>139</v>
      </c>
      <c r="AH21" s="170" t="s">
        <v>129</v>
      </c>
      <c r="AI21" s="170">
        <v>3</v>
      </c>
      <c r="AJ21" s="172">
        <v>0.48</v>
      </c>
      <c r="AK21" s="170" t="s">
        <v>234</v>
      </c>
      <c r="AL21" s="170">
        <v>2</v>
      </c>
      <c r="AM21" s="172">
        <v>0.4</v>
      </c>
      <c r="AN21" s="170">
        <v>6</v>
      </c>
      <c r="AO21" s="170" t="s">
        <v>131</v>
      </c>
      <c r="AP21" s="170" t="s">
        <v>140</v>
      </c>
      <c r="AQ21" s="166"/>
      <c r="AR21" s="166"/>
      <c r="AS21" s="166"/>
      <c r="AT21" s="166"/>
      <c r="AU21" s="167"/>
      <c r="AV21" s="120" t="e">
        <f t="shared" ca="1" si="2"/>
        <v>#NAME?</v>
      </c>
      <c r="AW21" s="120" t="e">
        <f t="shared" ca="1" si="3"/>
        <v>#NAME?</v>
      </c>
      <c r="AX21" s="120"/>
      <c r="AY21" s="120"/>
      <c r="AZ21" s="120"/>
    </row>
    <row r="22" spans="1:52" ht="81" customHeight="1" x14ac:dyDescent="0.2">
      <c r="A22" s="179" t="s">
        <v>114</v>
      </c>
      <c r="B22" s="179" t="s">
        <v>192</v>
      </c>
      <c r="C22" s="179" t="s">
        <v>238</v>
      </c>
      <c r="D22" s="179" t="s">
        <v>239</v>
      </c>
      <c r="E22" s="179" t="s">
        <v>240</v>
      </c>
      <c r="F22" s="179" t="s">
        <v>119</v>
      </c>
      <c r="G22" s="179" t="s">
        <v>241</v>
      </c>
      <c r="H22" s="179" t="s">
        <v>197</v>
      </c>
      <c r="I22" s="179" t="s">
        <v>122</v>
      </c>
      <c r="J22" s="174" t="s">
        <v>242</v>
      </c>
      <c r="K22" s="174" t="s">
        <v>243</v>
      </c>
      <c r="L22" s="174" t="s">
        <v>244</v>
      </c>
      <c r="M22" s="174" t="s">
        <v>126</v>
      </c>
      <c r="N22" s="174" t="s">
        <v>245</v>
      </c>
      <c r="O22" s="174" t="s">
        <v>128</v>
      </c>
      <c r="P22" s="179" t="s">
        <v>175</v>
      </c>
      <c r="Q22" s="180">
        <v>1</v>
      </c>
      <c r="R22" s="181">
        <v>0.2</v>
      </c>
      <c r="S22" s="179" t="s">
        <v>246</v>
      </c>
      <c r="T22" s="179">
        <v>5</v>
      </c>
      <c r="U22" s="181">
        <v>1</v>
      </c>
      <c r="V22" s="179">
        <v>5</v>
      </c>
      <c r="W22" s="179" t="s">
        <v>131</v>
      </c>
      <c r="X22" s="174" t="s">
        <v>247</v>
      </c>
      <c r="Y22" s="174" t="s">
        <v>248</v>
      </c>
      <c r="Z22" s="174" t="s">
        <v>249</v>
      </c>
      <c r="AA22" s="175" t="s">
        <v>161</v>
      </c>
      <c r="AB22" s="177">
        <v>0.25</v>
      </c>
      <c r="AC22" s="175" t="s">
        <v>153</v>
      </c>
      <c r="AD22" s="177">
        <v>0.15</v>
      </c>
      <c r="AE22" s="175" t="s">
        <v>137</v>
      </c>
      <c r="AF22" s="175" t="s">
        <v>138</v>
      </c>
      <c r="AG22" s="175" t="s">
        <v>139</v>
      </c>
      <c r="AH22" s="175" t="s">
        <v>175</v>
      </c>
      <c r="AI22" s="175">
        <v>1</v>
      </c>
      <c r="AJ22" s="177">
        <v>0.12</v>
      </c>
      <c r="AK22" s="175" t="s">
        <v>246</v>
      </c>
      <c r="AL22" s="175">
        <v>5</v>
      </c>
      <c r="AM22" s="177">
        <v>1</v>
      </c>
      <c r="AN22" s="175">
        <v>5</v>
      </c>
      <c r="AO22" s="175" t="s">
        <v>131</v>
      </c>
      <c r="AP22" s="175" t="s">
        <v>140</v>
      </c>
      <c r="AQ22" s="166"/>
      <c r="AR22" s="166"/>
      <c r="AS22" s="166"/>
      <c r="AT22" s="166"/>
      <c r="AU22" s="167"/>
      <c r="AV22" s="120" t="e">
        <f t="shared" ca="1" si="2"/>
        <v>#NAME?</v>
      </c>
      <c r="AW22" s="120" t="e">
        <f t="shared" ca="1" si="3"/>
        <v>#NAME?</v>
      </c>
      <c r="AX22" s="120"/>
      <c r="AY22" s="120"/>
      <c r="AZ22" s="120"/>
    </row>
    <row r="23" spans="1:52" ht="81" customHeight="1" x14ac:dyDescent="0.2">
      <c r="A23" s="179" t="s">
        <v>114</v>
      </c>
      <c r="B23" s="179" t="s">
        <v>192</v>
      </c>
      <c r="C23" s="179" t="s">
        <v>238</v>
      </c>
      <c r="D23" s="179" t="s">
        <v>239</v>
      </c>
      <c r="E23" s="179" t="s">
        <v>240</v>
      </c>
      <c r="F23" s="179" t="s">
        <v>119</v>
      </c>
      <c r="G23" s="179" t="s">
        <v>250</v>
      </c>
      <c r="H23" s="179" t="s">
        <v>197</v>
      </c>
      <c r="I23" s="179" t="s">
        <v>122</v>
      </c>
      <c r="J23" s="179" t="s">
        <v>251</v>
      </c>
      <c r="K23" s="179" t="s">
        <v>252</v>
      </c>
      <c r="L23" s="179" t="s">
        <v>253</v>
      </c>
      <c r="M23" s="179" t="s">
        <v>126</v>
      </c>
      <c r="N23" s="179" t="s">
        <v>245</v>
      </c>
      <c r="O23" s="179" t="s">
        <v>128</v>
      </c>
      <c r="P23" s="179" t="s">
        <v>175</v>
      </c>
      <c r="Q23" s="180">
        <v>1</v>
      </c>
      <c r="R23" s="181">
        <v>0.2</v>
      </c>
      <c r="S23" s="179" t="s">
        <v>246</v>
      </c>
      <c r="T23" s="179">
        <v>5</v>
      </c>
      <c r="U23" s="181">
        <v>1</v>
      </c>
      <c r="V23" s="179">
        <v>5</v>
      </c>
      <c r="W23" s="179" t="s">
        <v>131</v>
      </c>
      <c r="X23" s="179" t="s">
        <v>254</v>
      </c>
      <c r="Y23" s="179" t="s">
        <v>255</v>
      </c>
      <c r="Z23" s="179" t="s">
        <v>256</v>
      </c>
      <c r="AA23" s="180" t="s">
        <v>135</v>
      </c>
      <c r="AB23" s="182">
        <v>0.25</v>
      </c>
      <c r="AC23" s="180" t="s">
        <v>153</v>
      </c>
      <c r="AD23" s="182">
        <v>0.15</v>
      </c>
      <c r="AE23" s="180" t="s">
        <v>137</v>
      </c>
      <c r="AF23" s="180" t="s">
        <v>138</v>
      </c>
      <c r="AG23" s="180" t="s">
        <v>139</v>
      </c>
      <c r="AH23" s="180" t="s">
        <v>175</v>
      </c>
      <c r="AI23" s="180">
        <v>1</v>
      </c>
      <c r="AJ23" s="182">
        <v>0.12</v>
      </c>
      <c r="AK23" s="180" t="s">
        <v>246</v>
      </c>
      <c r="AL23" s="180">
        <v>5</v>
      </c>
      <c r="AM23" s="182">
        <v>1</v>
      </c>
      <c r="AN23" s="180">
        <v>5</v>
      </c>
      <c r="AO23" s="180" t="s">
        <v>131</v>
      </c>
      <c r="AP23" s="180" t="s">
        <v>140</v>
      </c>
      <c r="AQ23" s="166"/>
      <c r="AR23" s="166"/>
      <c r="AS23" s="166"/>
      <c r="AT23" s="166"/>
      <c r="AU23" s="167"/>
      <c r="AV23" s="120"/>
      <c r="AW23" s="120"/>
      <c r="AX23" s="120"/>
      <c r="AY23" s="120"/>
      <c r="AZ23" s="120"/>
    </row>
    <row r="24" spans="1:52" ht="81" customHeight="1" x14ac:dyDescent="0.2">
      <c r="A24" s="179" t="s">
        <v>114</v>
      </c>
      <c r="B24" s="179" t="s">
        <v>192</v>
      </c>
      <c r="C24" s="179" t="s">
        <v>238</v>
      </c>
      <c r="D24" s="179" t="s">
        <v>239</v>
      </c>
      <c r="E24" s="179" t="s">
        <v>240</v>
      </c>
      <c r="F24" s="179" t="s">
        <v>119</v>
      </c>
      <c r="G24" s="179" t="s">
        <v>257</v>
      </c>
      <c r="H24" s="179" t="s">
        <v>197</v>
      </c>
      <c r="I24" s="179" t="s">
        <v>122</v>
      </c>
      <c r="J24" s="179" t="s">
        <v>258</v>
      </c>
      <c r="K24" s="179" t="s">
        <v>259</v>
      </c>
      <c r="L24" s="179" t="s">
        <v>260</v>
      </c>
      <c r="M24" s="179" t="s">
        <v>126</v>
      </c>
      <c r="N24" s="179" t="s">
        <v>245</v>
      </c>
      <c r="O24" s="179" t="s">
        <v>128</v>
      </c>
      <c r="P24" s="179" t="s">
        <v>175</v>
      </c>
      <c r="Q24" s="180">
        <v>1</v>
      </c>
      <c r="R24" s="181">
        <v>0.2</v>
      </c>
      <c r="S24" s="179" t="s">
        <v>246</v>
      </c>
      <c r="T24" s="179">
        <v>5</v>
      </c>
      <c r="U24" s="181">
        <v>1</v>
      </c>
      <c r="V24" s="179">
        <v>5</v>
      </c>
      <c r="W24" s="179" t="s">
        <v>131</v>
      </c>
      <c r="X24" s="179" t="s">
        <v>261</v>
      </c>
      <c r="Y24" s="179" t="s">
        <v>262</v>
      </c>
      <c r="Z24" s="179" t="s">
        <v>263</v>
      </c>
      <c r="AA24" s="180" t="s">
        <v>135</v>
      </c>
      <c r="AB24" s="182">
        <v>0.25</v>
      </c>
      <c r="AC24" s="180" t="s">
        <v>153</v>
      </c>
      <c r="AD24" s="182">
        <v>0.15</v>
      </c>
      <c r="AE24" s="180" t="s">
        <v>137</v>
      </c>
      <c r="AF24" s="180" t="s">
        <v>138</v>
      </c>
      <c r="AG24" s="180" t="s">
        <v>139</v>
      </c>
      <c r="AH24" s="180" t="s">
        <v>175</v>
      </c>
      <c r="AI24" s="180">
        <v>1</v>
      </c>
      <c r="AJ24" s="182">
        <v>0.12</v>
      </c>
      <c r="AK24" s="180" t="s">
        <v>246</v>
      </c>
      <c r="AL24" s="180">
        <v>5</v>
      </c>
      <c r="AM24" s="182">
        <v>1</v>
      </c>
      <c r="AN24" s="180">
        <v>5</v>
      </c>
      <c r="AO24" s="180" t="s">
        <v>131</v>
      </c>
      <c r="AP24" s="180" t="s">
        <v>140</v>
      </c>
      <c r="AQ24" s="166"/>
      <c r="AR24" s="166"/>
      <c r="AS24" s="166"/>
      <c r="AT24" s="166"/>
      <c r="AU24" s="167"/>
      <c r="AV24" s="120"/>
      <c r="AW24" s="120"/>
      <c r="AX24" s="120"/>
      <c r="AY24" s="120"/>
      <c r="AZ24" s="120"/>
    </row>
    <row r="25" spans="1:52" ht="81" customHeight="1" x14ac:dyDescent="0.2">
      <c r="A25" s="179" t="s">
        <v>114</v>
      </c>
      <c r="B25" s="179" t="s">
        <v>192</v>
      </c>
      <c r="C25" s="179" t="s">
        <v>238</v>
      </c>
      <c r="D25" s="179" t="s">
        <v>239</v>
      </c>
      <c r="E25" s="179" t="s">
        <v>240</v>
      </c>
      <c r="F25" s="179" t="s">
        <v>119</v>
      </c>
      <c r="G25" s="179" t="s">
        <v>264</v>
      </c>
      <c r="H25" s="179" t="s">
        <v>197</v>
      </c>
      <c r="I25" s="179" t="s">
        <v>122</v>
      </c>
      <c r="J25" s="183" t="s">
        <v>265</v>
      </c>
      <c r="K25" s="183" t="s">
        <v>266</v>
      </c>
      <c r="L25" s="183" t="s">
        <v>267</v>
      </c>
      <c r="M25" s="183" t="s">
        <v>126</v>
      </c>
      <c r="N25" s="183" t="s">
        <v>245</v>
      </c>
      <c r="O25" s="183" t="s">
        <v>128</v>
      </c>
      <c r="P25" s="179" t="s">
        <v>175</v>
      </c>
      <c r="Q25" s="180">
        <v>1</v>
      </c>
      <c r="R25" s="181">
        <v>0.2</v>
      </c>
      <c r="S25" s="179" t="s">
        <v>246</v>
      </c>
      <c r="T25" s="179">
        <v>5</v>
      </c>
      <c r="U25" s="181">
        <v>1</v>
      </c>
      <c r="V25" s="179">
        <v>5</v>
      </c>
      <c r="W25" s="179" t="s">
        <v>131</v>
      </c>
      <c r="X25" s="183" t="s">
        <v>268</v>
      </c>
      <c r="Y25" s="183" t="s">
        <v>269</v>
      </c>
      <c r="Z25" s="183" t="s">
        <v>270</v>
      </c>
      <c r="AA25" s="184" t="s">
        <v>135</v>
      </c>
      <c r="AB25" s="185">
        <v>0.25</v>
      </c>
      <c r="AC25" s="184" t="s">
        <v>153</v>
      </c>
      <c r="AD25" s="185">
        <v>0.15</v>
      </c>
      <c r="AE25" s="184" t="s">
        <v>137</v>
      </c>
      <c r="AF25" s="184" t="s">
        <v>138</v>
      </c>
      <c r="AG25" s="184" t="s">
        <v>139</v>
      </c>
      <c r="AH25" s="184" t="s">
        <v>175</v>
      </c>
      <c r="AI25" s="184">
        <v>1</v>
      </c>
      <c r="AJ25" s="185">
        <v>0.12</v>
      </c>
      <c r="AK25" s="184" t="s">
        <v>246</v>
      </c>
      <c r="AL25" s="184">
        <v>5</v>
      </c>
      <c r="AM25" s="185">
        <v>1</v>
      </c>
      <c r="AN25" s="184">
        <v>5</v>
      </c>
      <c r="AO25" s="184" t="s">
        <v>131</v>
      </c>
      <c r="AP25" s="184" t="s">
        <v>140</v>
      </c>
      <c r="AQ25" s="166"/>
      <c r="AR25" s="166"/>
      <c r="AS25" s="166"/>
      <c r="AT25" s="166"/>
      <c r="AU25" s="167"/>
      <c r="AV25" s="120"/>
      <c r="AW25" s="120"/>
      <c r="AX25" s="120"/>
      <c r="AY25" s="120"/>
      <c r="AZ25" s="120"/>
    </row>
    <row r="26" spans="1:52" ht="81" customHeight="1" x14ac:dyDescent="0.2">
      <c r="A26" s="151" t="s">
        <v>119</v>
      </c>
      <c r="B26" s="152" t="s">
        <v>192</v>
      </c>
      <c r="C26" s="152" t="s">
        <v>271</v>
      </c>
      <c r="D26" s="152" t="s">
        <v>272</v>
      </c>
      <c r="E26" s="152" t="s">
        <v>273</v>
      </c>
      <c r="F26" s="152" t="s">
        <v>119</v>
      </c>
      <c r="G26" s="152" t="s">
        <v>274</v>
      </c>
      <c r="H26" s="152" t="s">
        <v>197</v>
      </c>
      <c r="I26" s="152" t="s">
        <v>275</v>
      </c>
      <c r="J26" s="146" t="s">
        <v>276</v>
      </c>
      <c r="K26" s="146" t="s">
        <v>277</v>
      </c>
      <c r="L26" s="146" t="s">
        <v>278</v>
      </c>
      <c r="M26" s="146" t="s">
        <v>126</v>
      </c>
      <c r="N26" s="146"/>
      <c r="O26" s="146" t="s">
        <v>128</v>
      </c>
      <c r="P26" s="152" t="s">
        <v>25</v>
      </c>
      <c r="Q26" s="153">
        <v>2</v>
      </c>
      <c r="R26" s="154">
        <v>0.4</v>
      </c>
      <c r="S26" s="152" t="s">
        <v>234</v>
      </c>
      <c r="T26" s="152">
        <v>2</v>
      </c>
      <c r="U26" s="154">
        <v>0.4</v>
      </c>
      <c r="V26" s="152">
        <v>4</v>
      </c>
      <c r="W26" s="152" t="s">
        <v>131</v>
      </c>
      <c r="X26" s="146" t="s">
        <v>279</v>
      </c>
      <c r="Y26" s="146" t="s">
        <v>280</v>
      </c>
      <c r="Z26" s="146" t="s">
        <v>281</v>
      </c>
      <c r="AA26" s="148" t="s">
        <v>135</v>
      </c>
      <c r="AB26" s="150">
        <v>0.25</v>
      </c>
      <c r="AC26" s="148" t="s">
        <v>153</v>
      </c>
      <c r="AD26" s="150">
        <v>0.15</v>
      </c>
      <c r="AE26" s="148" t="s">
        <v>137</v>
      </c>
      <c r="AF26" s="148" t="s">
        <v>138</v>
      </c>
      <c r="AG26" s="148" t="s">
        <v>139</v>
      </c>
      <c r="AH26" s="148" t="s">
        <v>25</v>
      </c>
      <c r="AI26" s="148">
        <v>2</v>
      </c>
      <c r="AJ26" s="150">
        <v>0.24</v>
      </c>
      <c r="AK26" s="148" t="s">
        <v>234</v>
      </c>
      <c r="AL26" s="148">
        <v>2</v>
      </c>
      <c r="AM26" s="150">
        <v>0.4</v>
      </c>
      <c r="AN26" s="148">
        <v>4</v>
      </c>
      <c r="AO26" s="148" t="s">
        <v>131</v>
      </c>
      <c r="AP26" s="148" t="s">
        <v>140</v>
      </c>
      <c r="AQ26" s="152"/>
      <c r="AR26" s="152"/>
      <c r="AS26" s="152"/>
      <c r="AT26" s="144"/>
      <c r="AU26" s="120"/>
      <c r="AV26" s="120" t="e">
        <f t="shared" ref="AV26:AV28" ca="1" si="4">CONCAT(Q26,T26)</f>
        <v>#NAME?</v>
      </c>
      <c r="AW26" s="120" t="e">
        <f t="shared" ref="AW26:AW28" ca="1" si="5">CONCAT(AI26,AL26)</f>
        <v>#NAME?</v>
      </c>
      <c r="AX26" s="120"/>
      <c r="AY26" s="120"/>
      <c r="AZ26" s="120"/>
    </row>
    <row r="27" spans="1:52" ht="81" customHeight="1" x14ac:dyDescent="0.2">
      <c r="A27" s="186" t="s">
        <v>119</v>
      </c>
      <c r="B27" s="163" t="s">
        <v>192</v>
      </c>
      <c r="C27" s="163" t="s">
        <v>271</v>
      </c>
      <c r="D27" s="163" t="s">
        <v>272</v>
      </c>
      <c r="E27" s="163" t="s">
        <v>273</v>
      </c>
      <c r="F27" s="163" t="s">
        <v>119</v>
      </c>
      <c r="G27" s="163" t="s">
        <v>282</v>
      </c>
      <c r="H27" s="163" t="s">
        <v>121</v>
      </c>
      <c r="I27" s="163" t="s">
        <v>283</v>
      </c>
      <c r="J27" s="163" t="s">
        <v>284</v>
      </c>
      <c r="K27" s="163" t="s">
        <v>285</v>
      </c>
      <c r="L27" s="163" t="s">
        <v>286</v>
      </c>
      <c r="M27" s="163" t="s">
        <v>126</v>
      </c>
      <c r="N27" s="163"/>
      <c r="O27" s="163" t="s">
        <v>128</v>
      </c>
      <c r="P27" s="163" t="s">
        <v>25</v>
      </c>
      <c r="Q27" s="164">
        <v>2</v>
      </c>
      <c r="R27" s="187">
        <v>0.4</v>
      </c>
      <c r="S27" s="163" t="s">
        <v>234</v>
      </c>
      <c r="T27" s="163">
        <v>2</v>
      </c>
      <c r="U27" s="187">
        <v>0.4</v>
      </c>
      <c r="V27" s="163">
        <v>4</v>
      </c>
      <c r="W27" s="163" t="s">
        <v>131</v>
      </c>
      <c r="X27" s="163" t="s">
        <v>279</v>
      </c>
      <c r="Y27" s="163" t="s">
        <v>287</v>
      </c>
      <c r="Z27" s="163" t="s">
        <v>288</v>
      </c>
      <c r="AA27" s="164" t="s">
        <v>135</v>
      </c>
      <c r="AB27" s="165">
        <v>0.25</v>
      </c>
      <c r="AC27" s="164" t="s">
        <v>153</v>
      </c>
      <c r="AD27" s="165">
        <v>0.15</v>
      </c>
      <c r="AE27" s="164" t="s">
        <v>137</v>
      </c>
      <c r="AF27" s="164" t="s">
        <v>138</v>
      </c>
      <c r="AG27" s="164" t="s">
        <v>139</v>
      </c>
      <c r="AH27" s="164" t="s">
        <v>25</v>
      </c>
      <c r="AI27" s="164">
        <v>2</v>
      </c>
      <c r="AJ27" s="165">
        <v>0.24</v>
      </c>
      <c r="AK27" s="164" t="s">
        <v>234</v>
      </c>
      <c r="AL27" s="164">
        <v>2</v>
      </c>
      <c r="AM27" s="165">
        <v>0.4</v>
      </c>
      <c r="AN27" s="164">
        <v>4</v>
      </c>
      <c r="AO27" s="164" t="s">
        <v>131</v>
      </c>
      <c r="AP27" s="164" t="s">
        <v>140</v>
      </c>
      <c r="AQ27" s="152"/>
      <c r="AR27" s="152"/>
      <c r="AS27" s="152"/>
      <c r="AT27" s="144"/>
      <c r="AU27" s="120"/>
      <c r="AV27" s="120" t="e">
        <f t="shared" ca="1" si="4"/>
        <v>#NAME?</v>
      </c>
      <c r="AW27" s="120" t="e">
        <f t="shared" ca="1" si="5"/>
        <v>#NAME?</v>
      </c>
      <c r="AX27" s="120"/>
      <c r="AY27" s="120"/>
      <c r="AZ27" s="120"/>
    </row>
    <row r="28" spans="1:52" ht="81" customHeight="1" x14ac:dyDescent="0.2">
      <c r="A28" s="188" t="s">
        <v>114</v>
      </c>
      <c r="B28" s="189" t="s">
        <v>180</v>
      </c>
      <c r="C28" s="189" t="s">
        <v>289</v>
      </c>
      <c r="D28" s="189" t="s">
        <v>290</v>
      </c>
      <c r="E28" s="189" t="s">
        <v>291</v>
      </c>
      <c r="F28" s="189" t="s">
        <v>119</v>
      </c>
      <c r="G28" s="189" t="s">
        <v>292</v>
      </c>
      <c r="H28" s="189" t="s">
        <v>121</v>
      </c>
      <c r="I28" s="189" t="s">
        <v>122</v>
      </c>
      <c r="J28" s="189" t="s">
        <v>293</v>
      </c>
      <c r="K28" s="189" t="s">
        <v>294</v>
      </c>
      <c r="L28" s="189" t="s">
        <v>295</v>
      </c>
      <c r="M28" s="189" t="s">
        <v>220</v>
      </c>
      <c r="N28" s="189" t="s">
        <v>221</v>
      </c>
      <c r="O28" s="189" t="s">
        <v>222</v>
      </c>
      <c r="P28" s="189" t="s">
        <v>25</v>
      </c>
      <c r="Q28" s="190">
        <v>2</v>
      </c>
      <c r="R28" s="191">
        <v>0.4</v>
      </c>
      <c r="S28" s="189" t="s">
        <v>201</v>
      </c>
      <c r="T28" s="189">
        <v>4</v>
      </c>
      <c r="U28" s="191">
        <v>0.8</v>
      </c>
      <c r="V28" s="189">
        <v>8</v>
      </c>
      <c r="W28" s="189" t="s">
        <v>131</v>
      </c>
      <c r="X28" s="174" t="s">
        <v>296</v>
      </c>
      <c r="Y28" s="174" t="s">
        <v>497</v>
      </c>
      <c r="Z28" s="174" t="s">
        <v>297</v>
      </c>
      <c r="AA28" s="175" t="s">
        <v>135</v>
      </c>
      <c r="AB28" s="177">
        <v>0.25</v>
      </c>
      <c r="AC28" s="177" t="s">
        <v>153</v>
      </c>
      <c r="AD28" s="177">
        <v>0.15</v>
      </c>
      <c r="AE28" s="177" t="s">
        <v>137</v>
      </c>
      <c r="AF28" s="175" t="s">
        <v>138</v>
      </c>
      <c r="AG28" s="175" t="s">
        <v>139</v>
      </c>
      <c r="AH28" s="175" t="s">
        <v>25</v>
      </c>
      <c r="AI28" s="175">
        <v>2</v>
      </c>
      <c r="AJ28" s="177">
        <v>0.24</v>
      </c>
      <c r="AK28" s="177" t="s">
        <v>201</v>
      </c>
      <c r="AL28" s="175">
        <v>4</v>
      </c>
      <c r="AM28" s="177">
        <v>0.8</v>
      </c>
      <c r="AN28" s="175">
        <v>8</v>
      </c>
      <c r="AO28" s="175" t="s">
        <v>131</v>
      </c>
      <c r="AP28" s="175" t="s">
        <v>140</v>
      </c>
      <c r="AQ28" s="144"/>
      <c r="AR28" s="144"/>
      <c r="AS28" s="144"/>
      <c r="AT28" s="144"/>
      <c r="AU28" s="120"/>
      <c r="AV28" s="120" t="e">
        <f t="shared" ca="1" si="4"/>
        <v>#NAME?</v>
      </c>
      <c r="AW28" s="120" t="e">
        <f t="shared" ca="1" si="5"/>
        <v>#NAME?</v>
      </c>
      <c r="AX28" s="120"/>
      <c r="AY28" s="120"/>
      <c r="AZ28" s="120"/>
    </row>
    <row r="29" spans="1:52" ht="81" customHeight="1" x14ac:dyDescent="0.2">
      <c r="A29" s="107"/>
      <c r="B29" s="108"/>
      <c r="C29" s="108"/>
      <c r="D29" s="108"/>
      <c r="E29" s="108"/>
      <c r="F29" s="108"/>
      <c r="G29" s="108"/>
      <c r="H29" s="108"/>
      <c r="I29" s="108"/>
      <c r="J29" s="108"/>
      <c r="K29" s="108"/>
      <c r="L29" s="108"/>
      <c r="M29" s="108"/>
      <c r="N29" s="108"/>
      <c r="O29" s="108"/>
      <c r="P29" s="108"/>
      <c r="Q29" s="108"/>
      <c r="R29" s="108"/>
      <c r="S29" s="108"/>
      <c r="T29" s="108"/>
      <c r="U29" s="108"/>
      <c r="V29" s="108"/>
      <c r="W29" s="108"/>
      <c r="X29" s="179" t="s">
        <v>298</v>
      </c>
      <c r="Y29" s="179" t="s">
        <v>299</v>
      </c>
      <c r="Z29" s="179" t="s">
        <v>300</v>
      </c>
      <c r="AA29" s="180" t="s">
        <v>135</v>
      </c>
      <c r="AB29" s="182">
        <v>0.25</v>
      </c>
      <c r="AC29" s="182" t="s">
        <v>153</v>
      </c>
      <c r="AD29" s="182">
        <v>0.15</v>
      </c>
      <c r="AE29" s="182" t="s">
        <v>137</v>
      </c>
      <c r="AF29" s="180" t="s">
        <v>138</v>
      </c>
      <c r="AG29" s="180" t="s">
        <v>139</v>
      </c>
      <c r="AH29" s="180" t="s">
        <v>175</v>
      </c>
      <c r="AI29" s="180">
        <v>1</v>
      </c>
      <c r="AJ29" s="182">
        <v>0.14000000000000001</v>
      </c>
      <c r="AK29" s="182" t="s">
        <v>201</v>
      </c>
      <c r="AL29" s="180">
        <v>4</v>
      </c>
      <c r="AM29" s="182">
        <v>0.8</v>
      </c>
      <c r="AN29" s="180">
        <v>4</v>
      </c>
      <c r="AO29" s="180" t="s">
        <v>131</v>
      </c>
      <c r="AP29" s="180" t="s">
        <v>140</v>
      </c>
      <c r="AQ29" s="144"/>
      <c r="AR29" s="144"/>
      <c r="AS29" s="144"/>
      <c r="AT29" s="144"/>
      <c r="AU29" s="120"/>
      <c r="AV29" s="120"/>
      <c r="AW29" s="120"/>
      <c r="AX29" s="120"/>
      <c r="AY29" s="120"/>
      <c r="AZ29" s="120"/>
    </row>
    <row r="30" spans="1:52" ht="81" customHeight="1" x14ac:dyDescent="0.2">
      <c r="A30" s="192" t="s">
        <v>301</v>
      </c>
      <c r="B30" s="193" t="s">
        <v>180</v>
      </c>
      <c r="C30" s="193" t="s">
        <v>289</v>
      </c>
      <c r="D30" s="193" t="s">
        <v>290</v>
      </c>
      <c r="E30" s="193" t="s">
        <v>291</v>
      </c>
      <c r="F30" s="179" t="s">
        <v>301</v>
      </c>
      <c r="G30" s="179" t="s">
        <v>302</v>
      </c>
      <c r="H30" s="179" t="s">
        <v>121</v>
      </c>
      <c r="I30" s="179" t="s">
        <v>122</v>
      </c>
      <c r="J30" s="179" t="s">
        <v>303</v>
      </c>
      <c r="K30" s="179" t="s">
        <v>304</v>
      </c>
      <c r="L30" s="194" t="s">
        <v>305</v>
      </c>
      <c r="M30" s="179" t="s">
        <v>126</v>
      </c>
      <c r="N30" s="179" t="s">
        <v>149</v>
      </c>
      <c r="O30" s="179" t="s">
        <v>306</v>
      </c>
      <c r="P30" s="179" t="s">
        <v>25</v>
      </c>
      <c r="Q30" s="180">
        <v>2</v>
      </c>
      <c r="R30" s="181">
        <v>0.4</v>
      </c>
      <c r="S30" s="181" t="s">
        <v>201</v>
      </c>
      <c r="T30" s="179">
        <v>4</v>
      </c>
      <c r="U30" s="181">
        <v>0.8</v>
      </c>
      <c r="V30" s="181">
        <v>8</v>
      </c>
      <c r="W30" s="179" t="s">
        <v>131</v>
      </c>
      <c r="X30" s="179" t="s">
        <v>307</v>
      </c>
      <c r="Y30" s="179" t="s">
        <v>308</v>
      </c>
      <c r="Z30" s="179" t="s">
        <v>309</v>
      </c>
      <c r="AA30" s="180" t="s">
        <v>135</v>
      </c>
      <c r="AB30" s="182">
        <v>0.25</v>
      </c>
      <c r="AC30" s="182" t="s">
        <v>153</v>
      </c>
      <c r="AD30" s="182">
        <v>0.15</v>
      </c>
      <c r="AE30" s="182" t="s">
        <v>137</v>
      </c>
      <c r="AF30" s="180" t="s">
        <v>138</v>
      </c>
      <c r="AG30" s="180" t="s">
        <v>139</v>
      </c>
      <c r="AH30" s="180" t="s">
        <v>25</v>
      </c>
      <c r="AI30" s="180">
        <v>2</v>
      </c>
      <c r="AJ30" s="182">
        <v>0.24</v>
      </c>
      <c r="AK30" s="182" t="s">
        <v>201</v>
      </c>
      <c r="AL30" s="180">
        <v>4</v>
      </c>
      <c r="AM30" s="182">
        <v>0.8</v>
      </c>
      <c r="AN30" s="195">
        <f>AL30*AI30</f>
        <v>8</v>
      </c>
      <c r="AO30" s="180" t="s">
        <v>131</v>
      </c>
      <c r="AP30" s="180" t="s">
        <v>140</v>
      </c>
      <c r="AQ30" s="166"/>
      <c r="AR30" s="166"/>
      <c r="AS30" s="166"/>
      <c r="AT30" s="166"/>
      <c r="AU30" s="120"/>
      <c r="AV30" s="120" t="e">
        <f t="shared" ref="AV30:AV42" ca="1" si="6">CONCAT(Q30,T30)</f>
        <v>#NAME?</v>
      </c>
      <c r="AW30" s="120" t="e">
        <f t="shared" ref="AW30:AW42" ca="1" si="7">CONCAT(AI30,AL30)</f>
        <v>#NAME?</v>
      </c>
      <c r="AX30" s="120"/>
      <c r="AY30" s="120"/>
      <c r="AZ30" s="120"/>
    </row>
    <row r="31" spans="1:52" ht="81" customHeight="1" x14ac:dyDescent="0.2">
      <c r="A31" s="161"/>
      <c r="B31" s="162"/>
      <c r="C31" s="162"/>
      <c r="D31" s="162"/>
      <c r="E31" s="162"/>
      <c r="F31" s="183" t="s">
        <v>301</v>
      </c>
      <c r="G31" s="183" t="s">
        <v>310</v>
      </c>
      <c r="H31" s="183" t="s">
        <v>197</v>
      </c>
      <c r="I31" s="183" t="s">
        <v>122</v>
      </c>
      <c r="J31" s="183" t="s">
        <v>311</v>
      </c>
      <c r="K31" s="183" t="s">
        <v>312</v>
      </c>
      <c r="L31" s="183" t="s">
        <v>313</v>
      </c>
      <c r="M31" s="183" t="s">
        <v>126</v>
      </c>
      <c r="N31" s="183" t="s">
        <v>127</v>
      </c>
      <c r="O31" s="183" t="s">
        <v>306</v>
      </c>
      <c r="P31" s="183" t="s">
        <v>188</v>
      </c>
      <c r="Q31" s="184">
        <v>5</v>
      </c>
      <c r="R31" s="196">
        <v>1</v>
      </c>
      <c r="S31" s="196" t="s">
        <v>201</v>
      </c>
      <c r="T31" s="183">
        <v>4</v>
      </c>
      <c r="U31" s="196">
        <v>0.8</v>
      </c>
      <c r="V31" s="196">
        <v>20</v>
      </c>
      <c r="W31" s="183" t="s">
        <v>314</v>
      </c>
      <c r="X31" s="183" t="s">
        <v>315</v>
      </c>
      <c r="Y31" s="183" t="s">
        <v>316</v>
      </c>
      <c r="Z31" s="183" t="s">
        <v>317</v>
      </c>
      <c r="AA31" s="184" t="s">
        <v>135</v>
      </c>
      <c r="AB31" s="185">
        <v>0.25</v>
      </c>
      <c r="AC31" s="185" t="s">
        <v>153</v>
      </c>
      <c r="AD31" s="185">
        <v>0.15</v>
      </c>
      <c r="AE31" s="185" t="s">
        <v>137</v>
      </c>
      <c r="AF31" s="184" t="s">
        <v>138</v>
      </c>
      <c r="AG31" s="184" t="s">
        <v>139</v>
      </c>
      <c r="AH31" s="184" t="s">
        <v>129</v>
      </c>
      <c r="AI31" s="184">
        <v>3</v>
      </c>
      <c r="AJ31" s="185">
        <v>0.6</v>
      </c>
      <c r="AK31" s="185" t="s">
        <v>201</v>
      </c>
      <c r="AL31" s="184">
        <v>4</v>
      </c>
      <c r="AM31" s="185">
        <v>0.8</v>
      </c>
      <c r="AN31" s="197">
        <v>12</v>
      </c>
      <c r="AO31" s="184" t="s">
        <v>157</v>
      </c>
      <c r="AP31" s="184" t="s">
        <v>205</v>
      </c>
      <c r="AQ31" s="166"/>
      <c r="AR31" s="166"/>
      <c r="AS31" s="166"/>
      <c r="AT31" s="166"/>
      <c r="AU31" s="167"/>
      <c r="AV31" s="120" t="e">
        <f t="shared" ca="1" si="6"/>
        <v>#NAME?</v>
      </c>
      <c r="AW31" s="120" t="e">
        <f t="shared" ca="1" si="7"/>
        <v>#NAME?</v>
      </c>
      <c r="AX31" s="120"/>
      <c r="AY31" s="120"/>
      <c r="AZ31" s="120"/>
    </row>
    <row r="32" spans="1:52" ht="81" customHeight="1" x14ac:dyDescent="0.2">
      <c r="A32" s="145" t="s">
        <v>114</v>
      </c>
      <c r="B32" s="146" t="s">
        <v>115</v>
      </c>
      <c r="C32" s="146" t="s">
        <v>318</v>
      </c>
      <c r="D32" s="146" t="s">
        <v>319</v>
      </c>
      <c r="E32" s="146" t="s">
        <v>320</v>
      </c>
      <c r="F32" s="146" t="s">
        <v>119</v>
      </c>
      <c r="G32" s="146" t="s">
        <v>321</v>
      </c>
      <c r="H32" s="146" t="s">
        <v>121</v>
      </c>
      <c r="I32" s="146" t="s">
        <v>122</v>
      </c>
      <c r="J32" s="146" t="s">
        <v>322</v>
      </c>
      <c r="K32" s="146" t="s">
        <v>323</v>
      </c>
      <c r="L32" s="146" t="s">
        <v>324</v>
      </c>
      <c r="M32" s="146" t="s">
        <v>126</v>
      </c>
      <c r="N32" s="146" t="s">
        <v>149</v>
      </c>
      <c r="O32" s="146" t="s">
        <v>128</v>
      </c>
      <c r="P32" s="146" t="s">
        <v>129</v>
      </c>
      <c r="Q32" s="148">
        <v>3</v>
      </c>
      <c r="R32" s="149">
        <v>0.6</v>
      </c>
      <c r="S32" s="146" t="s">
        <v>234</v>
      </c>
      <c r="T32" s="146">
        <v>2</v>
      </c>
      <c r="U32" s="149">
        <v>0.4</v>
      </c>
      <c r="V32" s="146">
        <v>6</v>
      </c>
      <c r="W32" s="146" t="s">
        <v>131</v>
      </c>
      <c r="X32" s="146" t="s">
        <v>325</v>
      </c>
      <c r="Y32" s="146" t="s">
        <v>326</v>
      </c>
      <c r="Z32" s="146" t="s">
        <v>327</v>
      </c>
      <c r="AA32" s="148" t="s">
        <v>135</v>
      </c>
      <c r="AB32" s="150">
        <v>0.25</v>
      </c>
      <c r="AC32" s="148" t="s">
        <v>153</v>
      </c>
      <c r="AD32" s="150">
        <v>0.15</v>
      </c>
      <c r="AE32" s="148" t="s">
        <v>137</v>
      </c>
      <c r="AF32" s="148" t="s">
        <v>138</v>
      </c>
      <c r="AG32" s="148" t="s">
        <v>139</v>
      </c>
      <c r="AH32" s="148" t="s">
        <v>25</v>
      </c>
      <c r="AI32" s="148">
        <v>2</v>
      </c>
      <c r="AJ32" s="150">
        <v>0.36</v>
      </c>
      <c r="AK32" s="148" t="s">
        <v>234</v>
      </c>
      <c r="AL32" s="148">
        <v>2</v>
      </c>
      <c r="AM32" s="150">
        <v>0.4</v>
      </c>
      <c r="AN32" s="148">
        <v>4</v>
      </c>
      <c r="AO32" s="148" t="s">
        <v>131</v>
      </c>
      <c r="AP32" s="148" t="s">
        <v>140</v>
      </c>
      <c r="AQ32" s="166"/>
      <c r="AR32" s="166"/>
      <c r="AS32" s="166"/>
      <c r="AT32" s="166"/>
      <c r="AU32" s="167"/>
      <c r="AV32" s="120" t="e">
        <f t="shared" ca="1" si="6"/>
        <v>#NAME?</v>
      </c>
      <c r="AW32" s="120" t="e">
        <f t="shared" ca="1" si="7"/>
        <v>#NAME?</v>
      </c>
      <c r="AX32" s="120"/>
      <c r="AY32" s="120"/>
      <c r="AZ32" s="120"/>
    </row>
    <row r="33" spans="1:52" ht="81" customHeight="1" x14ac:dyDescent="0.2">
      <c r="A33" s="151" t="s">
        <v>114</v>
      </c>
      <c r="B33" s="152" t="s">
        <v>115</v>
      </c>
      <c r="C33" s="152" t="s">
        <v>318</v>
      </c>
      <c r="D33" s="152" t="s">
        <v>319</v>
      </c>
      <c r="E33" s="152" t="s">
        <v>320</v>
      </c>
      <c r="F33" s="152" t="s">
        <v>119</v>
      </c>
      <c r="G33" s="152" t="s">
        <v>328</v>
      </c>
      <c r="H33" s="152" t="s">
        <v>121</v>
      </c>
      <c r="I33" s="152" t="s">
        <v>122</v>
      </c>
      <c r="J33" s="152" t="s">
        <v>329</v>
      </c>
      <c r="K33" s="152" t="s">
        <v>330</v>
      </c>
      <c r="L33" s="152" t="s">
        <v>331</v>
      </c>
      <c r="M33" s="152" t="s">
        <v>126</v>
      </c>
      <c r="N33" s="152" t="s">
        <v>332</v>
      </c>
      <c r="O33" s="152" t="s">
        <v>128</v>
      </c>
      <c r="P33" s="152" t="s">
        <v>175</v>
      </c>
      <c r="Q33" s="153">
        <v>1</v>
      </c>
      <c r="R33" s="154">
        <v>0.2</v>
      </c>
      <c r="S33" s="152" t="s">
        <v>201</v>
      </c>
      <c r="T33" s="152">
        <v>4</v>
      </c>
      <c r="U33" s="154">
        <v>0.8</v>
      </c>
      <c r="V33" s="152">
        <v>4</v>
      </c>
      <c r="W33" s="152" t="s">
        <v>131</v>
      </c>
      <c r="X33" s="152" t="s">
        <v>333</v>
      </c>
      <c r="Y33" s="152" t="s">
        <v>334</v>
      </c>
      <c r="Z33" s="152" t="s">
        <v>335</v>
      </c>
      <c r="AA33" s="153" t="s">
        <v>161</v>
      </c>
      <c r="AB33" s="155">
        <v>0.15</v>
      </c>
      <c r="AC33" s="153" t="s">
        <v>153</v>
      </c>
      <c r="AD33" s="155">
        <v>0.15</v>
      </c>
      <c r="AE33" s="153" t="s">
        <v>137</v>
      </c>
      <c r="AF33" s="153" t="s">
        <v>138</v>
      </c>
      <c r="AG33" s="153" t="s">
        <v>139</v>
      </c>
      <c r="AH33" s="153" t="s">
        <v>175</v>
      </c>
      <c r="AI33" s="153">
        <v>1</v>
      </c>
      <c r="AJ33" s="155">
        <v>0.14000000000000001</v>
      </c>
      <c r="AK33" s="153" t="s">
        <v>201</v>
      </c>
      <c r="AL33" s="153">
        <v>4</v>
      </c>
      <c r="AM33" s="155">
        <v>0.8</v>
      </c>
      <c r="AN33" s="153">
        <v>4</v>
      </c>
      <c r="AO33" s="153" t="s">
        <v>131</v>
      </c>
      <c r="AP33" s="153" t="s">
        <v>140</v>
      </c>
      <c r="AQ33" s="166"/>
      <c r="AR33" s="166"/>
      <c r="AS33" s="166"/>
      <c r="AT33" s="166"/>
      <c r="AU33" s="167"/>
      <c r="AV33" s="120" t="e">
        <f t="shared" ca="1" si="6"/>
        <v>#NAME?</v>
      </c>
      <c r="AW33" s="120" t="e">
        <f t="shared" ca="1" si="7"/>
        <v>#NAME?</v>
      </c>
      <c r="AX33" s="120"/>
      <c r="AY33" s="120"/>
      <c r="AZ33" s="120"/>
    </row>
    <row r="34" spans="1:52" ht="81" customHeight="1" x14ac:dyDescent="0.2">
      <c r="A34" s="151" t="s">
        <v>114</v>
      </c>
      <c r="B34" s="152" t="s">
        <v>115</v>
      </c>
      <c r="C34" s="152" t="s">
        <v>318</v>
      </c>
      <c r="D34" s="152" t="s">
        <v>319</v>
      </c>
      <c r="E34" s="152" t="s">
        <v>320</v>
      </c>
      <c r="F34" s="152" t="s">
        <v>119</v>
      </c>
      <c r="G34" s="152" t="s">
        <v>336</v>
      </c>
      <c r="H34" s="152" t="s">
        <v>121</v>
      </c>
      <c r="I34" s="152" t="s">
        <v>122</v>
      </c>
      <c r="J34" s="152" t="s">
        <v>337</v>
      </c>
      <c r="K34" s="152" t="s">
        <v>338</v>
      </c>
      <c r="L34" s="152" t="s">
        <v>339</v>
      </c>
      <c r="M34" s="152" t="s">
        <v>126</v>
      </c>
      <c r="N34" s="152" t="s">
        <v>149</v>
      </c>
      <c r="O34" s="152" t="s">
        <v>165</v>
      </c>
      <c r="P34" s="152" t="s">
        <v>129</v>
      </c>
      <c r="Q34" s="153">
        <v>3</v>
      </c>
      <c r="R34" s="154">
        <v>0.6</v>
      </c>
      <c r="S34" s="152" t="s">
        <v>340</v>
      </c>
      <c r="T34" s="152">
        <v>1</v>
      </c>
      <c r="U34" s="154">
        <v>0.2</v>
      </c>
      <c r="V34" s="152">
        <v>3</v>
      </c>
      <c r="W34" s="152" t="s">
        <v>131</v>
      </c>
      <c r="X34" s="152" t="s">
        <v>341</v>
      </c>
      <c r="Y34" s="152" t="s">
        <v>342</v>
      </c>
      <c r="Z34" s="152" t="s">
        <v>343</v>
      </c>
      <c r="AA34" s="153" t="s">
        <v>135</v>
      </c>
      <c r="AB34" s="155">
        <v>0.25</v>
      </c>
      <c r="AC34" s="153" t="s">
        <v>153</v>
      </c>
      <c r="AD34" s="155">
        <v>0.15</v>
      </c>
      <c r="AE34" s="153" t="s">
        <v>137</v>
      </c>
      <c r="AF34" s="153" t="s">
        <v>138</v>
      </c>
      <c r="AG34" s="153" t="s">
        <v>139</v>
      </c>
      <c r="AH34" s="153" t="s">
        <v>25</v>
      </c>
      <c r="AI34" s="153">
        <v>2</v>
      </c>
      <c r="AJ34" s="155">
        <v>0.36</v>
      </c>
      <c r="AK34" s="153" t="s">
        <v>340</v>
      </c>
      <c r="AL34" s="153">
        <v>1</v>
      </c>
      <c r="AM34" s="155">
        <v>0.2</v>
      </c>
      <c r="AN34" s="153">
        <v>2</v>
      </c>
      <c r="AO34" s="153" t="s">
        <v>344</v>
      </c>
      <c r="AP34" s="153" t="s">
        <v>345</v>
      </c>
      <c r="AQ34" s="166"/>
      <c r="AR34" s="166"/>
      <c r="AS34" s="166"/>
      <c r="AT34" s="166"/>
      <c r="AU34" s="167"/>
      <c r="AV34" s="120" t="e">
        <f t="shared" ca="1" si="6"/>
        <v>#NAME?</v>
      </c>
      <c r="AW34" s="120" t="e">
        <f t="shared" ca="1" si="7"/>
        <v>#NAME?</v>
      </c>
      <c r="AX34" s="120"/>
      <c r="AY34" s="120"/>
      <c r="AZ34" s="120"/>
    </row>
    <row r="35" spans="1:52" ht="81" customHeight="1" x14ac:dyDescent="0.2">
      <c r="A35" s="186" t="s">
        <v>114</v>
      </c>
      <c r="B35" s="163" t="s">
        <v>115</v>
      </c>
      <c r="C35" s="163" t="s">
        <v>318</v>
      </c>
      <c r="D35" s="163" t="s">
        <v>319</v>
      </c>
      <c r="E35" s="163" t="s">
        <v>320</v>
      </c>
      <c r="F35" s="163" t="s">
        <v>119</v>
      </c>
      <c r="G35" s="163" t="s">
        <v>346</v>
      </c>
      <c r="H35" s="163" t="s">
        <v>121</v>
      </c>
      <c r="I35" s="163" t="s">
        <v>122</v>
      </c>
      <c r="J35" s="163" t="s">
        <v>347</v>
      </c>
      <c r="K35" s="163" t="s">
        <v>348</v>
      </c>
      <c r="L35" s="163" t="s">
        <v>349</v>
      </c>
      <c r="M35" s="163" t="s">
        <v>126</v>
      </c>
      <c r="N35" s="163" t="s">
        <v>149</v>
      </c>
      <c r="O35" s="163" t="s">
        <v>128</v>
      </c>
      <c r="P35" s="163" t="s">
        <v>175</v>
      </c>
      <c r="Q35" s="164">
        <v>1</v>
      </c>
      <c r="R35" s="187">
        <v>0.2</v>
      </c>
      <c r="S35" s="163" t="s">
        <v>201</v>
      </c>
      <c r="T35" s="163">
        <v>4</v>
      </c>
      <c r="U35" s="187">
        <v>0.8</v>
      </c>
      <c r="V35" s="163">
        <v>4</v>
      </c>
      <c r="W35" s="163" t="s">
        <v>131</v>
      </c>
      <c r="X35" s="163" t="s">
        <v>350</v>
      </c>
      <c r="Y35" s="163" t="s">
        <v>351</v>
      </c>
      <c r="Z35" s="163" t="s">
        <v>352</v>
      </c>
      <c r="AA35" s="164" t="s">
        <v>353</v>
      </c>
      <c r="AB35" s="165">
        <v>0.1</v>
      </c>
      <c r="AC35" s="164" t="s">
        <v>153</v>
      </c>
      <c r="AD35" s="165">
        <v>0.15</v>
      </c>
      <c r="AE35" s="164" t="s">
        <v>137</v>
      </c>
      <c r="AF35" s="164" t="s">
        <v>138</v>
      </c>
      <c r="AG35" s="164" t="s">
        <v>139</v>
      </c>
      <c r="AH35" s="164" t="s">
        <v>175</v>
      </c>
      <c r="AI35" s="164">
        <v>1</v>
      </c>
      <c r="AJ35" s="165">
        <v>0.2</v>
      </c>
      <c r="AK35" s="164" t="s">
        <v>130</v>
      </c>
      <c r="AL35" s="164">
        <v>3</v>
      </c>
      <c r="AM35" s="165">
        <v>0.6</v>
      </c>
      <c r="AN35" s="164">
        <v>3</v>
      </c>
      <c r="AO35" s="164" t="s">
        <v>131</v>
      </c>
      <c r="AP35" s="164" t="s">
        <v>140</v>
      </c>
      <c r="AQ35" s="166"/>
      <c r="AR35" s="166"/>
      <c r="AS35" s="166"/>
      <c r="AT35" s="166"/>
      <c r="AU35" s="167"/>
      <c r="AV35" s="120" t="e">
        <f t="shared" ca="1" si="6"/>
        <v>#NAME?</v>
      </c>
      <c r="AW35" s="120" t="e">
        <f t="shared" ca="1" si="7"/>
        <v>#NAME?</v>
      </c>
      <c r="AX35" s="120"/>
      <c r="AY35" s="120"/>
      <c r="AZ35" s="120"/>
    </row>
    <row r="36" spans="1:52" ht="81" customHeight="1" x14ac:dyDescent="0.2">
      <c r="A36" s="139" t="s">
        <v>114</v>
      </c>
      <c r="B36" s="140" t="s">
        <v>180</v>
      </c>
      <c r="C36" s="140" t="s">
        <v>354</v>
      </c>
      <c r="D36" s="140" t="s">
        <v>355</v>
      </c>
      <c r="E36" s="140" t="s">
        <v>356</v>
      </c>
      <c r="F36" s="140" t="s">
        <v>119</v>
      </c>
      <c r="G36" s="140" t="s">
        <v>357</v>
      </c>
      <c r="H36" s="140" t="s">
        <v>121</v>
      </c>
      <c r="I36" s="140" t="s">
        <v>122</v>
      </c>
      <c r="J36" s="140" t="s">
        <v>358</v>
      </c>
      <c r="K36" s="140" t="s">
        <v>359</v>
      </c>
      <c r="L36" s="140" t="s">
        <v>360</v>
      </c>
      <c r="M36" s="140" t="s">
        <v>126</v>
      </c>
      <c r="N36" s="140" t="s">
        <v>127</v>
      </c>
      <c r="O36" s="140" t="s">
        <v>222</v>
      </c>
      <c r="P36" s="140" t="s">
        <v>129</v>
      </c>
      <c r="Q36" s="141">
        <v>3</v>
      </c>
      <c r="R36" s="142">
        <v>0.6</v>
      </c>
      <c r="S36" s="140" t="s">
        <v>234</v>
      </c>
      <c r="T36" s="140">
        <v>2</v>
      </c>
      <c r="U36" s="142">
        <v>0.4</v>
      </c>
      <c r="V36" s="140">
        <v>6</v>
      </c>
      <c r="W36" s="140" t="s">
        <v>131</v>
      </c>
      <c r="X36" s="140" t="s">
        <v>361</v>
      </c>
      <c r="Y36" s="140" t="s">
        <v>362</v>
      </c>
      <c r="Z36" s="198" t="s">
        <v>363</v>
      </c>
      <c r="AA36" s="141" t="s">
        <v>135</v>
      </c>
      <c r="AB36" s="143">
        <v>0.25</v>
      </c>
      <c r="AC36" s="143" t="s">
        <v>153</v>
      </c>
      <c r="AD36" s="143">
        <v>0.15</v>
      </c>
      <c r="AE36" s="143" t="s">
        <v>137</v>
      </c>
      <c r="AF36" s="141" t="s">
        <v>138</v>
      </c>
      <c r="AG36" s="141" t="s">
        <v>139</v>
      </c>
      <c r="AH36" s="141" t="s">
        <v>25</v>
      </c>
      <c r="AI36" s="141">
        <v>2</v>
      </c>
      <c r="AJ36" s="143">
        <v>0.36</v>
      </c>
      <c r="AK36" s="143" t="s">
        <v>234</v>
      </c>
      <c r="AL36" s="141">
        <v>2</v>
      </c>
      <c r="AM36" s="143">
        <v>0.4</v>
      </c>
      <c r="AN36" s="141">
        <v>4</v>
      </c>
      <c r="AO36" s="141" t="s">
        <v>131</v>
      </c>
      <c r="AP36" s="141" t="s">
        <v>140</v>
      </c>
      <c r="AQ36" s="166"/>
      <c r="AR36" s="166"/>
      <c r="AS36" s="166"/>
      <c r="AT36" s="166"/>
      <c r="AU36" s="167"/>
      <c r="AV36" s="120" t="e">
        <f t="shared" ca="1" si="6"/>
        <v>#NAME?</v>
      </c>
      <c r="AW36" s="120" t="e">
        <f t="shared" ca="1" si="7"/>
        <v>#NAME?</v>
      </c>
      <c r="AX36" s="120"/>
      <c r="AY36" s="120"/>
      <c r="AZ36" s="120"/>
    </row>
    <row r="37" spans="1:52" ht="109.5" customHeight="1" x14ac:dyDescent="0.2">
      <c r="A37" s="145" t="s">
        <v>114</v>
      </c>
      <c r="B37" s="146" t="s">
        <v>192</v>
      </c>
      <c r="C37" s="146" t="s">
        <v>364</v>
      </c>
      <c r="D37" s="146" t="s">
        <v>365</v>
      </c>
      <c r="E37" s="146" t="s">
        <v>366</v>
      </c>
      <c r="F37" s="199" t="s">
        <v>119</v>
      </c>
      <c r="G37" s="146" t="s">
        <v>367</v>
      </c>
      <c r="H37" s="146" t="s">
        <v>121</v>
      </c>
      <c r="I37" s="146" t="s">
        <v>122</v>
      </c>
      <c r="J37" s="146" t="s">
        <v>368</v>
      </c>
      <c r="K37" s="146" t="s">
        <v>369</v>
      </c>
      <c r="L37" s="146" t="s">
        <v>370</v>
      </c>
      <c r="M37" s="146" t="s">
        <v>126</v>
      </c>
      <c r="N37" s="146" t="s">
        <v>371</v>
      </c>
      <c r="O37" s="146" t="s">
        <v>165</v>
      </c>
      <c r="P37" s="146" t="s">
        <v>175</v>
      </c>
      <c r="Q37" s="148">
        <v>1</v>
      </c>
      <c r="R37" s="149">
        <v>0.2</v>
      </c>
      <c r="S37" s="146" t="s">
        <v>130</v>
      </c>
      <c r="T37" s="146">
        <v>3</v>
      </c>
      <c r="U37" s="149">
        <v>0.6</v>
      </c>
      <c r="V37" s="146">
        <v>3</v>
      </c>
      <c r="W37" s="146" t="s">
        <v>131</v>
      </c>
      <c r="X37" s="146" t="s">
        <v>372</v>
      </c>
      <c r="Y37" s="146" t="s">
        <v>373</v>
      </c>
      <c r="Z37" s="146" t="s">
        <v>374</v>
      </c>
      <c r="AA37" s="148" t="s">
        <v>135</v>
      </c>
      <c r="AB37" s="150">
        <v>0.25</v>
      </c>
      <c r="AC37" s="148" t="s">
        <v>136</v>
      </c>
      <c r="AD37" s="150">
        <v>0.25</v>
      </c>
      <c r="AE37" s="148" t="s">
        <v>137</v>
      </c>
      <c r="AF37" s="148" t="s">
        <v>138</v>
      </c>
      <c r="AG37" s="148" t="s">
        <v>139</v>
      </c>
      <c r="AH37" s="148"/>
      <c r="AI37" s="148">
        <v>1</v>
      </c>
      <c r="AJ37" s="150">
        <v>0.1</v>
      </c>
      <c r="AK37" s="148" t="s">
        <v>130</v>
      </c>
      <c r="AL37" s="148">
        <v>3</v>
      </c>
      <c r="AM37" s="150">
        <v>0.8</v>
      </c>
      <c r="AN37" s="148">
        <v>8</v>
      </c>
      <c r="AO37" s="148" t="s">
        <v>131</v>
      </c>
      <c r="AP37" s="148" t="s">
        <v>140</v>
      </c>
      <c r="AQ37" s="166"/>
      <c r="AR37" s="166"/>
      <c r="AS37" s="166"/>
      <c r="AT37" s="166"/>
      <c r="AU37" s="167"/>
      <c r="AV37" s="120" t="e">
        <f t="shared" ca="1" si="6"/>
        <v>#NAME?</v>
      </c>
      <c r="AW37" s="120" t="e">
        <f t="shared" ca="1" si="7"/>
        <v>#NAME?</v>
      </c>
      <c r="AX37" s="120"/>
      <c r="AY37" s="120"/>
      <c r="AZ37" s="120"/>
    </row>
    <row r="38" spans="1:52" ht="101.25" customHeight="1" x14ac:dyDescent="0.2">
      <c r="A38" s="151" t="s">
        <v>119</v>
      </c>
      <c r="B38" s="152" t="s">
        <v>192</v>
      </c>
      <c r="C38" s="152" t="s">
        <v>364</v>
      </c>
      <c r="D38" s="152" t="s">
        <v>375</v>
      </c>
      <c r="E38" s="152" t="s">
        <v>376</v>
      </c>
      <c r="F38" s="152" t="s">
        <v>119</v>
      </c>
      <c r="G38" s="152" t="s">
        <v>377</v>
      </c>
      <c r="H38" s="152" t="s">
        <v>23</v>
      </c>
      <c r="I38" s="152" t="s">
        <v>122</v>
      </c>
      <c r="J38" s="152" t="s">
        <v>378</v>
      </c>
      <c r="K38" s="152" t="s">
        <v>379</v>
      </c>
      <c r="L38" s="152" t="s">
        <v>380</v>
      </c>
      <c r="M38" s="152" t="s">
        <v>126</v>
      </c>
      <c r="N38" s="152" t="s">
        <v>381</v>
      </c>
      <c r="O38" s="152" t="s">
        <v>128</v>
      </c>
      <c r="P38" s="152" t="s">
        <v>25</v>
      </c>
      <c r="Q38" s="153">
        <v>2</v>
      </c>
      <c r="R38" s="154">
        <v>0.4</v>
      </c>
      <c r="S38" s="152" t="s">
        <v>201</v>
      </c>
      <c r="T38" s="152">
        <v>4</v>
      </c>
      <c r="U38" s="154">
        <v>0.8</v>
      </c>
      <c r="V38" s="152">
        <v>8</v>
      </c>
      <c r="W38" s="152" t="s">
        <v>131</v>
      </c>
      <c r="X38" s="152" t="s">
        <v>382</v>
      </c>
      <c r="Y38" s="152" t="s">
        <v>383</v>
      </c>
      <c r="Z38" s="152" t="s">
        <v>384</v>
      </c>
      <c r="AA38" s="153" t="s">
        <v>135</v>
      </c>
      <c r="AB38" s="155">
        <v>0.25</v>
      </c>
      <c r="AC38" s="153" t="s">
        <v>153</v>
      </c>
      <c r="AD38" s="155">
        <v>0.15</v>
      </c>
      <c r="AE38" s="153" t="s">
        <v>137</v>
      </c>
      <c r="AF38" s="153" t="s">
        <v>138</v>
      </c>
      <c r="AG38" s="153" t="s">
        <v>139</v>
      </c>
      <c r="AH38" s="153" t="s">
        <v>25</v>
      </c>
      <c r="AI38" s="153">
        <v>2</v>
      </c>
      <c r="AJ38" s="155">
        <v>0.24</v>
      </c>
      <c r="AK38" s="153" t="s">
        <v>201</v>
      </c>
      <c r="AL38" s="153">
        <v>4</v>
      </c>
      <c r="AM38" s="155">
        <v>0.8</v>
      </c>
      <c r="AN38" s="153">
        <v>8</v>
      </c>
      <c r="AO38" s="153" t="s">
        <v>131</v>
      </c>
      <c r="AP38" s="153" t="s">
        <v>140</v>
      </c>
      <c r="AQ38" s="166"/>
      <c r="AR38" s="166"/>
      <c r="AS38" s="166"/>
      <c r="AT38" s="166"/>
      <c r="AU38" s="167"/>
      <c r="AV38" s="120" t="e">
        <f t="shared" ca="1" si="6"/>
        <v>#NAME?</v>
      </c>
      <c r="AW38" s="120" t="e">
        <f t="shared" ca="1" si="7"/>
        <v>#NAME?</v>
      </c>
      <c r="AX38" s="120"/>
      <c r="AY38" s="120"/>
      <c r="AZ38" s="120"/>
    </row>
    <row r="39" spans="1:52" ht="81" customHeight="1" x14ac:dyDescent="0.2">
      <c r="A39" s="151" t="s">
        <v>119</v>
      </c>
      <c r="B39" s="152" t="s">
        <v>192</v>
      </c>
      <c r="C39" s="152" t="s">
        <v>364</v>
      </c>
      <c r="D39" s="152" t="s">
        <v>375</v>
      </c>
      <c r="E39" s="152" t="s">
        <v>376</v>
      </c>
      <c r="F39" s="152" t="s">
        <v>119</v>
      </c>
      <c r="G39" s="152" t="s">
        <v>385</v>
      </c>
      <c r="H39" s="152" t="s">
        <v>22</v>
      </c>
      <c r="I39" s="152" t="s">
        <v>122</v>
      </c>
      <c r="J39" s="152" t="s">
        <v>386</v>
      </c>
      <c r="K39" s="152" t="s">
        <v>387</v>
      </c>
      <c r="L39" s="152" t="s">
        <v>388</v>
      </c>
      <c r="M39" s="152" t="s">
        <v>126</v>
      </c>
      <c r="N39" s="152" t="s">
        <v>389</v>
      </c>
      <c r="O39" s="152" t="s">
        <v>165</v>
      </c>
      <c r="P39" s="152" t="s">
        <v>25</v>
      </c>
      <c r="Q39" s="153">
        <v>2</v>
      </c>
      <c r="R39" s="154">
        <v>0.4</v>
      </c>
      <c r="S39" s="152" t="s">
        <v>201</v>
      </c>
      <c r="T39" s="152">
        <v>4</v>
      </c>
      <c r="U39" s="154">
        <v>0.8</v>
      </c>
      <c r="V39" s="152">
        <v>8</v>
      </c>
      <c r="W39" s="152" t="s">
        <v>131</v>
      </c>
      <c r="X39" s="152" t="s">
        <v>382</v>
      </c>
      <c r="Y39" s="152" t="s">
        <v>390</v>
      </c>
      <c r="Z39" s="152" t="s">
        <v>391</v>
      </c>
      <c r="AA39" s="153" t="s">
        <v>353</v>
      </c>
      <c r="AB39" s="155">
        <v>0.1</v>
      </c>
      <c r="AC39" s="153" t="s">
        <v>153</v>
      </c>
      <c r="AD39" s="155">
        <v>0.15</v>
      </c>
      <c r="AE39" s="153" t="s">
        <v>137</v>
      </c>
      <c r="AF39" s="153" t="s">
        <v>392</v>
      </c>
      <c r="AG39" s="153" t="s">
        <v>139</v>
      </c>
      <c r="AH39" s="153" t="s">
        <v>25</v>
      </c>
      <c r="AI39" s="153">
        <v>2</v>
      </c>
      <c r="AJ39" s="155">
        <v>0.4</v>
      </c>
      <c r="AK39" s="153" t="s">
        <v>130</v>
      </c>
      <c r="AL39" s="153">
        <v>3</v>
      </c>
      <c r="AM39" s="155">
        <v>0.6</v>
      </c>
      <c r="AN39" s="153">
        <v>6</v>
      </c>
      <c r="AO39" s="153" t="s">
        <v>131</v>
      </c>
      <c r="AP39" s="153" t="s">
        <v>140</v>
      </c>
      <c r="AQ39" s="166"/>
      <c r="AR39" s="166"/>
      <c r="AS39" s="166"/>
      <c r="AT39" s="166"/>
      <c r="AU39" s="167"/>
      <c r="AV39" s="120" t="e">
        <f t="shared" ca="1" si="6"/>
        <v>#NAME?</v>
      </c>
      <c r="AW39" s="120" t="e">
        <f t="shared" ca="1" si="7"/>
        <v>#NAME?</v>
      </c>
      <c r="AX39" s="120"/>
      <c r="AY39" s="120"/>
      <c r="AZ39" s="120"/>
    </row>
    <row r="40" spans="1:52" ht="117.75" customHeight="1" x14ac:dyDescent="0.2">
      <c r="A40" s="186" t="s">
        <v>119</v>
      </c>
      <c r="B40" s="163" t="s">
        <v>192</v>
      </c>
      <c r="C40" s="163" t="s">
        <v>364</v>
      </c>
      <c r="D40" s="163" t="s">
        <v>375</v>
      </c>
      <c r="E40" s="163" t="s">
        <v>376</v>
      </c>
      <c r="F40" s="163" t="s">
        <v>119</v>
      </c>
      <c r="G40" s="163" t="s">
        <v>393</v>
      </c>
      <c r="H40" s="163" t="s">
        <v>22</v>
      </c>
      <c r="I40" s="163" t="s">
        <v>394</v>
      </c>
      <c r="J40" s="163" t="s">
        <v>395</v>
      </c>
      <c r="K40" s="163" t="s">
        <v>396</v>
      </c>
      <c r="L40" s="163" t="s">
        <v>397</v>
      </c>
      <c r="M40" s="163" t="s">
        <v>126</v>
      </c>
      <c r="N40" s="163" t="s">
        <v>398</v>
      </c>
      <c r="O40" s="163" t="s">
        <v>165</v>
      </c>
      <c r="P40" s="163" t="s">
        <v>25</v>
      </c>
      <c r="Q40" s="164">
        <v>2</v>
      </c>
      <c r="R40" s="187">
        <v>0.4</v>
      </c>
      <c r="S40" s="163" t="s">
        <v>234</v>
      </c>
      <c r="T40" s="163">
        <v>2</v>
      </c>
      <c r="U40" s="187">
        <v>0.4</v>
      </c>
      <c r="V40" s="163">
        <v>4</v>
      </c>
      <c r="W40" s="163" t="s">
        <v>131</v>
      </c>
      <c r="X40" s="163" t="s">
        <v>382</v>
      </c>
      <c r="Y40" s="200" t="s">
        <v>498</v>
      </c>
      <c r="Z40" s="163"/>
      <c r="AA40" s="164" t="s">
        <v>135</v>
      </c>
      <c r="AB40" s="165">
        <v>0.25</v>
      </c>
      <c r="AC40" s="164" t="s">
        <v>153</v>
      </c>
      <c r="AD40" s="165">
        <v>0.15</v>
      </c>
      <c r="AE40" s="164" t="s">
        <v>399</v>
      </c>
      <c r="AF40" s="164" t="s">
        <v>400</v>
      </c>
      <c r="AG40" s="164" t="s">
        <v>139</v>
      </c>
      <c r="AH40" s="164" t="s">
        <v>25</v>
      </c>
      <c r="AI40" s="164">
        <v>2</v>
      </c>
      <c r="AJ40" s="165">
        <v>0.24</v>
      </c>
      <c r="AK40" s="164" t="s">
        <v>234</v>
      </c>
      <c r="AL40" s="164">
        <v>2</v>
      </c>
      <c r="AM40" s="165">
        <v>0.4</v>
      </c>
      <c r="AN40" s="164">
        <v>4</v>
      </c>
      <c r="AO40" s="164" t="s">
        <v>131</v>
      </c>
      <c r="AP40" s="164" t="s">
        <v>140</v>
      </c>
      <c r="AQ40" s="166"/>
      <c r="AR40" s="166"/>
      <c r="AS40" s="166"/>
      <c r="AT40" s="166"/>
      <c r="AU40" s="167"/>
      <c r="AV40" s="120" t="e">
        <f t="shared" ca="1" si="6"/>
        <v>#NAME?</v>
      </c>
      <c r="AW40" s="120" t="e">
        <f t="shared" ca="1" si="7"/>
        <v>#NAME?</v>
      </c>
      <c r="AX40" s="120"/>
      <c r="AY40" s="120"/>
      <c r="AZ40" s="120"/>
    </row>
    <row r="41" spans="1:52" ht="81" customHeight="1" x14ac:dyDescent="0.2">
      <c r="A41" s="139" t="s">
        <v>114</v>
      </c>
      <c r="B41" s="140" t="s">
        <v>115</v>
      </c>
      <c r="C41" s="140" t="s">
        <v>401</v>
      </c>
      <c r="D41" s="140" t="s">
        <v>402</v>
      </c>
      <c r="E41" s="140" t="s">
        <v>403</v>
      </c>
      <c r="F41" s="140" t="s">
        <v>119</v>
      </c>
      <c r="G41" s="140" t="s">
        <v>404</v>
      </c>
      <c r="H41" s="140" t="s">
        <v>121</v>
      </c>
      <c r="I41" s="140" t="s">
        <v>122</v>
      </c>
      <c r="J41" s="140" t="s">
        <v>405</v>
      </c>
      <c r="K41" s="140" t="s">
        <v>406</v>
      </c>
      <c r="L41" s="140" t="s">
        <v>407</v>
      </c>
      <c r="M41" s="140" t="s">
        <v>126</v>
      </c>
      <c r="N41" s="140" t="s">
        <v>149</v>
      </c>
      <c r="O41" s="140" t="s">
        <v>165</v>
      </c>
      <c r="P41" s="140" t="s">
        <v>25</v>
      </c>
      <c r="Q41" s="141">
        <v>2</v>
      </c>
      <c r="R41" s="142">
        <v>0.4</v>
      </c>
      <c r="S41" s="140" t="s">
        <v>130</v>
      </c>
      <c r="T41" s="140">
        <v>3</v>
      </c>
      <c r="U41" s="142">
        <v>0.6</v>
      </c>
      <c r="V41" s="140">
        <v>6</v>
      </c>
      <c r="W41" s="140" t="s">
        <v>131</v>
      </c>
      <c r="X41" s="140" t="s">
        <v>408</v>
      </c>
      <c r="Y41" s="140" t="s">
        <v>409</v>
      </c>
      <c r="Z41" s="140" t="s">
        <v>410</v>
      </c>
      <c r="AA41" s="141" t="s">
        <v>135</v>
      </c>
      <c r="AB41" s="143">
        <v>0.25</v>
      </c>
      <c r="AC41" s="141" t="s">
        <v>153</v>
      </c>
      <c r="AD41" s="143">
        <v>0.15</v>
      </c>
      <c r="AE41" s="141" t="s">
        <v>137</v>
      </c>
      <c r="AF41" s="141" t="s">
        <v>138</v>
      </c>
      <c r="AG41" s="141" t="s">
        <v>139</v>
      </c>
      <c r="AH41" s="141" t="s">
        <v>25</v>
      </c>
      <c r="AI41" s="141">
        <v>2</v>
      </c>
      <c r="AJ41" s="143">
        <v>0.24</v>
      </c>
      <c r="AK41" s="141" t="s">
        <v>130</v>
      </c>
      <c r="AL41" s="141">
        <v>3</v>
      </c>
      <c r="AM41" s="143">
        <v>0.6</v>
      </c>
      <c r="AN41" s="141">
        <v>6</v>
      </c>
      <c r="AO41" s="141" t="s">
        <v>131</v>
      </c>
      <c r="AP41" s="141" t="s">
        <v>140</v>
      </c>
      <c r="AQ41" s="166"/>
      <c r="AR41" s="166"/>
      <c r="AS41" s="166"/>
      <c r="AT41" s="166"/>
      <c r="AU41" s="167"/>
      <c r="AV41" s="120" t="e">
        <f t="shared" ca="1" si="6"/>
        <v>#NAME?</v>
      </c>
      <c r="AW41" s="120" t="e">
        <f t="shared" ca="1" si="7"/>
        <v>#NAME?</v>
      </c>
      <c r="AX41" s="120"/>
      <c r="AY41" s="120"/>
      <c r="AZ41" s="120"/>
    </row>
    <row r="42" spans="1:52" ht="81" customHeight="1" x14ac:dyDescent="0.2">
      <c r="A42" s="201" t="s">
        <v>119</v>
      </c>
      <c r="B42" s="158" t="s">
        <v>192</v>
      </c>
      <c r="C42" s="158" t="s">
        <v>411</v>
      </c>
      <c r="D42" s="158" t="s">
        <v>412</v>
      </c>
      <c r="E42" s="158" t="s">
        <v>413</v>
      </c>
      <c r="F42" s="158" t="s">
        <v>119</v>
      </c>
      <c r="G42" s="158" t="s">
        <v>414</v>
      </c>
      <c r="H42" s="147" t="s">
        <v>197</v>
      </c>
      <c r="I42" s="147" t="s">
        <v>122</v>
      </c>
      <c r="J42" s="147" t="s">
        <v>415</v>
      </c>
      <c r="K42" s="147" t="s">
        <v>416</v>
      </c>
      <c r="L42" s="147" t="s">
        <v>417</v>
      </c>
      <c r="M42" s="147" t="s">
        <v>126</v>
      </c>
      <c r="N42" s="147" t="s">
        <v>149</v>
      </c>
      <c r="O42" s="147" t="s">
        <v>128</v>
      </c>
      <c r="P42" s="147" t="s">
        <v>188</v>
      </c>
      <c r="Q42" s="202">
        <v>5</v>
      </c>
      <c r="R42" s="203">
        <v>1</v>
      </c>
      <c r="S42" s="147" t="s">
        <v>130</v>
      </c>
      <c r="T42" s="204">
        <v>3</v>
      </c>
      <c r="U42" s="203">
        <v>0.6</v>
      </c>
      <c r="V42" s="204">
        <v>15</v>
      </c>
      <c r="W42" s="147" t="s">
        <v>157</v>
      </c>
      <c r="X42" s="147" t="s">
        <v>418</v>
      </c>
      <c r="Y42" s="147" t="s">
        <v>419</v>
      </c>
      <c r="Z42" s="147" t="s">
        <v>420</v>
      </c>
      <c r="AA42" s="202" t="s">
        <v>135</v>
      </c>
      <c r="AB42" s="205">
        <v>0.25</v>
      </c>
      <c r="AC42" s="202" t="s">
        <v>153</v>
      </c>
      <c r="AD42" s="205">
        <v>0.15</v>
      </c>
      <c r="AE42" s="202" t="s">
        <v>137</v>
      </c>
      <c r="AF42" s="205" t="s">
        <v>138</v>
      </c>
      <c r="AG42" s="202" t="s">
        <v>139</v>
      </c>
      <c r="AH42" s="202" t="s">
        <v>129</v>
      </c>
      <c r="AI42" s="202">
        <v>3</v>
      </c>
      <c r="AJ42" s="205">
        <v>0.6</v>
      </c>
      <c r="AK42" s="202" t="s">
        <v>130</v>
      </c>
      <c r="AL42" s="202">
        <v>3</v>
      </c>
      <c r="AM42" s="205">
        <v>0.6</v>
      </c>
      <c r="AN42" s="202">
        <v>9</v>
      </c>
      <c r="AO42" s="205" t="s">
        <v>131</v>
      </c>
      <c r="AP42" s="202" t="s">
        <v>140</v>
      </c>
      <c r="AQ42" s="166"/>
      <c r="AR42" s="166"/>
      <c r="AS42" s="166"/>
      <c r="AT42" s="166"/>
      <c r="AU42" s="166"/>
      <c r="AV42" s="120" t="e">
        <f t="shared" ca="1" si="6"/>
        <v>#NAME?</v>
      </c>
      <c r="AW42" s="120" t="e">
        <f t="shared" ca="1" si="7"/>
        <v>#NAME?</v>
      </c>
      <c r="AX42" s="166"/>
      <c r="AY42" s="166"/>
      <c r="AZ42" s="166"/>
    </row>
    <row r="43" spans="1:52" ht="81" customHeight="1" x14ac:dyDescent="0.2">
      <c r="A43" s="201" t="s">
        <v>119</v>
      </c>
      <c r="B43" s="108"/>
      <c r="C43" s="108"/>
      <c r="D43" s="108"/>
      <c r="E43" s="108"/>
      <c r="F43" s="108"/>
      <c r="G43" s="108"/>
      <c r="H43" s="147"/>
      <c r="I43" s="147"/>
      <c r="J43" s="147"/>
      <c r="K43" s="147"/>
      <c r="L43" s="147"/>
      <c r="M43" s="147"/>
      <c r="N43" s="147"/>
      <c r="O43" s="147"/>
      <c r="P43" s="147"/>
      <c r="Q43" s="202"/>
      <c r="R43" s="206"/>
      <c r="S43" s="147"/>
      <c r="T43" s="204"/>
      <c r="U43" s="206"/>
      <c r="V43" s="204"/>
      <c r="W43" s="147"/>
      <c r="X43" s="147" t="s">
        <v>418</v>
      </c>
      <c r="Y43" s="147" t="s">
        <v>421</v>
      </c>
      <c r="Z43" s="147" t="s">
        <v>422</v>
      </c>
      <c r="AA43" s="202" t="s">
        <v>135</v>
      </c>
      <c r="AB43" s="205">
        <v>0.25</v>
      </c>
      <c r="AC43" s="202" t="s">
        <v>153</v>
      </c>
      <c r="AD43" s="205">
        <v>0.15</v>
      </c>
      <c r="AE43" s="202" t="s">
        <v>137</v>
      </c>
      <c r="AF43" s="205" t="s">
        <v>138</v>
      </c>
      <c r="AG43" s="202" t="s">
        <v>139</v>
      </c>
      <c r="AH43" s="202" t="s">
        <v>25</v>
      </c>
      <c r="AI43" s="202">
        <v>2</v>
      </c>
      <c r="AJ43" s="205">
        <v>0.36</v>
      </c>
      <c r="AK43" s="202" t="s">
        <v>130</v>
      </c>
      <c r="AL43" s="202">
        <v>3</v>
      </c>
      <c r="AM43" s="205">
        <v>0.6</v>
      </c>
      <c r="AN43" s="202">
        <v>6</v>
      </c>
      <c r="AO43" s="205" t="s">
        <v>131</v>
      </c>
      <c r="AP43" s="202" t="s">
        <v>140</v>
      </c>
      <c r="AQ43" s="166"/>
      <c r="AR43" s="166"/>
      <c r="AS43" s="166"/>
      <c r="AT43" s="166"/>
      <c r="AU43" s="166"/>
      <c r="AV43" s="120"/>
      <c r="AW43" s="120"/>
      <c r="AX43" s="166"/>
      <c r="AY43" s="166"/>
      <c r="AZ43" s="166"/>
    </row>
    <row r="44" spans="1:52" ht="81" customHeight="1" x14ac:dyDescent="0.2">
      <c r="A44" s="201" t="s">
        <v>119</v>
      </c>
      <c r="B44" s="108"/>
      <c r="C44" s="108"/>
      <c r="D44" s="108"/>
      <c r="E44" s="108"/>
      <c r="F44" s="108"/>
      <c r="G44" s="108"/>
      <c r="H44" s="147"/>
      <c r="I44" s="147"/>
      <c r="J44" s="147"/>
      <c r="K44" s="147"/>
      <c r="L44" s="147"/>
      <c r="M44" s="147"/>
      <c r="N44" s="147"/>
      <c r="O44" s="147"/>
      <c r="P44" s="147"/>
      <c r="Q44" s="202"/>
      <c r="R44" s="206"/>
      <c r="S44" s="147"/>
      <c r="T44" s="204"/>
      <c r="U44" s="206"/>
      <c r="V44" s="204"/>
      <c r="W44" s="147"/>
      <c r="X44" s="147" t="s">
        <v>418</v>
      </c>
      <c r="Y44" s="147" t="s">
        <v>423</v>
      </c>
      <c r="Z44" s="147" t="s">
        <v>424</v>
      </c>
      <c r="AA44" s="202" t="s">
        <v>135</v>
      </c>
      <c r="AB44" s="205">
        <v>0.25</v>
      </c>
      <c r="AC44" s="202" t="s">
        <v>153</v>
      </c>
      <c r="AD44" s="205">
        <v>0.15</v>
      </c>
      <c r="AE44" s="202" t="s">
        <v>137</v>
      </c>
      <c r="AF44" s="205" t="s">
        <v>138</v>
      </c>
      <c r="AG44" s="202" t="s">
        <v>139</v>
      </c>
      <c r="AH44" s="202" t="s">
        <v>25</v>
      </c>
      <c r="AI44" s="202">
        <v>2</v>
      </c>
      <c r="AJ44" s="205">
        <v>0.22</v>
      </c>
      <c r="AK44" s="202" t="s">
        <v>130</v>
      </c>
      <c r="AL44" s="202">
        <v>3</v>
      </c>
      <c r="AM44" s="205">
        <v>0.6</v>
      </c>
      <c r="AN44" s="202">
        <v>6</v>
      </c>
      <c r="AO44" s="205" t="s">
        <v>131</v>
      </c>
      <c r="AP44" s="202" t="s">
        <v>140</v>
      </c>
      <c r="AQ44" s="166"/>
      <c r="AR44" s="166"/>
      <c r="AS44" s="166"/>
      <c r="AT44" s="166"/>
      <c r="AU44" s="166"/>
      <c r="AV44" s="120"/>
      <c r="AW44" s="120"/>
      <c r="AX44" s="166"/>
      <c r="AY44" s="166"/>
      <c r="AZ44" s="166"/>
    </row>
    <row r="45" spans="1:52" ht="81" customHeight="1" x14ac:dyDescent="0.2">
      <c r="A45" s="201" t="s">
        <v>119</v>
      </c>
      <c r="B45" s="147" t="s">
        <v>192</v>
      </c>
      <c r="C45" s="147" t="s">
        <v>411</v>
      </c>
      <c r="D45" s="147" t="s">
        <v>412</v>
      </c>
      <c r="E45" s="147" t="s">
        <v>413</v>
      </c>
      <c r="F45" s="147" t="s">
        <v>119</v>
      </c>
      <c r="G45" s="147" t="s">
        <v>425</v>
      </c>
      <c r="H45" s="147" t="s">
        <v>197</v>
      </c>
      <c r="I45" s="147" t="s">
        <v>122</v>
      </c>
      <c r="J45" s="147" t="s">
        <v>426</v>
      </c>
      <c r="K45" s="147" t="s">
        <v>427</v>
      </c>
      <c r="L45" s="147" t="s">
        <v>428</v>
      </c>
      <c r="M45" s="147" t="s">
        <v>126</v>
      </c>
      <c r="N45" s="147" t="s">
        <v>149</v>
      </c>
      <c r="O45" s="147" t="s">
        <v>128</v>
      </c>
      <c r="P45" s="147" t="s">
        <v>129</v>
      </c>
      <c r="Q45" s="202">
        <v>3</v>
      </c>
      <c r="R45" s="203">
        <v>0.6</v>
      </c>
      <c r="S45" s="147" t="s">
        <v>130</v>
      </c>
      <c r="T45" s="204">
        <v>3</v>
      </c>
      <c r="U45" s="203">
        <v>0.6</v>
      </c>
      <c r="V45" s="204">
        <v>9</v>
      </c>
      <c r="W45" s="147" t="s">
        <v>131</v>
      </c>
      <c r="X45" s="147" t="s">
        <v>418</v>
      </c>
      <c r="Y45" s="147" t="s">
        <v>429</v>
      </c>
      <c r="Z45" s="147" t="s">
        <v>430</v>
      </c>
      <c r="AA45" s="202" t="s">
        <v>135</v>
      </c>
      <c r="AB45" s="205">
        <v>0.25</v>
      </c>
      <c r="AC45" s="202" t="s">
        <v>153</v>
      </c>
      <c r="AD45" s="205">
        <v>0.15</v>
      </c>
      <c r="AE45" s="205" t="s">
        <v>137</v>
      </c>
      <c r="AF45" s="202" t="s">
        <v>138</v>
      </c>
      <c r="AG45" s="205" t="s">
        <v>139</v>
      </c>
      <c r="AH45" s="202" t="s">
        <v>25</v>
      </c>
      <c r="AI45" s="202">
        <v>2</v>
      </c>
      <c r="AJ45" s="205">
        <v>0.36</v>
      </c>
      <c r="AK45" s="202" t="s">
        <v>130</v>
      </c>
      <c r="AL45" s="202">
        <v>3</v>
      </c>
      <c r="AM45" s="205">
        <v>0.6</v>
      </c>
      <c r="AN45" s="202">
        <v>6</v>
      </c>
      <c r="AO45" s="202" t="s">
        <v>131</v>
      </c>
      <c r="AP45" s="205" t="s">
        <v>140</v>
      </c>
      <c r="AQ45" s="166"/>
      <c r="AR45" s="166"/>
      <c r="AS45" s="166"/>
      <c r="AT45" s="166"/>
      <c r="AU45" s="166"/>
      <c r="AV45" s="120" t="e">
        <f ca="1">CONCAT(Q45,T45)</f>
        <v>#NAME?</v>
      </c>
      <c r="AW45" s="120" t="e">
        <f ca="1">CONCAT(AI45,AL45)</f>
        <v>#NAME?</v>
      </c>
      <c r="AX45" s="166"/>
      <c r="AY45" s="166"/>
      <c r="AZ45" s="166"/>
    </row>
    <row r="46" spans="1:52" ht="81" customHeight="1" x14ac:dyDescent="0.2">
      <c r="A46" s="201" t="s">
        <v>119</v>
      </c>
      <c r="B46" s="147" t="s">
        <v>192</v>
      </c>
      <c r="C46" s="147" t="s">
        <v>411</v>
      </c>
      <c r="D46" s="147"/>
      <c r="E46" s="147"/>
      <c r="F46" s="147" t="s">
        <v>119</v>
      </c>
      <c r="G46" s="147" t="s">
        <v>425</v>
      </c>
      <c r="H46" s="147"/>
      <c r="I46" s="147"/>
      <c r="J46" s="147"/>
      <c r="K46" s="147"/>
      <c r="L46" s="147"/>
      <c r="M46" s="147"/>
      <c r="N46" s="147"/>
      <c r="O46" s="147"/>
      <c r="P46" s="147"/>
      <c r="Q46" s="202"/>
      <c r="R46" s="147"/>
      <c r="S46" s="147"/>
      <c r="T46" s="204"/>
      <c r="U46" s="147"/>
      <c r="V46" s="204"/>
      <c r="W46" s="147"/>
      <c r="X46" s="147" t="s">
        <v>418</v>
      </c>
      <c r="Y46" s="147" t="s">
        <v>421</v>
      </c>
      <c r="Z46" s="147" t="s">
        <v>422</v>
      </c>
      <c r="AA46" s="202" t="s">
        <v>135</v>
      </c>
      <c r="AB46" s="205">
        <v>0.25</v>
      </c>
      <c r="AC46" s="202" t="s">
        <v>153</v>
      </c>
      <c r="AD46" s="205">
        <v>0.15</v>
      </c>
      <c r="AE46" s="202" t="s">
        <v>137</v>
      </c>
      <c r="AF46" s="202" t="s">
        <v>138</v>
      </c>
      <c r="AG46" s="202" t="s">
        <v>139</v>
      </c>
      <c r="AH46" s="202" t="s">
        <v>25</v>
      </c>
      <c r="AI46" s="202">
        <v>2</v>
      </c>
      <c r="AJ46" s="205">
        <v>0.22</v>
      </c>
      <c r="AK46" s="202" t="s">
        <v>130</v>
      </c>
      <c r="AL46" s="202">
        <v>3</v>
      </c>
      <c r="AM46" s="205">
        <v>0.6</v>
      </c>
      <c r="AN46" s="202">
        <v>6</v>
      </c>
      <c r="AO46" s="205" t="s">
        <v>131</v>
      </c>
      <c r="AP46" s="202" t="s">
        <v>140</v>
      </c>
      <c r="AQ46" s="166"/>
      <c r="AR46" s="166"/>
      <c r="AS46" s="166"/>
      <c r="AT46" s="166"/>
      <c r="AU46" s="166"/>
      <c r="AV46" s="120"/>
      <c r="AW46" s="120"/>
      <c r="AX46" s="166"/>
      <c r="AY46" s="166"/>
      <c r="AZ46" s="166"/>
    </row>
    <row r="47" spans="1:52" ht="81" customHeight="1" x14ac:dyDescent="0.2">
      <c r="A47" s="201" t="s">
        <v>119</v>
      </c>
      <c r="B47" s="147" t="s">
        <v>192</v>
      </c>
      <c r="C47" s="147" t="s">
        <v>411</v>
      </c>
      <c r="D47" s="147"/>
      <c r="E47" s="147"/>
      <c r="F47" s="147" t="s">
        <v>119</v>
      </c>
      <c r="G47" s="144" t="s">
        <v>431</v>
      </c>
      <c r="H47" s="144" t="s">
        <v>197</v>
      </c>
      <c r="I47" s="144" t="s">
        <v>432</v>
      </c>
      <c r="J47" s="144" t="s">
        <v>433</v>
      </c>
      <c r="K47" s="144" t="s">
        <v>434</v>
      </c>
      <c r="L47" s="144" t="s">
        <v>435</v>
      </c>
      <c r="M47" s="147" t="s">
        <v>126</v>
      </c>
      <c r="N47" s="144" t="s">
        <v>436</v>
      </c>
      <c r="O47" s="147" t="s">
        <v>128</v>
      </c>
      <c r="P47" s="147" t="s">
        <v>129</v>
      </c>
      <c r="Q47" s="202">
        <v>3</v>
      </c>
      <c r="R47" s="203">
        <v>0.6</v>
      </c>
      <c r="S47" s="147" t="s">
        <v>130</v>
      </c>
      <c r="T47" s="204">
        <v>3</v>
      </c>
      <c r="U47" s="203">
        <v>0.6</v>
      </c>
      <c r="V47" s="204">
        <v>15</v>
      </c>
      <c r="W47" s="147" t="s">
        <v>157</v>
      </c>
      <c r="X47" s="147" t="s">
        <v>418</v>
      </c>
      <c r="Y47" s="144" t="s">
        <v>437</v>
      </c>
      <c r="Z47" s="144" t="s">
        <v>438</v>
      </c>
      <c r="AA47" s="153" t="s">
        <v>353</v>
      </c>
      <c r="AB47" s="155">
        <v>0.15</v>
      </c>
      <c r="AC47" s="202" t="s">
        <v>153</v>
      </c>
      <c r="AD47" s="205">
        <v>0.15</v>
      </c>
      <c r="AE47" s="202" t="s">
        <v>137</v>
      </c>
      <c r="AF47" s="202" t="s">
        <v>138</v>
      </c>
      <c r="AG47" s="202" t="s">
        <v>139</v>
      </c>
      <c r="AH47" s="202" t="s">
        <v>25</v>
      </c>
      <c r="AI47" s="202">
        <v>2</v>
      </c>
      <c r="AJ47" s="205">
        <v>0.36</v>
      </c>
      <c r="AK47" s="202" t="s">
        <v>130</v>
      </c>
      <c r="AL47" s="202">
        <v>3</v>
      </c>
      <c r="AM47" s="205">
        <v>0.6</v>
      </c>
      <c r="AN47" s="202">
        <v>6</v>
      </c>
      <c r="AO47" s="202" t="s">
        <v>131</v>
      </c>
      <c r="AP47" s="202" t="s">
        <v>140</v>
      </c>
      <c r="AQ47" s="166"/>
      <c r="AR47" s="166"/>
      <c r="AS47" s="166"/>
      <c r="AT47" s="166"/>
      <c r="AU47" s="166"/>
      <c r="AV47" s="120" t="e">
        <f t="shared" ref="AV47:AV49" ca="1" si="8">CONCAT(Q47,T47)</f>
        <v>#NAME?</v>
      </c>
      <c r="AW47" s="120" t="e">
        <f t="shared" ref="AW47:AW49" ca="1" si="9">CONCAT(AI47,AL47)</f>
        <v>#NAME?</v>
      </c>
      <c r="AX47" s="166"/>
      <c r="AY47" s="166"/>
      <c r="AZ47" s="166"/>
    </row>
    <row r="48" spans="1:52" ht="81" customHeight="1" x14ac:dyDescent="0.2">
      <c r="A48" s="207" t="s">
        <v>301</v>
      </c>
      <c r="B48" s="208" t="s">
        <v>192</v>
      </c>
      <c r="C48" s="208" t="s">
        <v>411</v>
      </c>
      <c r="D48" s="208" t="s">
        <v>412</v>
      </c>
      <c r="E48" s="208" t="s">
        <v>413</v>
      </c>
      <c r="F48" s="208" t="s">
        <v>301</v>
      </c>
      <c r="G48" s="208" t="s">
        <v>439</v>
      </c>
      <c r="H48" s="208" t="s">
        <v>121</v>
      </c>
      <c r="I48" s="208" t="s">
        <v>122</v>
      </c>
      <c r="J48" s="208" t="s">
        <v>311</v>
      </c>
      <c r="K48" s="208" t="s">
        <v>440</v>
      </c>
      <c r="L48" s="208" t="s">
        <v>441</v>
      </c>
      <c r="M48" s="208" t="s">
        <v>126</v>
      </c>
      <c r="N48" s="208" t="s">
        <v>149</v>
      </c>
      <c r="O48" s="208" t="s">
        <v>128</v>
      </c>
      <c r="P48" s="208" t="s">
        <v>35</v>
      </c>
      <c r="Q48" s="209">
        <v>4</v>
      </c>
      <c r="R48" s="210">
        <v>0.8</v>
      </c>
      <c r="S48" s="208" t="s">
        <v>201</v>
      </c>
      <c r="T48" s="211">
        <v>4</v>
      </c>
      <c r="U48" s="210">
        <v>0.8</v>
      </c>
      <c r="V48" s="211">
        <v>16</v>
      </c>
      <c r="W48" s="208" t="s">
        <v>157</v>
      </c>
      <c r="X48" s="208" t="s">
        <v>442</v>
      </c>
      <c r="Y48" s="208" t="s">
        <v>443</v>
      </c>
      <c r="Z48" s="208" t="s">
        <v>444</v>
      </c>
      <c r="AA48" s="209" t="s">
        <v>135</v>
      </c>
      <c r="AB48" s="212">
        <v>0.25</v>
      </c>
      <c r="AC48" s="209" t="s">
        <v>153</v>
      </c>
      <c r="AD48" s="212">
        <v>0.15</v>
      </c>
      <c r="AE48" s="209" t="s">
        <v>137</v>
      </c>
      <c r="AF48" s="209" t="s">
        <v>138</v>
      </c>
      <c r="AG48" s="209" t="s">
        <v>139</v>
      </c>
      <c r="AH48" s="209" t="s">
        <v>129</v>
      </c>
      <c r="AI48" s="209">
        <v>3</v>
      </c>
      <c r="AJ48" s="212">
        <v>0.48</v>
      </c>
      <c r="AK48" s="209" t="s">
        <v>201</v>
      </c>
      <c r="AL48" s="209">
        <v>4</v>
      </c>
      <c r="AM48" s="212">
        <v>0.8</v>
      </c>
      <c r="AN48" s="209">
        <v>12</v>
      </c>
      <c r="AO48" s="209" t="s">
        <v>157</v>
      </c>
      <c r="AP48" s="209" t="s">
        <v>205</v>
      </c>
      <c r="AQ48" s="166"/>
      <c r="AR48" s="166"/>
      <c r="AS48" s="166"/>
      <c r="AT48" s="166"/>
      <c r="AU48" s="166"/>
      <c r="AV48" s="120" t="e">
        <f t="shared" ca="1" si="8"/>
        <v>#NAME?</v>
      </c>
      <c r="AW48" s="120" t="e">
        <f t="shared" ca="1" si="9"/>
        <v>#NAME?</v>
      </c>
      <c r="AX48" s="166"/>
      <c r="AY48" s="166"/>
      <c r="AZ48" s="166"/>
    </row>
    <row r="49" spans="1:52" ht="81" customHeight="1" x14ac:dyDescent="0.2">
      <c r="A49" s="213" t="s">
        <v>119</v>
      </c>
      <c r="B49" s="214" t="s">
        <v>192</v>
      </c>
      <c r="C49" s="214" t="s">
        <v>445</v>
      </c>
      <c r="D49" s="214" t="s">
        <v>446</v>
      </c>
      <c r="E49" s="214" t="s">
        <v>447</v>
      </c>
      <c r="F49" s="214" t="s">
        <v>119</v>
      </c>
      <c r="G49" s="214" t="s">
        <v>448</v>
      </c>
      <c r="H49" s="214" t="s">
        <v>197</v>
      </c>
      <c r="I49" s="214" t="s">
        <v>122</v>
      </c>
      <c r="J49" s="214" t="s">
        <v>449</v>
      </c>
      <c r="K49" s="214" t="s">
        <v>450</v>
      </c>
      <c r="L49" s="214" t="s">
        <v>451</v>
      </c>
      <c r="M49" s="214" t="s">
        <v>126</v>
      </c>
      <c r="N49" s="214" t="s">
        <v>149</v>
      </c>
      <c r="O49" s="214" t="s">
        <v>128</v>
      </c>
      <c r="P49" s="214" t="s">
        <v>129</v>
      </c>
      <c r="Q49" s="189">
        <v>3</v>
      </c>
      <c r="R49" s="215">
        <v>0.6</v>
      </c>
      <c r="S49" s="214" t="s">
        <v>130</v>
      </c>
      <c r="T49" s="189">
        <v>3</v>
      </c>
      <c r="U49" s="215">
        <v>0.6</v>
      </c>
      <c r="V49" s="189">
        <v>9</v>
      </c>
      <c r="W49" s="214" t="s">
        <v>131</v>
      </c>
      <c r="X49" s="216" t="s">
        <v>452</v>
      </c>
      <c r="Y49" s="216" t="s">
        <v>453</v>
      </c>
      <c r="Z49" s="216" t="s">
        <v>454</v>
      </c>
      <c r="AA49" s="175" t="s">
        <v>135</v>
      </c>
      <c r="AB49" s="177">
        <v>0.25</v>
      </c>
      <c r="AC49" s="175" t="s">
        <v>153</v>
      </c>
      <c r="AD49" s="177">
        <v>0.15</v>
      </c>
      <c r="AE49" s="175" t="s">
        <v>137</v>
      </c>
      <c r="AF49" s="175" t="s">
        <v>138</v>
      </c>
      <c r="AG49" s="175" t="s">
        <v>139</v>
      </c>
      <c r="AH49" s="175" t="s">
        <v>25</v>
      </c>
      <c r="AI49" s="175">
        <v>2</v>
      </c>
      <c r="AJ49" s="177">
        <v>0.36</v>
      </c>
      <c r="AK49" s="175" t="s">
        <v>130</v>
      </c>
      <c r="AL49" s="175">
        <v>3</v>
      </c>
      <c r="AM49" s="177">
        <v>0.6</v>
      </c>
      <c r="AN49" s="175">
        <v>6</v>
      </c>
      <c r="AO49" s="175" t="s">
        <v>131</v>
      </c>
      <c r="AP49" s="175" t="s">
        <v>140</v>
      </c>
      <c r="AQ49" s="144"/>
      <c r="AR49" s="144"/>
      <c r="AS49" s="144"/>
      <c r="AT49" s="144"/>
      <c r="AU49" s="120"/>
      <c r="AV49" s="120" t="e">
        <f t="shared" ca="1" si="8"/>
        <v>#NAME?</v>
      </c>
      <c r="AW49" s="120" t="e">
        <f t="shared" ca="1" si="9"/>
        <v>#NAME?</v>
      </c>
      <c r="AX49" s="120"/>
      <c r="AY49" s="120"/>
      <c r="AZ49" s="120"/>
    </row>
    <row r="50" spans="1:52" ht="81" customHeight="1" x14ac:dyDescent="0.2">
      <c r="A50" s="107"/>
      <c r="B50" s="108"/>
      <c r="C50" s="108"/>
      <c r="D50" s="108"/>
      <c r="E50" s="108"/>
      <c r="F50" s="108"/>
      <c r="G50" s="108"/>
      <c r="H50" s="108"/>
      <c r="I50" s="108"/>
      <c r="J50" s="108"/>
      <c r="K50" s="108"/>
      <c r="L50" s="108"/>
      <c r="M50" s="108"/>
      <c r="N50" s="108"/>
      <c r="O50" s="108"/>
      <c r="P50" s="108"/>
      <c r="Q50" s="108"/>
      <c r="R50" s="108"/>
      <c r="S50" s="108"/>
      <c r="T50" s="108"/>
      <c r="U50" s="108"/>
      <c r="V50" s="108"/>
      <c r="W50" s="108"/>
      <c r="X50" s="217" t="s">
        <v>455</v>
      </c>
      <c r="Y50" s="217" t="s">
        <v>456</v>
      </c>
      <c r="Z50" s="217" t="s">
        <v>457</v>
      </c>
      <c r="AA50" s="180" t="s">
        <v>135</v>
      </c>
      <c r="AB50" s="182">
        <v>0.25</v>
      </c>
      <c r="AC50" s="180" t="s">
        <v>153</v>
      </c>
      <c r="AD50" s="182">
        <v>0.15</v>
      </c>
      <c r="AE50" s="180" t="s">
        <v>137</v>
      </c>
      <c r="AF50" s="180" t="s">
        <v>138</v>
      </c>
      <c r="AG50" s="180" t="s">
        <v>139</v>
      </c>
      <c r="AH50" s="180" t="s">
        <v>25</v>
      </c>
      <c r="AI50" s="180">
        <v>2</v>
      </c>
      <c r="AJ50" s="182">
        <v>0.22</v>
      </c>
      <c r="AK50" s="180" t="s">
        <v>130</v>
      </c>
      <c r="AL50" s="180">
        <v>3</v>
      </c>
      <c r="AM50" s="182">
        <v>0.6</v>
      </c>
      <c r="AN50" s="180">
        <v>6</v>
      </c>
      <c r="AO50" s="180" t="s">
        <v>131</v>
      </c>
      <c r="AP50" s="180" t="s">
        <v>140</v>
      </c>
      <c r="AQ50" s="144"/>
      <c r="AR50" s="144"/>
      <c r="AS50" s="144"/>
      <c r="AT50" s="144"/>
      <c r="AU50" s="120"/>
      <c r="AV50" s="120"/>
      <c r="AW50" s="120"/>
      <c r="AX50" s="120"/>
      <c r="AY50" s="120"/>
      <c r="AZ50" s="120"/>
    </row>
    <row r="51" spans="1:52" ht="81" customHeight="1" x14ac:dyDescent="0.2">
      <c r="A51" s="107"/>
      <c r="B51" s="108"/>
      <c r="C51" s="108"/>
      <c r="D51" s="108"/>
      <c r="E51" s="108"/>
      <c r="F51" s="108"/>
      <c r="G51" s="108"/>
      <c r="H51" s="108"/>
      <c r="I51" s="108"/>
      <c r="J51" s="108"/>
      <c r="K51" s="108"/>
      <c r="L51" s="108"/>
      <c r="M51" s="108"/>
      <c r="N51" s="108"/>
      <c r="O51" s="108"/>
      <c r="P51" s="108"/>
      <c r="Q51" s="108"/>
      <c r="R51" s="108"/>
      <c r="S51" s="108"/>
      <c r="T51" s="108"/>
      <c r="U51" s="108"/>
      <c r="V51" s="108"/>
      <c r="W51" s="108"/>
      <c r="X51" s="217" t="s">
        <v>452</v>
      </c>
      <c r="Y51" s="217" t="s">
        <v>458</v>
      </c>
      <c r="Z51" s="217" t="s">
        <v>459</v>
      </c>
      <c r="AA51" s="180" t="s">
        <v>135</v>
      </c>
      <c r="AB51" s="182">
        <v>0.25</v>
      </c>
      <c r="AC51" s="180" t="s">
        <v>153</v>
      </c>
      <c r="AD51" s="182">
        <v>0.15</v>
      </c>
      <c r="AE51" s="180" t="s">
        <v>137</v>
      </c>
      <c r="AF51" s="180" t="s">
        <v>138</v>
      </c>
      <c r="AG51" s="180" t="s">
        <v>139</v>
      </c>
      <c r="AH51" s="180" t="s">
        <v>175</v>
      </c>
      <c r="AI51" s="180">
        <v>1</v>
      </c>
      <c r="AJ51" s="182">
        <v>0.13</v>
      </c>
      <c r="AK51" s="180" t="s">
        <v>130</v>
      </c>
      <c r="AL51" s="180">
        <v>3</v>
      </c>
      <c r="AM51" s="182">
        <v>0.6</v>
      </c>
      <c r="AN51" s="180">
        <v>3</v>
      </c>
      <c r="AO51" s="180" t="s">
        <v>131</v>
      </c>
      <c r="AP51" s="180" t="s">
        <v>140</v>
      </c>
      <c r="AQ51" s="144"/>
      <c r="AR51" s="144"/>
      <c r="AS51" s="144"/>
      <c r="AT51" s="144"/>
      <c r="AU51" s="120"/>
      <c r="AV51" s="120"/>
      <c r="AW51" s="120"/>
      <c r="AX51" s="120"/>
      <c r="AY51" s="120"/>
      <c r="AZ51" s="120"/>
    </row>
    <row r="52" spans="1:52" ht="81" customHeight="1" x14ac:dyDescent="0.2">
      <c r="A52" s="218" t="s">
        <v>119</v>
      </c>
      <c r="B52" s="219" t="s">
        <v>192</v>
      </c>
      <c r="C52" s="219" t="s">
        <v>445</v>
      </c>
      <c r="D52" s="219" t="s">
        <v>446</v>
      </c>
      <c r="E52" s="219" t="s">
        <v>447</v>
      </c>
      <c r="F52" s="219" t="s">
        <v>119</v>
      </c>
      <c r="G52" s="219" t="s">
        <v>460</v>
      </c>
      <c r="H52" s="219" t="s">
        <v>197</v>
      </c>
      <c r="I52" s="219" t="s">
        <v>122</v>
      </c>
      <c r="J52" s="219" t="s">
        <v>461</v>
      </c>
      <c r="K52" s="219" t="s">
        <v>462</v>
      </c>
      <c r="L52" s="219" t="s">
        <v>463</v>
      </c>
      <c r="M52" s="219" t="s">
        <v>126</v>
      </c>
      <c r="N52" s="219" t="s">
        <v>149</v>
      </c>
      <c r="O52" s="219" t="s">
        <v>128</v>
      </c>
      <c r="P52" s="219" t="s">
        <v>35</v>
      </c>
      <c r="Q52" s="193">
        <v>4</v>
      </c>
      <c r="R52" s="220">
        <v>0.8</v>
      </c>
      <c r="S52" s="219" t="s">
        <v>234</v>
      </c>
      <c r="T52" s="193">
        <v>2</v>
      </c>
      <c r="U52" s="220">
        <v>0.4</v>
      </c>
      <c r="V52" s="193">
        <v>8</v>
      </c>
      <c r="W52" s="219" t="s">
        <v>131</v>
      </c>
      <c r="X52" s="217" t="s">
        <v>452</v>
      </c>
      <c r="Y52" s="217" t="s">
        <v>464</v>
      </c>
      <c r="Z52" s="217" t="s">
        <v>465</v>
      </c>
      <c r="AA52" s="180" t="s">
        <v>135</v>
      </c>
      <c r="AB52" s="182">
        <v>0.25</v>
      </c>
      <c r="AC52" s="180" t="s">
        <v>153</v>
      </c>
      <c r="AD52" s="182">
        <v>0.15</v>
      </c>
      <c r="AE52" s="180" t="s">
        <v>137</v>
      </c>
      <c r="AF52" s="180" t="s">
        <v>138</v>
      </c>
      <c r="AG52" s="180" t="s">
        <v>139</v>
      </c>
      <c r="AH52" s="180" t="s">
        <v>129</v>
      </c>
      <c r="AI52" s="180">
        <v>3</v>
      </c>
      <c r="AJ52" s="182">
        <v>0.48</v>
      </c>
      <c r="AK52" s="180" t="s">
        <v>234</v>
      </c>
      <c r="AL52" s="180">
        <v>2</v>
      </c>
      <c r="AM52" s="182">
        <v>0.4</v>
      </c>
      <c r="AN52" s="180">
        <v>6</v>
      </c>
      <c r="AO52" s="180" t="s">
        <v>344</v>
      </c>
      <c r="AP52" s="180" t="s">
        <v>345</v>
      </c>
      <c r="AQ52" s="144"/>
      <c r="AR52" s="144"/>
      <c r="AS52" s="144"/>
      <c r="AT52" s="144"/>
      <c r="AU52" s="120"/>
      <c r="AV52" s="120" t="e">
        <f ca="1">CONCAT(Q52,T52)</f>
        <v>#NAME?</v>
      </c>
      <c r="AW52" s="120" t="e">
        <f ca="1">CONCAT(AI52,AL52)</f>
        <v>#NAME?</v>
      </c>
      <c r="AX52" s="120"/>
      <c r="AY52" s="120"/>
      <c r="AZ52" s="120"/>
    </row>
    <row r="53" spans="1:52" ht="81" customHeight="1" x14ac:dyDescent="0.2">
      <c r="A53" s="107"/>
      <c r="B53" s="108"/>
      <c r="C53" s="108"/>
      <c r="D53" s="108"/>
      <c r="E53" s="108"/>
      <c r="F53" s="108"/>
      <c r="G53" s="108"/>
      <c r="H53" s="108"/>
      <c r="I53" s="108"/>
      <c r="J53" s="108"/>
      <c r="K53" s="108"/>
      <c r="L53" s="108"/>
      <c r="M53" s="108"/>
      <c r="N53" s="108"/>
      <c r="O53" s="108"/>
      <c r="P53" s="108"/>
      <c r="Q53" s="108"/>
      <c r="R53" s="108"/>
      <c r="S53" s="108"/>
      <c r="T53" s="108"/>
      <c r="U53" s="108"/>
      <c r="V53" s="108"/>
      <c r="W53" s="108"/>
      <c r="X53" s="217" t="s">
        <v>452</v>
      </c>
      <c r="Y53" s="217" t="s">
        <v>466</v>
      </c>
      <c r="Z53" s="217" t="s">
        <v>467</v>
      </c>
      <c r="AA53" s="180" t="s">
        <v>135</v>
      </c>
      <c r="AB53" s="182">
        <v>0.25</v>
      </c>
      <c r="AC53" s="180" t="s">
        <v>153</v>
      </c>
      <c r="AD53" s="182">
        <v>0.15</v>
      </c>
      <c r="AE53" s="180" t="s">
        <v>137</v>
      </c>
      <c r="AF53" s="180" t="s">
        <v>138</v>
      </c>
      <c r="AG53" s="180" t="s">
        <v>139</v>
      </c>
      <c r="AH53" s="180" t="s">
        <v>25</v>
      </c>
      <c r="AI53" s="180">
        <v>2</v>
      </c>
      <c r="AJ53" s="182">
        <v>0.28999999999999998</v>
      </c>
      <c r="AK53" s="180" t="s">
        <v>234</v>
      </c>
      <c r="AL53" s="180">
        <v>2</v>
      </c>
      <c r="AM53" s="182">
        <v>0.4</v>
      </c>
      <c r="AN53" s="180">
        <v>4</v>
      </c>
      <c r="AO53" s="180" t="s">
        <v>344</v>
      </c>
      <c r="AP53" s="180" t="s">
        <v>345</v>
      </c>
      <c r="AQ53" s="144"/>
      <c r="AR53" s="144"/>
      <c r="AS53" s="144"/>
      <c r="AT53" s="144"/>
      <c r="AU53" s="120"/>
      <c r="AV53" s="120"/>
      <c r="AW53" s="120"/>
      <c r="AX53" s="120"/>
      <c r="AY53" s="120"/>
      <c r="AZ53" s="120"/>
    </row>
    <row r="54" spans="1:52" ht="81" customHeight="1" x14ac:dyDescent="0.2">
      <c r="A54" s="107"/>
      <c r="B54" s="108"/>
      <c r="C54" s="108"/>
      <c r="D54" s="108"/>
      <c r="E54" s="108"/>
      <c r="F54" s="108"/>
      <c r="G54" s="108"/>
      <c r="H54" s="108"/>
      <c r="I54" s="108"/>
      <c r="J54" s="108"/>
      <c r="K54" s="108"/>
      <c r="L54" s="108"/>
      <c r="M54" s="108"/>
      <c r="N54" s="108"/>
      <c r="O54" s="108"/>
      <c r="P54" s="108"/>
      <c r="Q54" s="108"/>
      <c r="R54" s="108"/>
      <c r="S54" s="108"/>
      <c r="T54" s="108"/>
      <c r="U54" s="108"/>
      <c r="V54" s="108"/>
      <c r="W54" s="108"/>
      <c r="X54" s="217" t="s">
        <v>452</v>
      </c>
      <c r="Y54" s="217" t="s">
        <v>468</v>
      </c>
      <c r="Z54" s="217" t="s">
        <v>469</v>
      </c>
      <c r="AA54" s="180" t="s">
        <v>135</v>
      </c>
      <c r="AB54" s="182">
        <v>0.25</v>
      </c>
      <c r="AC54" s="180" t="s">
        <v>153</v>
      </c>
      <c r="AD54" s="182">
        <v>0.15</v>
      </c>
      <c r="AE54" s="180" t="s">
        <v>137</v>
      </c>
      <c r="AF54" s="180" t="s">
        <v>138</v>
      </c>
      <c r="AG54" s="180" t="s">
        <v>139</v>
      </c>
      <c r="AH54" s="180" t="s">
        <v>175</v>
      </c>
      <c r="AI54" s="180">
        <v>1</v>
      </c>
      <c r="AJ54" s="182">
        <v>0.17</v>
      </c>
      <c r="AK54" s="180" t="s">
        <v>234</v>
      </c>
      <c r="AL54" s="180">
        <v>2</v>
      </c>
      <c r="AM54" s="182">
        <v>0.4</v>
      </c>
      <c r="AN54" s="180">
        <v>2</v>
      </c>
      <c r="AO54" s="180" t="s">
        <v>344</v>
      </c>
      <c r="AP54" s="180" t="s">
        <v>345</v>
      </c>
      <c r="AQ54" s="144"/>
      <c r="AR54" s="144"/>
      <c r="AS54" s="144"/>
      <c r="AT54" s="144"/>
      <c r="AU54" s="120"/>
      <c r="AV54" s="120"/>
      <c r="AW54" s="120"/>
      <c r="AX54" s="120"/>
      <c r="AY54" s="120"/>
      <c r="AZ54" s="120"/>
    </row>
    <row r="55" spans="1:52" ht="81" customHeight="1" x14ac:dyDescent="0.2">
      <c r="A55" s="218" t="s">
        <v>119</v>
      </c>
      <c r="B55" s="219" t="s">
        <v>192</v>
      </c>
      <c r="C55" s="219" t="s">
        <v>445</v>
      </c>
      <c r="D55" s="219" t="s">
        <v>446</v>
      </c>
      <c r="E55" s="219" t="s">
        <v>447</v>
      </c>
      <c r="F55" s="219" t="s">
        <v>119</v>
      </c>
      <c r="G55" s="219" t="s">
        <v>470</v>
      </c>
      <c r="H55" s="219" t="s">
        <v>121</v>
      </c>
      <c r="I55" s="219" t="s">
        <v>122</v>
      </c>
      <c r="J55" s="219" t="s">
        <v>471</v>
      </c>
      <c r="K55" s="219" t="s">
        <v>472</v>
      </c>
      <c r="L55" s="219" t="s">
        <v>473</v>
      </c>
      <c r="M55" s="219" t="s">
        <v>126</v>
      </c>
      <c r="N55" s="219" t="s">
        <v>127</v>
      </c>
      <c r="O55" s="219" t="s">
        <v>128</v>
      </c>
      <c r="P55" s="219" t="s">
        <v>35</v>
      </c>
      <c r="Q55" s="193">
        <v>4</v>
      </c>
      <c r="R55" s="220">
        <v>0.8</v>
      </c>
      <c r="S55" s="219" t="s">
        <v>130</v>
      </c>
      <c r="T55" s="193">
        <v>3</v>
      </c>
      <c r="U55" s="220">
        <v>0.6</v>
      </c>
      <c r="V55" s="193">
        <v>12</v>
      </c>
      <c r="W55" s="219" t="s">
        <v>157</v>
      </c>
      <c r="X55" s="217" t="s">
        <v>452</v>
      </c>
      <c r="Y55" s="217" t="s">
        <v>474</v>
      </c>
      <c r="Z55" s="217" t="s">
        <v>475</v>
      </c>
      <c r="AA55" s="180" t="s">
        <v>135</v>
      </c>
      <c r="AB55" s="182">
        <v>0.25</v>
      </c>
      <c r="AC55" s="180" t="s">
        <v>153</v>
      </c>
      <c r="AD55" s="182">
        <v>0.15</v>
      </c>
      <c r="AE55" s="180" t="s">
        <v>137</v>
      </c>
      <c r="AF55" s="180" t="s">
        <v>138</v>
      </c>
      <c r="AG55" s="180" t="s">
        <v>139</v>
      </c>
      <c r="AH55" s="180" t="s">
        <v>129</v>
      </c>
      <c r="AI55" s="180">
        <v>3</v>
      </c>
      <c r="AJ55" s="182">
        <v>0.48</v>
      </c>
      <c r="AK55" s="180" t="s">
        <v>130</v>
      </c>
      <c r="AL55" s="180">
        <v>3</v>
      </c>
      <c r="AM55" s="182">
        <v>0.6</v>
      </c>
      <c r="AN55" s="180">
        <v>9</v>
      </c>
      <c r="AO55" s="180" t="s">
        <v>131</v>
      </c>
      <c r="AP55" s="180" t="s">
        <v>140</v>
      </c>
      <c r="AQ55" s="144"/>
      <c r="AR55" s="144"/>
      <c r="AS55" s="144"/>
      <c r="AT55" s="144"/>
      <c r="AU55" s="120"/>
      <c r="AV55" s="120" t="e">
        <f ca="1">CONCAT(Q55,T55)</f>
        <v>#NAME?</v>
      </c>
      <c r="AW55" s="120" t="e">
        <f ca="1">CONCAT(AI55,AL55)</f>
        <v>#NAME?</v>
      </c>
      <c r="AX55" s="120"/>
      <c r="AY55" s="120"/>
      <c r="AZ55" s="120"/>
    </row>
    <row r="56" spans="1:52" ht="81" customHeight="1" x14ac:dyDescent="0.2">
      <c r="A56" s="161"/>
      <c r="B56" s="162"/>
      <c r="C56" s="162"/>
      <c r="D56" s="162"/>
      <c r="E56" s="162"/>
      <c r="F56" s="162"/>
      <c r="G56" s="162"/>
      <c r="H56" s="162"/>
      <c r="I56" s="162"/>
      <c r="J56" s="162"/>
      <c r="K56" s="162"/>
      <c r="L56" s="162"/>
      <c r="M56" s="162"/>
      <c r="N56" s="162"/>
      <c r="O56" s="162"/>
      <c r="P56" s="162"/>
      <c r="Q56" s="162"/>
      <c r="R56" s="162"/>
      <c r="S56" s="162"/>
      <c r="T56" s="162"/>
      <c r="U56" s="162"/>
      <c r="V56" s="162"/>
      <c r="W56" s="162"/>
      <c r="X56" s="221" t="s">
        <v>452</v>
      </c>
      <c r="Y56" s="221" t="s">
        <v>476</v>
      </c>
      <c r="Z56" s="221" t="s">
        <v>477</v>
      </c>
      <c r="AA56" s="184" t="s">
        <v>135</v>
      </c>
      <c r="AB56" s="185">
        <v>0.25</v>
      </c>
      <c r="AC56" s="184" t="s">
        <v>153</v>
      </c>
      <c r="AD56" s="185">
        <v>0.15</v>
      </c>
      <c r="AE56" s="184" t="s">
        <v>137</v>
      </c>
      <c r="AF56" s="184" t="s">
        <v>138</v>
      </c>
      <c r="AG56" s="184" t="s">
        <v>139</v>
      </c>
      <c r="AH56" s="184" t="s">
        <v>25</v>
      </c>
      <c r="AI56" s="184">
        <v>2</v>
      </c>
      <c r="AJ56" s="185">
        <v>0.28999999999999998</v>
      </c>
      <c r="AK56" s="184" t="s">
        <v>130</v>
      </c>
      <c r="AL56" s="184">
        <v>3</v>
      </c>
      <c r="AM56" s="185">
        <v>0.6</v>
      </c>
      <c r="AN56" s="184">
        <v>6</v>
      </c>
      <c r="AO56" s="180" t="s">
        <v>131</v>
      </c>
      <c r="AP56" s="180" t="s">
        <v>140</v>
      </c>
      <c r="AQ56" s="144"/>
      <c r="AR56" s="144"/>
      <c r="AS56" s="144"/>
      <c r="AT56" s="144"/>
      <c r="AU56" s="120"/>
      <c r="AV56" s="120"/>
      <c r="AW56" s="120"/>
      <c r="AX56" s="120"/>
      <c r="AY56" s="120"/>
      <c r="AZ56" s="120"/>
    </row>
    <row r="57" spans="1:52" ht="81" customHeight="1" x14ac:dyDescent="0.2">
      <c r="A57" s="222" t="s">
        <v>119</v>
      </c>
      <c r="B57" s="223" t="s">
        <v>192</v>
      </c>
      <c r="C57" s="223" t="s">
        <v>478</v>
      </c>
      <c r="D57" s="223" t="s">
        <v>479</v>
      </c>
      <c r="E57" s="223" t="s">
        <v>480</v>
      </c>
      <c r="F57" s="224" t="s">
        <v>119</v>
      </c>
      <c r="G57" s="223" t="s">
        <v>481</v>
      </c>
      <c r="H57" s="223" t="s">
        <v>121</v>
      </c>
      <c r="I57" s="223" t="s">
        <v>122</v>
      </c>
      <c r="J57" s="223" t="s">
        <v>230</v>
      </c>
      <c r="K57" s="223" t="s">
        <v>482</v>
      </c>
      <c r="L57" s="223" t="s">
        <v>483</v>
      </c>
      <c r="M57" s="223" t="s">
        <v>126</v>
      </c>
      <c r="N57" s="223" t="s">
        <v>127</v>
      </c>
      <c r="O57" s="223" t="s">
        <v>128</v>
      </c>
      <c r="P57" s="223" t="s">
        <v>35</v>
      </c>
      <c r="Q57" s="146">
        <v>4</v>
      </c>
      <c r="R57" s="225">
        <v>0.8</v>
      </c>
      <c r="S57" s="223" t="s">
        <v>130</v>
      </c>
      <c r="T57" s="146">
        <v>3</v>
      </c>
      <c r="U57" s="149">
        <v>0.6</v>
      </c>
      <c r="V57" s="146">
        <v>12</v>
      </c>
      <c r="W57" s="223" t="s">
        <v>157</v>
      </c>
      <c r="X57" s="223" t="s">
        <v>484</v>
      </c>
      <c r="Y57" s="223" t="s">
        <v>485</v>
      </c>
      <c r="Z57" s="223" t="s">
        <v>486</v>
      </c>
      <c r="AA57" s="148" t="s">
        <v>135</v>
      </c>
      <c r="AB57" s="150">
        <v>0.25</v>
      </c>
      <c r="AC57" s="148" t="s">
        <v>153</v>
      </c>
      <c r="AD57" s="150">
        <v>0.15</v>
      </c>
      <c r="AE57" s="148" t="s">
        <v>137</v>
      </c>
      <c r="AF57" s="148" t="s">
        <v>138</v>
      </c>
      <c r="AG57" s="148" t="s">
        <v>139</v>
      </c>
      <c r="AH57" s="148" t="s">
        <v>129</v>
      </c>
      <c r="AI57" s="148">
        <v>3</v>
      </c>
      <c r="AJ57" s="150">
        <v>0.48</v>
      </c>
      <c r="AK57" s="148" t="s">
        <v>130</v>
      </c>
      <c r="AL57" s="148">
        <v>3</v>
      </c>
      <c r="AM57" s="150">
        <v>0.6</v>
      </c>
      <c r="AN57" s="148">
        <v>9</v>
      </c>
      <c r="AO57" s="148" t="s">
        <v>131</v>
      </c>
      <c r="AP57" s="148" t="s">
        <v>140</v>
      </c>
      <c r="AQ57" s="144"/>
      <c r="AR57" s="144"/>
      <c r="AS57" s="144"/>
      <c r="AT57" s="144"/>
      <c r="AU57" s="120"/>
      <c r="AV57" s="120" t="e">
        <f t="shared" ref="AV57:AV58" ca="1" si="10">CONCAT(Q57,T57)</f>
        <v>#NAME?</v>
      </c>
      <c r="AW57" s="120" t="e">
        <f t="shared" ref="AW57:AW58" ca="1" si="11">CONCAT(AI57,AL57)</f>
        <v>#NAME?</v>
      </c>
      <c r="AX57" s="120"/>
      <c r="AY57" s="120"/>
      <c r="AZ57" s="120"/>
    </row>
    <row r="58" spans="1:52" ht="81" customHeight="1" x14ac:dyDescent="0.2">
      <c r="A58" s="226" t="s">
        <v>119</v>
      </c>
      <c r="B58" s="227" t="s">
        <v>192</v>
      </c>
      <c r="C58" s="227" t="s">
        <v>478</v>
      </c>
      <c r="D58" s="227" t="s">
        <v>479</v>
      </c>
      <c r="E58" s="227" t="s">
        <v>480</v>
      </c>
      <c r="F58" s="227" t="s">
        <v>119</v>
      </c>
      <c r="G58" s="227" t="s">
        <v>487</v>
      </c>
      <c r="H58" s="227" t="s">
        <v>121</v>
      </c>
      <c r="I58" s="227" t="s">
        <v>122</v>
      </c>
      <c r="J58" s="227" t="s">
        <v>230</v>
      </c>
      <c r="K58" s="227" t="s">
        <v>488</v>
      </c>
      <c r="L58" s="227" t="s">
        <v>489</v>
      </c>
      <c r="M58" s="227" t="s">
        <v>126</v>
      </c>
      <c r="N58" s="227" t="s">
        <v>127</v>
      </c>
      <c r="O58" s="227" t="s">
        <v>128</v>
      </c>
      <c r="P58" s="227" t="s">
        <v>188</v>
      </c>
      <c r="Q58" s="163">
        <v>5</v>
      </c>
      <c r="R58" s="228">
        <v>1</v>
      </c>
      <c r="S58" s="227" t="s">
        <v>234</v>
      </c>
      <c r="T58" s="163">
        <v>2</v>
      </c>
      <c r="U58" s="187">
        <v>0.4</v>
      </c>
      <c r="V58" s="163">
        <v>10</v>
      </c>
      <c r="W58" s="227" t="s">
        <v>157</v>
      </c>
      <c r="X58" s="227" t="s">
        <v>484</v>
      </c>
      <c r="Y58" s="227" t="s">
        <v>490</v>
      </c>
      <c r="Z58" s="227" t="s">
        <v>491</v>
      </c>
      <c r="AA58" s="164" t="s">
        <v>135</v>
      </c>
      <c r="AB58" s="165">
        <v>0.25</v>
      </c>
      <c r="AC58" s="164" t="s">
        <v>153</v>
      </c>
      <c r="AD58" s="165">
        <v>0.15</v>
      </c>
      <c r="AE58" s="164" t="s">
        <v>137</v>
      </c>
      <c r="AF58" s="164" t="s">
        <v>138</v>
      </c>
      <c r="AG58" s="164" t="s">
        <v>139</v>
      </c>
      <c r="AH58" s="164" t="s">
        <v>129</v>
      </c>
      <c r="AI58" s="164">
        <v>3</v>
      </c>
      <c r="AJ58" s="165">
        <v>0.6</v>
      </c>
      <c r="AK58" s="164" t="s">
        <v>234</v>
      </c>
      <c r="AL58" s="164">
        <v>2</v>
      </c>
      <c r="AM58" s="165">
        <v>0.4</v>
      </c>
      <c r="AN58" s="164">
        <v>6</v>
      </c>
      <c r="AO58" s="164" t="s">
        <v>131</v>
      </c>
      <c r="AP58" s="164" t="s">
        <v>140</v>
      </c>
      <c r="AQ58" s="144"/>
      <c r="AR58" s="144"/>
      <c r="AS58" s="144"/>
      <c r="AT58" s="144"/>
      <c r="AU58" s="120"/>
      <c r="AV58" s="120" t="e">
        <f t="shared" ca="1" si="10"/>
        <v>#NAME?</v>
      </c>
      <c r="AW58" s="120" t="e">
        <f t="shared" ca="1" si="11"/>
        <v>#NAME?</v>
      </c>
      <c r="AX58" s="120"/>
      <c r="AY58" s="120"/>
      <c r="AZ58" s="120"/>
    </row>
    <row r="59" spans="1:52" ht="81" customHeight="1" x14ac:dyDescent="0.2">
      <c r="A59" s="144"/>
      <c r="B59" s="144"/>
      <c r="C59" s="144"/>
      <c r="D59" s="144"/>
      <c r="E59" s="144"/>
      <c r="F59" s="144"/>
      <c r="G59" s="144"/>
      <c r="H59" s="104"/>
      <c r="I59" s="104"/>
      <c r="J59" s="104"/>
      <c r="K59" s="104"/>
      <c r="L59" s="104"/>
      <c r="M59" s="104"/>
      <c r="N59" s="104"/>
      <c r="O59" s="104"/>
      <c r="P59" s="104"/>
      <c r="Q59" s="104"/>
      <c r="R59" s="104"/>
      <c r="S59" s="104"/>
      <c r="T59" s="104"/>
      <c r="U59" s="104"/>
      <c r="V59" s="104"/>
      <c r="W59" s="104"/>
      <c r="X59" s="104"/>
      <c r="Y59" s="104"/>
      <c r="Z59" s="104"/>
      <c r="AA59" s="229"/>
      <c r="AB59" s="104"/>
      <c r="AC59" s="229"/>
      <c r="AD59" s="104"/>
      <c r="AE59" s="229"/>
      <c r="AF59" s="104"/>
      <c r="AG59" s="104"/>
      <c r="AH59" s="104"/>
      <c r="AI59" s="104"/>
      <c r="AJ59" s="104"/>
      <c r="AK59" s="229"/>
      <c r="AL59" s="104"/>
      <c r="AM59" s="104"/>
      <c r="AN59" s="229"/>
      <c r="AO59" s="104"/>
      <c r="AP59" s="104"/>
      <c r="AQ59" s="119"/>
      <c r="AR59" s="119"/>
      <c r="AS59" s="119"/>
      <c r="AT59" s="119"/>
      <c r="AU59" s="230"/>
      <c r="AV59" s="230"/>
      <c r="AW59" s="230"/>
      <c r="AX59" s="230"/>
      <c r="AY59" s="230"/>
      <c r="AZ59" s="230"/>
    </row>
    <row r="60" spans="1:52" ht="17.25" customHeight="1" x14ac:dyDescent="0.2">
      <c r="A60" s="144"/>
      <c r="B60" s="144"/>
      <c r="C60" s="144"/>
      <c r="D60" s="144"/>
      <c r="E60" s="144"/>
      <c r="F60" s="144"/>
      <c r="G60" s="144"/>
      <c r="H60" s="104"/>
      <c r="I60" s="104"/>
      <c r="J60" s="104"/>
      <c r="K60" s="104"/>
      <c r="L60" s="104"/>
      <c r="M60" s="104"/>
      <c r="N60" s="104"/>
      <c r="O60" s="104"/>
      <c r="P60" s="104"/>
      <c r="Q60" s="104"/>
      <c r="R60" s="104"/>
      <c r="S60" s="104"/>
      <c r="T60" s="104"/>
      <c r="U60" s="104"/>
      <c r="V60" s="104"/>
      <c r="W60" s="104"/>
      <c r="X60" s="104"/>
      <c r="Y60" s="104"/>
      <c r="Z60" s="104"/>
      <c r="AA60" s="229"/>
      <c r="AB60" s="104"/>
      <c r="AC60" s="229"/>
      <c r="AD60" s="104"/>
      <c r="AE60" s="229"/>
      <c r="AF60" s="104"/>
      <c r="AG60" s="104"/>
      <c r="AH60" s="104"/>
      <c r="AI60" s="104"/>
      <c r="AJ60" s="104"/>
      <c r="AK60" s="229"/>
      <c r="AL60" s="104"/>
      <c r="AM60" s="104"/>
      <c r="AN60" s="229"/>
      <c r="AO60" s="104"/>
      <c r="AP60" s="104"/>
      <c r="AQ60" s="119"/>
      <c r="AR60" s="119"/>
      <c r="AS60" s="119"/>
      <c r="AT60" s="119"/>
      <c r="AU60" s="230"/>
      <c r="AV60" s="230"/>
      <c r="AW60" s="230"/>
      <c r="AX60" s="230"/>
      <c r="AY60" s="230"/>
      <c r="AZ60" s="230"/>
    </row>
    <row r="61" spans="1:52" ht="17.25" customHeight="1" x14ac:dyDescent="0.2">
      <c r="A61" s="144"/>
      <c r="B61" s="144"/>
      <c r="C61" s="144"/>
      <c r="D61" s="144"/>
      <c r="E61" s="144"/>
      <c r="F61" s="144"/>
      <c r="G61" s="144"/>
      <c r="H61" s="104"/>
      <c r="I61" s="104"/>
      <c r="J61" s="104"/>
      <c r="K61" s="104"/>
      <c r="L61" s="104"/>
      <c r="M61" s="104"/>
      <c r="N61" s="104"/>
      <c r="O61" s="104"/>
      <c r="P61" s="104"/>
      <c r="Q61" s="104"/>
      <c r="R61" s="104"/>
      <c r="S61" s="229"/>
      <c r="T61" s="104"/>
      <c r="U61" s="104"/>
      <c r="V61" s="229"/>
      <c r="W61" s="104"/>
      <c r="X61" s="104"/>
      <c r="Y61" s="104"/>
      <c r="Z61" s="104"/>
      <c r="AA61" s="229"/>
      <c r="AB61" s="104"/>
      <c r="AC61" s="229"/>
      <c r="AD61" s="104"/>
      <c r="AE61" s="229"/>
      <c r="AF61" s="104"/>
      <c r="AG61" s="104"/>
      <c r="AH61" s="104"/>
      <c r="AI61" s="104"/>
      <c r="AJ61" s="104"/>
      <c r="AK61" s="229"/>
      <c r="AL61" s="104"/>
      <c r="AM61" s="104"/>
      <c r="AN61" s="229"/>
      <c r="AO61" s="104"/>
      <c r="AP61" s="104"/>
      <c r="AQ61" s="119"/>
      <c r="AR61" s="119"/>
      <c r="AS61" s="119"/>
      <c r="AT61" s="119"/>
      <c r="AU61" s="230"/>
      <c r="AV61" s="230"/>
      <c r="AW61" s="230"/>
      <c r="AX61" s="230"/>
      <c r="AY61" s="230"/>
      <c r="AZ61" s="230"/>
    </row>
    <row r="62" spans="1:52" ht="17.25" customHeight="1" x14ac:dyDescent="0.2">
      <c r="A62" s="144"/>
      <c r="B62" s="144"/>
      <c r="C62" s="144"/>
      <c r="D62" s="144"/>
      <c r="E62" s="144"/>
      <c r="F62" s="144"/>
      <c r="G62" s="144"/>
      <c r="H62" s="104"/>
      <c r="I62" s="104"/>
      <c r="J62" s="104"/>
      <c r="K62" s="104"/>
      <c r="L62" s="104"/>
      <c r="M62" s="104"/>
      <c r="N62" s="104"/>
      <c r="O62" s="104"/>
      <c r="P62" s="104"/>
      <c r="Q62" s="104"/>
      <c r="R62" s="104"/>
      <c r="S62" s="229"/>
      <c r="T62" s="104"/>
      <c r="U62" s="104"/>
      <c r="V62" s="229"/>
      <c r="W62" s="104"/>
      <c r="X62" s="104"/>
      <c r="Y62" s="104"/>
      <c r="Z62" s="104"/>
      <c r="AA62" s="229"/>
      <c r="AB62" s="104"/>
      <c r="AC62" s="229"/>
      <c r="AD62" s="104"/>
      <c r="AE62" s="229"/>
      <c r="AF62" s="104"/>
      <c r="AG62" s="104"/>
      <c r="AH62" s="104"/>
      <c r="AI62" s="104"/>
      <c r="AJ62" s="104"/>
      <c r="AK62" s="229"/>
      <c r="AL62" s="104"/>
      <c r="AM62" s="104"/>
      <c r="AN62" s="229"/>
      <c r="AO62" s="104"/>
      <c r="AP62" s="104"/>
      <c r="AQ62" s="119"/>
      <c r="AR62" s="119"/>
      <c r="AS62" s="119"/>
      <c r="AT62" s="119"/>
      <c r="AU62" s="230"/>
      <c r="AV62" s="230"/>
      <c r="AW62" s="230"/>
      <c r="AX62" s="230"/>
      <c r="AY62" s="230"/>
      <c r="AZ62" s="230"/>
    </row>
    <row r="63" spans="1:52" ht="17.25" customHeight="1" x14ac:dyDescent="0.2">
      <c r="A63" s="144"/>
      <c r="B63" s="144"/>
      <c r="C63" s="144"/>
      <c r="D63" s="144"/>
      <c r="E63" s="144"/>
      <c r="F63" s="144"/>
      <c r="G63" s="144"/>
      <c r="H63" s="144"/>
      <c r="I63" s="144"/>
      <c r="J63" s="144"/>
      <c r="K63" s="144"/>
      <c r="L63" s="144"/>
      <c r="M63" s="144"/>
      <c r="N63" s="144"/>
      <c r="O63" s="144"/>
      <c r="P63" s="144"/>
      <c r="Q63" s="144"/>
      <c r="R63" s="144"/>
      <c r="S63" s="231"/>
      <c r="T63" s="144"/>
      <c r="U63" s="144"/>
      <c r="V63" s="231"/>
      <c r="W63" s="144"/>
      <c r="X63" s="144"/>
      <c r="Y63" s="144"/>
      <c r="Z63" s="144"/>
      <c r="AA63" s="231"/>
      <c r="AB63" s="144"/>
      <c r="AC63" s="229"/>
      <c r="AD63" s="104"/>
      <c r="AE63" s="229"/>
      <c r="AF63" s="104"/>
      <c r="AG63" s="104"/>
      <c r="AH63" s="104"/>
      <c r="AI63" s="104"/>
      <c r="AJ63" s="104"/>
      <c r="AK63" s="229"/>
      <c r="AL63" s="104"/>
      <c r="AM63" s="104"/>
      <c r="AN63" s="229"/>
      <c r="AO63" s="104"/>
      <c r="AP63" s="104"/>
      <c r="AQ63" s="119"/>
      <c r="AR63" s="119"/>
      <c r="AS63" s="119"/>
      <c r="AT63" s="119"/>
      <c r="AU63" s="230"/>
      <c r="AV63" s="230"/>
      <c r="AW63" s="230"/>
      <c r="AX63" s="230"/>
      <c r="AY63" s="230"/>
      <c r="AZ63" s="230"/>
    </row>
    <row r="64" spans="1:52" ht="17.25" customHeight="1" x14ac:dyDescent="0.2">
      <c r="A64" s="144"/>
      <c r="B64" s="144"/>
      <c r="C64" s="144"/>
      <c r="D64" s="144"/>
      <c r="E64" s="144"/>
      <c r="F64" s="144"/>
      <c r="G64" s="144"/>
      <c r="H64" s="104"/>
      <c r="I64" s="104"/>
      <c r="J64" s="104"/>
      <c r="K64" s="104"/>
      <c r="L64" s="104"/>
      <c r="M64" s="104"/>
      <c r="N64" s="104"/>
      <c r="O64" s="104"/>
      <c r="P64" s="104"/>
      <c r="Q64" s="104"/>
      <c r="R64" s="104"/>
      <c r="S64" s="229"/>
      <c r="T64" s="104"/>
      <c r="U64" s="104"/>
      <c r="V64" s="229"/>
      <c r="W64" s="104"/>
      <c r="X64" s="104"/>
      <c r="Y64" s="104"/>
      <c r="Z64" s="104"/>
      <c r="AA64" s="229"/>
      <c r="AB64" s="104"/>
      <c r="AC64" s="229"/>
      <c r="AD64" s="104"/>
      <c r="AE64" s="229"/>
      <c r="AF64" s="104"/>
      <c r="AG64" s="104"/>
      <c r="AH64" s="104"/>
      <c r="AI64" s="104"/>
      <c r="AJ64" s="104"/>
      <c r="AK64" s="229"/>
      <c r="AL64" s="104"/>
      <c r="AM64" s="104"/>
      <c r="AN64" s="229"/>
      <c r="AO64" s="104"/>
      <c r="AP64" s="104"/>
      <c r="AQ64" s="119"/>
      <c r="AR64" s="119"/>
      <c r="AS64" s="119"/>
      <c r="AT64" s="119"/>
      <c r="AU64" s="230"/>
      <c r="AV64" s="230"/>
      <c r="AW64" s="230"/>
      <c r="AX64" s="230"/>
      <c r="AY64" s="230"/>
      <c r="AZ64" s="230"/>
    </row>
    <row r="65" spans="1:52" ht="17.25" customHeight="1" x14ac:dyDescent="0.2">
      <c r="A65" s="144"/>
      <c r="B65" s="144"/>
      <c r="C65" s="144"/>
      <c r="D65" s="144"/>
      <c r="E65" s="144"/>
      <c r="F65" s="144"/>
      <c r="G65" s="144"/>
      <c r="H65" s="104"/>
      <c r="I65" s="104"/>
      <c r="J65" s="104"/>
      <c r="K65" s="104"/>
      <c r="L65" s="104"/>
      <c r="M65" s="104"/>
      <c r="N65" s="104"/>
      <c r="O65" s="104"/>
      <c r="P65" s="104"/>
      <c r="Q65" s="104"/>
      <c r="R65" s="104"/>
      <c r="S65" s="229"/>
      <c r="T65" s="104"/>
      <c r="U65" s="104"/>
      <c r="V65" s="229"/>
      <c r="W65" s="104"/>
      <c r="X65" s="104"/>
      <c r="Y65" s="104"/>
      <c r="Z65" s="104"/>
      <c r="AA65" s="229"/>
      <c r="AB65" s="104"/>
      <c r="AC65" s="229"/>
      <c r="AD65" s="104"/>
      <c r="AE65" s="229"/>
      <c r="AF65" s="104"/>
      <c r="AG65" s="104"/>
      <c r="AH65" s="104"/>
      <c r="AI65" s="104"/>
      <c r="AJ65" s="104"/>
      <c r="AK65" s="229"/>
      <c r="AL65" s="104"/>
      <c r="AM65" s="104"/>
      <c r="AN65" s="229"/>
      <c r="AO65" s="104"/>
      <c r="AP65" s="104"/>
      <c r="AQ65" s="119"/>
      <c r="AR65" s="119"/>
      <c r="AS65" s="119"/>
      <c r="AT65" s="119"/>
      <c r="AU65" s="230"/>
      <c r="AV65" s="230"/>
      <c r="AW65" s="230"/>
      <c r="AX65" s="230"/>
      <c r="AY65" s="230"/>
      <c r="AZ65" s="230"/>
    </row>
    <row r="66" spans="1:52" ht="17.25" customHeight="1" x14ac:dyDescent="0.2">
      <c r="A66" s="144"/>
      <c r="B66" s="144"/>
      <c r="C66" s="144"/>
      <c r="D66" s="144"/>
      <c r="E66" s="144"/>
      <c r="F66" s="144"/>
      <c r="G66" s="144"/>
      <c r="H66" s="104"/>
      <c r="I66" s="104"/>
      <c r="J66" s="104"/>
      <c r="K66" s="104"/>
      <c r="L66" s="104"/>
      <c r="M66" s="104"/>
      <c r="N66" s="104"/>
      <c r="O66" s="104"/>
      <c r="P66" s="104"/>
      <c r="Q66" s="104"/>
      <c r="R66" s="104"/>
      <c r="S66" s="229"/>
      <c r="T66" s="104"/>
      <c r="U66" s="104"/>
      <c r="V66" s="229"/>
      <c r="W66" s="104"/>
      <c r="X66" s="104"/>
      <c r="Y66" s="104"/>
      <c r="Z66" s="104"/>
      <c r="AA66" s="229"/>
      <c r="AB66" s="104"/>
      <c r="AC66" s="229"/>
      <c r="AD66" s="104"/>
      <c r="AE66" s="229"/>
      <c r="AF66" s="104"/>
      <c r="AG66" s="104"/>
      <c r="AH66" s="104"/>
      <c r="AI66" s="104"/>
      <c r="AJ66" s="104"/>
      <c r="AK66" s="229"/>
      <c r="AL66" s="104"/>
      <c r="AM66" s="104"/>
      <c r="AN66" s="229"/>
      <c r="AO66" s="104"/>
      <c r="AP66" s="104"/>
      <c r="AQ66" s="119"/>
      <c r="AR66" s="119"/>
      <c r="AS66" s="119"/>
      <c r="AT66" s="119"/>
      <c r="AU66" s="230"/>
      <c r="AV66" s="230"/>
      <c r="AW66" s="230"/>
      <c r="AX66" s="230"/>
      <c r="AY66" s="230"/>
      <c r="AZ66" s="230"/>
    </row>
    <row r="67" spans="1:52" ht="17.25" customHeight="1" x14ac:dyDescent="0.2">
      <c r="A67" s="144"/>
      <c r="B67" s="144"/>
      <c r="C67" s="144"/>
      <c r="D67" s="144"/>
      <c r="E67" s="144"/>
      <c r="F67" s="144"/>
      <c r="G67" s="144"/>
      <c r="H67" s="104"/>
      <c r="I67" s="104"/>
      <c r="J67" s="104"/>
      <c r="K67" s="104"/>
      <c r="L67" s="104"/>
      <c r="M67" s="104"/>
      <c r="N67" s="104"/>
      <c r="O67" s="104"/>
      <c r="P67" s="104"/>
      <c r="Q67" s="104"/>
      <c r="R67" s="104"/>
      <c r="S67" s="104"/>
      <c r="T67" s="104"/>
      <c r="U67" s="104"/>
      <c r="V67" s="104"/>
      <c r="W67" s="104"/>
      <c r="X67" s="104"/>
      <c r="Y67" s="104"/>
      <c r="Z67" s="104"/>
      <c r="AA67" s="229"/>
      <c r="AB67" s="104"/>
      <c r="AC67" s="229"/>
      <c r="AD67" s="104"/>
      <c r="AE67" s="229"/>
      <c r="AF67" s="104"/>
      <c r="AG67" s="104"/>
      <c r="AH67" s="104"/>
      <c r="AI67" s="104"/>
      <c r="AJ67" s="104"/>
      <c r="AK67" s="229"/>
      <c r="AL67" s="104"/>
      <c r="AM67" s="104"/>
      <c r="AN67" s="229"/>
      <c r="AO67" s="104"/>
      <c r="AP67" s="104"/>
      <c r="AQ67" s="119"/>
      <c r="AR67" s="119"/>
      <c r="AS67" s="119"/>
      <c r="AT67" s="119"/>
      <c r="AU67" s="230"/>
      <c r="AV67" s="230"/>
      <c r="AW67" s="230"/>
      <c r="AX67" s="230"/>
      <c r="AY67" s="230"/>
      <c r="AZ67" s="230"/>
    </row>
    <row r="68" spans="1:52" ht="17.25" customHeight="1" x14ac:dyDescent="0.2">
      <c r="A68" s="144"/>
      <c r="B68" s="144"/>
      <c r="C68" s="144"/>
      <c r="D68" s="144"/>
      <c r="E68" s="144"/>
      <c r="F68" s="144"/>
      <c r="G68" s="232"/>
      <c r="H68" s="104"/>
      <c r="I68" s="104"/>
      <c r="J68" s="104"/>
      <c r="K68" s="104"/>
      <c r="L68" s="104"/>
      <c r="M68" s="104"/>
      <c r="N68" s="104"/>
      <c r="O68" s="104"/>
      <c r="P68" s="104"/>
      <c r="Q68" s="104"/>
      <c r="R68" s="104"/>
      <c r="S68" s="104"/>
      <c r="T68" s="104"/>
      <c r="U68" s="104"/>
      <c r="V68" s="104"/>
      <c r="W68" s="104"/>
      <c r="X68" s="104"/>
      <c r="Y68" s="104"/>
      <c r="Z68" s="104"/>
      <c r="AA68" s="229"/>
      <c r="AB68" s="104"/>
      <c r="AC68" s="229"/>
      <c r="AD68" s="104"/>
      <c r="AE68" s="229"/>
      <c r="AF68" s="104"/>
      <c r="AG68" s="104"/>
      <c r="AH68" s="104"/>
      <c r="AI68" s="104"/>
      <c r="AJ68" s="104"/>
      <c r="AK68" s="229"/>
      <c r="AL68" s="104"/>
      <c r="AM68" s="104"/>
      <c r="AN68" s="229"/>
      <c r="AO68" s="104"/>
      <c r="AP68" s="104"/>
      <c r="AQ68" s="119"/>
      <c r="AR68" s="119"/>
      <c r="AS68" s="119"/>
      <c r="AT68" s="119"/>
      <c r="AU68" s="230"/>
      <c r="AV68" s="230"/>
      <c r="AW68" s="230"/>
      <c r="AX68" s="230"/>
      <c r="AY68" s="230"/>
      <c r="AZ68" s="230"/>
    </row>
    <row r="69" spans="1:52" ht="17.25" customHeight="1" x14ac:dyDescent="0.2">
      <c r="A69" s="144"/>
      <c r="B69" s="144"/>
      <c r="C69" s="144"/>
      <c r="D69" s="144"/>
      <c r="E69" s="144"/>
      <c r="F69" s="144"/>
      <c r="G69" s="108"/>
      <c r="H69" s="104"/>
      <c r="I69" s="104"/>
      <c r="J69" s="104"/>
      <c r="K69" s="104"/>
      <c r="L69" s="104"/>
      <c r="M69" s="104"/>
      <c r="N69" s="104"/>
      <c r="O69" s="104"/>
      <c r="P69" s="104"/>
      <c r="Q69" s="104"/>
      <c r="R69" s="104"/>
      <c r="S69" s="104"/>
      <c r="T69" s="104"/>
      <c r="U69" s="104"/>
      <c r="V69" s="104"/>
      <c r="W69" s="104"/>
      <c r="X69" s="104"/>
      <c r="Y69" s="104"/>
      <c r="Z69" s="104"/>
      <c r="AA69" s="229"/>
      <c r="AB69" s="104"/>
      <c r="AC69" s="229"/>
      <c r="AD69" s="104"/>
      <c r="AE69" s="229"/>
      <c r="AF69" s="104"/>
      <c r="AG69" s="104"/>
      <c r="AH69" s="104"/>
      <c r="AI69" s="104"/>
      <c r="AJ69" s="104"/>
      <c r="AK69" s="229"/>
      <c r="AL69" s="104"/>
      <c r="AM69" s="104"/>
      <c r="AN69" s="229"/>
      <c r="AO69" s="104"/>
      <c r="AP69" s="104"/>
      <c r="AQ69" s="119"/>
      <c r="AR69" s="119"/>
      <c r="AS69" s="119"/>
      <c r="AT69" s="119"/>
      <c r="AU69" s="230"/>
      <c r="AV69" s="230"/>
      <c r="AW69" s="230"/>
      <c r="AX69" s="230"/>
      <c r="AY69" s="230"/>
      <c r="AZ69" s="230"/>
    </row>
    <row r="70" spans="1:52" ht="17.25" customHeight="1" x14ac:dyDescent="0.2">
      <c r="A70" s="144"/>
      <c r="B70" s="144"/>
      <c r="C70" s="144"/>
      <c r="D70" s="144"/>
      <c r="E70" s="144"/>
      <c r="F70" s="144"/>
      <c r="G70" s="14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19"/>
      <c r="AR70" s="119"/>
      <c r="AS70" s="119"/>
      <c r="AT70" s="119"/>
      <c r="AU70" s="230"/>
      <c r="AV70" s="230"/>
      <c r="AW70" s="230"/>
      <c r="AX70" s="230"/>
      <c r="AY70" s="230"/>
      <c r="AZ70" s="230"/>
    </row>
    <row r="71" spans="1:52" ht="17.25" customHeight="1" x14ac:dyDescent="0.2">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04"/>
      <c r="AD71" s="104"/>
      <c r="AE71" s="104"/>
      <c r="AF71" s="104"/>
      <c r="AG71" s="104"/>
      <c r="AH71" s="104"/>
      <c r="AI71" s="104"/>
      <c r="AJ71" s="104"/>
      <c r="AK71" s="104"/>
      <c r="AL71" s="104"/>
      <c r="AM71" s="104"/>
      <c r="AN71" s="104"/>
      <c r="AO71" s="104"/>
      <c r="AP71" s="104"/>
      <c r="AQ71" s="119"/>
      <c r="AR71" s="119"/>
      <c r="AS71" s="119"/>
      <c r="AT71" s="119"/>
      <c r="AU71" s="230"/>
      <c r="AV71" s="230"/>
      <c r="AW71" s="230"/>
      <c r="AX71" s="230"/>
      <c r="AY71" s="230"/>
      <c r="AZ71" s="230"/>
    </row>
    <row r="72" spans="1:52" ht="17.25" customHeight="1" x14ac:dyDescent="0.2">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04"/>
      <c r="AD72" s="104"/>
      <c r="AE72" s="104"/>
      <c r="AF72" s="104"/>
      <c r="AG72" s="104"/>
      <c r="AH72" s="104"/>
      <c r="AI72" s="104"/>
      <c r="AJ72" s="104"/>
      <c r="AK72" s="104"/>
      <c r="AL72" s="104"/>
      <c r="AM72" s="104"/>
      <c r="AN72" s="104"/>
      <c r="AO72" s="104"/>
      <c r="AP72" s="104"/>
      <c r="AQ72" s="119"/>
      <c r="AR72" s="119"/>
      <c r="AS72" s="119"/>
      <c r="AT72" s="119"/>
      <c r="AU72" s="230"/>
      <c r="AV72" s="230"/>
      <c r="AW72" s="230"/>
      <c r="AX72" s="230"/>
      <c r="AY72" s="230"/>
      <c r="AZ72" s="230"/>
    </row>
    <row r="73" spans="1:52" ht="17.25" customHeight="1" x14ac:dyDescent="0.2">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04"/>
      <c r="AD73" s="104"/>
      <c r="AE73" s="104"/>
      <c r="AF73" s="104"/>
      <c r="AG73" s="104"/>
      <c r="AH73" s="104"/>
      <c r="AI73" s="104"/>
      <c r="AJ73" s="104"/>
      <c r="AK73" s="104"/>
      <c r="AL73" s="104"/>
      <c r="AM73" s="104"/>
      <c r="AN73" s="104"/>
      <c r="AO73" s="104"/>
      <c r="AP73" s="104"/>
      <c r="AQ73" s="119"/>
      <c r="AR73" s="119"/>
      <c r="AS73" s="119"/>
      <c r="AT73" s="119"/>
      <c r="AU73" s="230"/>
      <c r="AV73" s="230"/>
      <c r="AW73" s="230"/>
      <c r="AX73" s="230"/>
      <c r="AY73" s="230"/>
      <c r="AZ73" s="230"/>
    </row>
    <row r="74" spans="1:52" ht="17.25" customHeight="1" x14ac:dyDescent="0.2">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04"/>
      <c r="AD74" s="104"/>
      <c r="AE74" s="104"/>
      <c r="AF74" s="104"/>
      <c r="AG74" s="104"/>
      <c r="AH74" s="104"/>
      <c r="AI74" s="104"/>
      <c r="AJ74" s="104"/>
      <c r="AK74" s="104"/>
      <c r="AL74" s="104"/>
      <c r="AM74" s="104"/>
      <c r="AN74" s="104"/>
      <c r="AO74" s="104"/>
      <c r="AP74" s="104"/>
      <c r="AQ74" s="119"/>
      <c r="AR74" s="119"/>
      <c r="AS74" s="119"/>
      <c r="AT74" s="119"/>
      <c r="AU74" s="230"/>
      <c r="AV74" s="230"/>
      <c r="AW74" s="230"/>
      <c r="AX74" s="230"/>
      <c r="AY74" s="230"/>
      <c r="AZ74" s="230"/>
    </row>
    <row r="75" spans="1:52" ht="17.25" customHeight="1" x14ac:dyDescent="0.2">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04"/>
      <c r="AD75" s="104"/>
      <c r="AE75" s="104"/>
      <c r="AF75" s="104"/>
      <c r="AG75" s="104"/>
      <c r="AH75" s="104"/>
      <c r="AI75" s="104"/>
      <c r="AJ75" s="104"/>
      <c r="AK75" s="104"/>
      <c r="AL75" s="104"/>
      <c r="AM75" s="104"/>
      <c r="AN75" s="104"/>
      <c r="AO75" s="104"/>
      <c r="AP75" s="104"/>
      <c r="AQ75" s="119"/>
      <c r="AR75" s="119"/>
      <c r="AS75" s="119"/>
      <c r="AT75" s="119"/>
      <c r="AU75" s="230"/>
      <c r="AV75" s="230"/>
      <c r="AW75" s="230"/>
      <c r="AX75" s="230"/>
      <c r="AY75" s="230"/>
      <c r="AZ75" s="230"/>
    </row>
    <row r="76" spans="1:52" ht="17.25" customHeight="1" x14ac:dyDescent="0.2">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04"/>
      <c r="AD76" s="104"/>
      <c r="AE76" s="104"/>
      <c r="AF76" s="104"/>
      <c r="AG76" s="104"/>
      <c r="AH76" s="104"/>
      <c r="AI76" s="104"/>
      <c r="AJ76" s="104"/>
      <c r="AK76" s="104"/>
      <c r="AL76" s="104"/>
      <c r="AM76" s="104"/>
      <c r="AN76" s="104"/>
      <c r="AO76" s="104"/>
      <c r="AP76" s="104"/>
      <c r="AQ76" s="119"/>
      <c r="AR76" s="119"/>
      <c r="AS76" s="119"/>
      <c r="AT76" s="119"/>
      <c r="AU76" s="230"/>
      <c r="AV76" s="230"/>
      <c r="AW76" s="230"/>
      <c r="AX76" s="230"/>
      <c r="AY76" s="230"/>
      <c r="AZ76" s="230"/>
    </row>
    <row r="77" spans="1:52" ht="17.25" customHeight="1" x14ac:dyDescent="0.2">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04"/>
      <c r="AD77" s="104"/>
      <c r="AE77" s="104"/>
      <c r="AF77" s="104"/>
      <c r="AG77" s="104"/>
      <c r="AH77" s="104"/>
      <c r="AI77" s="104"/>
      <c r="AJ77" s="104"/>
      <c r="AK77" s="104"/>
      <c r="AL77" s="104"/>
      <c r="AM77" s="104"/>
      <c r="AN77" s="104"/>
      <c r="AO77" s="104"/>
      <c r="AP77" s="104"/>
      <c r="AQ77" s="119"/>
      <c r="AR77" s="119"/>
      <c r="AS77" s="119"/>
      <c r="AT77" s="119"/>
      <c r="AU77" s="230"/>
      <c r="AV77" s="230"/>
      <c r="AW77" s="230"/>
      <c r="AX77" s="230"/>
      <c r="AY77" s="230"/>
      <c r="AZ77" s="230"/>
    </row>
    <row r="78" spans="1:52" ht="17.25" customHeight="1" x14ac:dyDescent="0.2">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04"/>
      <c r="AD78" s="104"/>
      <c r="AE78" s="104"/>
      <c r="AF78" s="104"/>
      <c r="AG78" s="104"/>
      <c r="AH78" s="104"/>
      <c r="AI78" s="104"/>
      <c r="AJ78" s="104"/>
      <c r="AK78" s="104"/>
      <c r="AL78" s="104"/>
      <c r="AM78" s="104"/>
      <c r="AN78" s="104"/>
      <c r="AO78" s="104"/>
      <c r="AP78" s="104"/>
      <c r="AQ78" s="119"/>
      <c r="AR78" s="119"/>
      <c r="AS78" s="119"/>
      <c r="AT78" s="119"/>
      <c r="AU78" s="230"/>
      <c r="AV78" s="230"/>
      <c r="AW78" s="230"/>
      <c r="AX78" s="230"/>
      <c r="AY78" s="230"/>
      <c r="AZ78" s="230"/>
    </row>
    <row r="79" spans="1:52" ht="17.25" customHeight="1" x14ac:dyDescent="0.2">
      <c r="A79" s="144"/>
      <c r="B79" s="144"/>
      <c r="C79" s="144"/>
      <c r="D79" s="144"/>
      <c r="E79" s="144"/>
      <c r="F79" s="144"/>
      <c r="G79" s="233"/>
      <c r="H79" s="144"/>
      <c r="I79" s="144"/>
      <c r="J79" s="144"/>
      <c r="K79" s="144"/>
      <c r="L79" s="144"/>
      <c r="M79" s="144"/>
      <c r="N79" s="144"/>
      <c r="O79" s="144"/>
      <c r="P79" s="144"/>
      <c r="Q79" s="144"/>
      <c r="R79" s="144"/>
      <c r="S79" s="144"/>
      <c r="T79" s="144"/>
      <c r="U79" s="144"/>
      <c r="V79" s="144"/>
      <c r="W79" s="144"/>
      <c r="X79" s="144"/>
      <c r="Y79" s="144"/>
      <c r="Z79" s="144"/>
      <c r="AA79" s="144"/>
      <c r="AB79" s="144"/>
      <c r="AC79" s="104"/>
      <c r="AD79" s="104"/>
      <c r="AE79" s="104"/>
      <c r="AF79" s="104"/>
      <c r="AG79" s="104"/>
      <c r="AH79" s="104"/>
      <c r="AI79" s="104"/>
      <c r="AJ79" s="104"/>
      <c r="AK79" s="104"/>
      <c r="AL79" s="104"/>
      <c r="AM79" s="104"/>
      <c r="AN79" s="104"/>
      <c r="AO79" s="104"/>
      <c r="AP79" s="104"/>
      <c r="AQ79" s="119"/>
      <c r="AR79" s="119"/>
      <c r="AS79" s="119"/>
      <c r="AT79" s="119"/>
      <c r="AU79" s="230"/>
      <c r="AV79" s="230"/>
      <c r="AW79" s="230"/>
      <c r="AX79" s="230"/>
      <c r="AY79" s="230"/>
      <c r="AZ79" s="230"/>
    </row>
    <row r="80" spans="1:52" ht="17.25" customHeight="1" x14ac:dyDescent="0.2">
      <c r="A80" s="144"/>
      <c r="B80" s="144"/>
      <c r="C80" s="144"/>
      <c r="D80" s="144"/>
      <c r="E80" s="144"/>
      <c r="F80" s="144"/>
      <c r="G80" s="233"/>
      <c r="H80" s="144"/>
      <c r="I80" s="144"/>
      <c r="J80" s="144"/>
      <c r="K80" s="144"/>
      <c r="L80" s="144"/>
      <c r="M80" s="144"/>
      <c r="N80" s="144"/>
      <c r="O80" s="144"/>
      <c r="P80" s="144"/>
      <c r="Q80" s="144"/>
      <c r="R80" s="144"/>
      <c r="S80" s="144"/>
      <c r="T80" s="144"/>
      <c r="U80" s="144"/>
      <c r="V80" s="144"/>
      <c r="W80" s="144"/>
      <c r="X80" s="144"/>
      <c r="Y80" s="144"/>
      <c r="Z80" s="144"/>
      <c r="AA80" s="144"/>
      <c r="AB80" s="144"/>
      <c r="AC80" s="104"/>
      <c r="AD80" s="104"/>
      <c r="AE80" s="104"/>
      <c r="AF80" s="104"/>
      <c r="AG80" s="104"/>
      <c r="AH80" s="104"/>
      <c r="AI80" s="104"/>
      <c r="AJ80" s="104"/>
      <c r="AK80" s="104"/>
      <c r="AL80" s="104"/>
      <c r="AM80" s="104"/>
      <c r="AN80" s="104"/>
      <c r="AO80" s="104"/>
      <c r="AP80" s="104"/>
      <c r="AQ80" s="119"/>
      <c r="AR80" s="119"/>
      <c r="AS80" s="119"/>
      <c r="AT80" s="119"/>
      <c r="AU80" s="230"/>
      <c r="AV80" s="230"/>
      <c r="AW80" s="230"/>
      <c r="AX80" s="230"/>
      <c r="AY80" s="230"/>
      <c r="AZ80" s="230"/>
    </row>
    <row r="81" spans="1:52" ht="17.25" customHeight="1" x14ac:dyDescent="0.2">
      <c r="A81" s="144"/>
      <c r="B81" s="144"/>
      <c r="C81" s="144"/>
      <c r="D81" s="144"/>
      <c r="E81" s="144"/>
      <c r="F81" s="144"/>
      <c r="G81" s="233"/>
      <c r="H81" s="144"/>
      <c r="I81" s="144"/>
      <c r="J81" s="144"/>
      <c r="K81" s="144"/>
      <c r="L81" s="144"/>
      <c r="M81" s="144"/>
      <c r="N81" s="144"/>
      <c r="O81" s="144"/>
      <c r="P81" s="144"/>
      <c r="Q81" s="144"/>
      <c r="R81" s="144"/>
      <c r="S81" s="144"/>
      <c r="T81" s="144"/>
      <c r="U81" s="144"/>
      <c r="V81" s="144"/>
      <c r="W81" s="144"/>
      <c r="X81" s="144"/>
      <c r="Y81" s="144"/>
      <c r="Z81" s="144"/>
      <c r="AA81" s="144"/>
      <c r="AB81" s="144"/>
      <c r="AC81" s="104"/>
      <c r="AD81" s="104"/>
      <c r="AE81" s="104"/>
      <c r="AF81" s="104"/>
      <c r="AG81" s="104"/>
      <c r="AH81" s="104"/>
      <c r="AI81" s="104"/>
      <c r="AJ81" s="104"/>
      <c r="AK81" s="104"/>
      <c r="AL81" s="104"/>
      <c r="AM81" s="104"/>
      <c r="AN81" s="104"/>
      <c r="AO81" s="104"/>
      <c r="AP81" s="104"/>
      <c r="AQ81" s="119"/>
      <c r="AR81" s="119"/>
      <c r="AS81" s="119"/>
      <c r="AT81" s="119"/>
      <c r="AU81" s="230"/>
      <c r="AV81" s="230"/>
      <c r="AW81" s="230"/>
      <c r="AX81" s="230"/>
      <c r="AY81" s="230"/>
      <c r="AZ81" s="230"/>
    </row>
    <row r="82" spans="1:52" ht="17.25" customHeight="1" x14ac:dyDescent="0.2">
      <c r="A82" s="144"/>
      <c r="B82" s="144"/>
      <c r="C82" s="144"/>
      <c r="D82" s="144"/>
      <c r="E82" s="144"/>
      <c r="F82" s="144"/>
      <c r="G82" s="233"/>
      <c r="H82" s="144"/>
      <c r="I82" s="144"/>
      <c r="J82" s="144"/>
      <c r="K82" s="144"/>
      <c r="L82" s="144"/>
      <c r="M82" s="144"/>
      <c r="N82" s="144"/>
      <c r="O82" s="144"/>
      <c r="P82" s="144"/>
      <c r="Q82" s="144"/>
      <c r="R82" s="144"/>
      <c r="S82" s="144"/>
      <c r="T82" s="144"/>
      <c r="U82" s="144"/>
      <c r="V82" s="144"/>
      <c r="W82" s="144"/>
      <c r="X82" s="144"/>
      <c r="Y82" s="144"/>
      <c r="Z82" s="144"/>
      <c r="AA82" s="144"/>
      <c r="AB82" s="144"/>
      <c r="AC82" s="104"/>
      <c r="AD82" s="104"/>
      <c r="AE82" s="104"/>
      <c r="AF82" s="104"/>
      <c r="AG82" s="104"/>
      <c r="AH82" s="104"/>
      <c r="AI82" s="104"/>
      <c r="AJ82" s="104"/>
      <c r="AK82" s="104"/>
      <c r="AL82" s="104"/>
      <c r="AM82" s="104"/>
      <c r="AN82" s="104"/>
      <c r="AO82" s="104"/>
      <c r="AP82" s="104"/>
      <c r="AQ82" s="119"/>
      <c r="AR82" s="119"/>
      <c r="AS82" s="119"/>
      <c r="AT82" s="119"/>
      <c r="AU82" s="230"/>
      <c r="AV82" s="230"/>
      <c r="AW82" s="230"/>
      <c r="AX82" s="230"/>
      <c r="AY82" s="230"/>
      <c r="AZ82" s="230"/>
    </row>
    <row r="83" spans="1:52" ht="17.25" customHeight="1" x14ac:dyDescent="0.2">
      <c r="A83" s="144"/>
      <c r="B83" s="144"/>
      <c r="C83" s="144"/>
      <c r="D83" s="144"/>
      <c r="E83" s="144"/>
      <c r="F83" s="144"/>
      <c r="G83" s="233"/>
      <c r="H83" s="144"/>
      <c r="I83" s="144"/>
      <c r="J83" s="144"/>
      <c r="K83" s="144"/>
      <c r="L83" s="144"/>
      <c r="M83" s="144"/>
      <c r="N83" s="144"/>
      <c r="O83" s="144"/>
      <c r="P83" s="144"/>
      <c r="Q83" s="144"/>
      <c r="R83" s="144"/>
      <c r="S83" s="144"/>
      <c r="T83" s="144"/>
      <c r="U83" s="144"/>
      <c r="V83" s="144"/>
      <c r="W83" s="144"/>
      <c r="X83" s="144"/>
      <c r="Y83" s="144"/>
      <c r="Z83" s="144"/>
      <c r="AA83" s="144"/>
      <c r="AB83" s="144"/>
      <c r="AC83" s="104"/>
      <c r="AD83" s="104"/>
      <c r="AE83" s="104"/>
      <c r="AF83" s="104"/>
      <c r="AG83" s="104"/>
      <c r="AH83" s="104"/>
      <c r="AI83" s="104"/>
      <c r="AJ83" s="104"/>
      <c r="AK83" s="104"/>
      <c r="AL83" s="104"/>
      <c r="AM83" s="104"/>
      <c r="AN83" s="104"/>
      <c r="AO83" s="104"/>
      <c r="AP83" s="104"/>
      <c r="AQ83" s="119"/>
      <c r="AR83" s="119"/>
      <c r="AS83" s="119"/>
      <c r="AT83" s="119"/>
      <c r="AU83" s="230"/>
      <c r="AV83" s="230"/>
      <c r="AW83" s="230"/>
      <c r="AX83" s="230"/>
      <c r="AY83" s="230"/>
      <c r="AZ83" s="230"/>
    </row>
    <row r="84" spans="1:52" ht="17.25" customHeight="1" x14ac:dyDescent="0.2">
      <c r="A84" s="144"/>
      <c r="B84" s="144"/>
      <c r="C84" s="144"/>
      <c r="D84" s="144"/>
      <c r="E84" s="144"/>
      <c r="F84" s="144"/>
      <c r="G84" s="233"/>
      <c r="H84" s="144"/>
      <c r="I84" s="144"/>
      <c r="J84" s="144"/>
      <c r="K84" s="144"/>
      <c r="L84" s="144"/>
      <c r="M84" s="144"/>
      <c r="N84" s="144"/>
      <c r="O84" s="144"/>
      <c r="P84" s="144"/>
      <c r="Q84" s="144"/>
      <c r="R84" s="144"/>
      <c r="S84" s="144"/>
      <c r="T84" s="144"/>
      <c r="U84" s="144"/>
      <c r="V84" s="144"/>
      <c r="W84" s="144"/>
      <c r="X84" s="144"/>
      <c r="Y84" s="144"/>
      <c r="Z84" s="144"/>
      <c r="AA84" s="144"/>
      <c r="AB84" s="144"/>
      <c r="AC84" s="104"/>
      <c r="AD84" s="104"/>
      <c r="AE84" s="104"/>
      <c r="AF84" s="104"/>
      <c r="AG84" s="104"/>
      <c r="AH84" s="104"/>
      <c r="AI84" s="104"/>
      <c r="AJ84" s="104"/>
      <c r="AK84" s="104"/>
      <c r="AL84" s="104"/>
      <c r="AM84" s="104"/>
      <c r="AN84" s="104"/>
      <c r="AO84" s="104"/>
      <c r="AP84" s="104"/>
      <c r="AQ84" s="119"/>
      <c r="AR84" s="119"/>
      <c r="AS84" s="119"/>
      <c r="AT84" s="119"/>
      <c r="AU84" s="230"/>
      <c r="AV84" s="230"/>
      <c r="AW84" s="230"/>
      <c r="AX84" s="230"/>
      <c r="AY84" s="230"/>
      <c r="AZ84" s="230"/>
    </row>
    <row r="85" spans="1:52" ht="17.25" customHeight="1" x14ac:dyDescent="0.2">
      <c r="A85" s="144"/>
      <c r="B85" s="144"/>
      <c r="C85" s="144"/>
      <c r="D85" s="144"/>
      <c r="E85" s="144"/>
      <c r="F85" s="144"/>
      <c r="G85" s="233"/>
      <c r="H85" s="144"/>
      <c r="I85" s="144"/>
      <c r="J85" s="144"/>
      <c r="K85" s="144"/>
      <c r="L85" s="144"/>
      <c r="M85" s="144"/>
      <c r="N85" s="144"/>
      <c r="O85" s="144"/>
      <c r="P85" s="144"/>
      <c r="Q85" s="144"/>
      <c r="R85" s="144"/>
      <c r="S85" s="144"/>
      <c r="T85" s="144"/>
      <c r="U85" s="144"/>
      <c r="V85" s="144"/>
      <c r="W85" s="144"/>
      <c r="X85" s="144"/>
      <c r="Y85" s="144"/>
      <c r="Z85" s="144"/>
      <c r="AA85" s="144"/>
      <c r="AB85" s="144"/>
      <c r="AC85" s="104"/>
      <c r="AD85" s="104"/>
      <c r="AE85" s="104"/>
      <c r="AF85" s="104"/>
      <c r="AG85" s="104"/>
      <c r="AH85" s="104"/>
      <c r="AI85" s="104"/>
      <c r="AJ85" s="104"/>
      <c r="AK85" s="104"/>
      <c r="AL85" s="104"/>
      <c r="AM85" s="104"/>
      <c r="AN85" s="104"/>
      <c r="AO85" s="104"/>
      <c r="AP85" s="104"/>
      <c r="AQ85" s="119"/>
      <c r="AR85" s="119"/>
      <c r="AS85" s="119"/>
      <c r="AT85" s="119"/>
      <c r="AU85" s="230"/>
      <c r="AV85" s="230"/>
      <c r="AW85" s="230"/>
      <c r="AX85" s="230"/>
      <c r="AY85" s="230"/>
      <c r="AZ85" s="230"/>
    </row>
    <row r="86" spans="1:52" ht="17.25" customHeight="1" x14ac:dyDescent="0.2">
      <c r="A86" s="144"/>
      <c r="B86" s="144"/>
      <c r="C86" s="144"/>
      <c r="D86" s="144"/>
      <c r="E86" s="144"/>
      <c r="F86" s="144"/>
      <c r="G86" s="233"/>
      <c r="H86" s="144"/>
      <c r="I86" s="144"/>
      <c r="J86" s="144"/>
      <c r="K86" s="144"/>
      <c r="L86" s="144"/>
      <c r="M86" s="144"/>
      <c r="N86" s="144"/>
      <c r="O86" s="144"/>
      <c r="P86" s="144"/>
      <c r="Q86" s="144"/>
      <c r="R86" s="144"/>
      <c r="S86" s="144"/>
      <c r="T86" s="144"/>
      <c r="U86" s="144"/>
      <c r="V86" s="144"/>
      <c r="W86" s="144"/>
      <c r="X86" s="144"/>
      <c r="Y86" s="144"/>
      <c r="Z86" s="144"/>
      <c r="AA86" s="144"/>
      <c r="AB86" s="144"/>
      <c r="AC86" s="104"/>
      <c r="AD86" s="104"/>
      <c r="AE86" s="104"/>
      <c r="AF86" s="104"/>
      <c r="AG86" s="104"/>
      <c r="AH86" s="104"/>
      <c r="AI86" s="104"/>
      <c r="AJ86" s="104"/>
      <c r="AK86" s="104"/>
      <c r="AL86" s="104"/>
      <c r="AM86" s="104"/>
      <c r="AN86" s="104"/>
      <c r="AO86" s="104"/>
      <c r="AP86" s="104"/>
      <c r="AQ86" s="119"/>
      <c r="AR86" s="119"/>
      <c r="AS86" s="119"/>
      <c r="AT86" s="119"/>
      <c r="AU86" s="230"/>
      <c r="AV86" s="230"/>
      <c r="AW86" s="230"/>
      <c r="AX86" s="230"/>
      <c r="AY86" s="230"/>
      <c r="AZ86" s="230"/>
    </row>
    <row r="87" spans="1:52" ht="17.25" customHeight="1" x14ac:dyDescent="0.2">
      <c r="A87" s="144"/>
      <c r="B87" s="144"/>
      <c r="C87" s="144"/>
      <c r="D87" s="144"/>
      <c r="E87" s="144"/>
      <c r="F87" s="144"/>
      <c r="G87" s="233"/>
      <c r="H87" s="144"/>
      <c r="I87" s="144"/>
      <c r="J87" s="144"/>
      <c r="K87" s="144"/>
      <c r="L87" s="144"/>
      <c r="M87" s="144"/>
      <c r="N87" s="144"/>
      <c r="O87" s="144"/>
      <c r="P87" s="144"/>
      <c r="Q87" s="144"/>
      <c r="R87" s="144"/>
      <c r="S87" s="144"/>
      <c r="T87" s="144"/>
      <c r="U87" s="144"/>
      <c r="V87" s="144"/>
      <c r="W87" s="144"/>
      <c r="X87" s="144"/>
      <c r="Y87" s="144"/>
      <c r="Z87" s="144"/>
      <c r="AA87" s="144"/>
      <c r="AB87" s="144"/>
      <c r="AC87" s="104"/>
      <c r="AD87" s="104"/>
      <c r="AE87" s="104"/>
      <c r="AF87" s="104"/>
      <c r="AG87" s="104"/>
      <c r="AH87" s="104"/>
      <c r="AI87" s="104"/>
      <c r="AJ87" s="104"/>
      <c r="AK87" s="104"/>
      <c r="AL87" s="104"/>
      <c r="AM87" s="104"/>
      <c r="AN87" s="104"/>
      <c r="AO87" s="104"/>
      <c r="AP87" s="104"/>
      <c r="AQ87" s="119"/>
      <c r="AR87" s="119"/>
      <c r="AS87" s="119"/>
      <c r="AT87" s="119"/>
      <c r="AU87" s="230"/>
      <c r="AV87" s="230"/>
      <c r="AW87" s="230"/>
      <c r="AX87" s="230"/>
      <c r="AY87" s="230"/>
      <c r="AZ87" s="230"/>
    </row>
    <row r="88" spans="1:52" ht="17.25" customHeight="1" x14ac:dyDescent="0.2">
      <c r="A88" s="144"/>
      <c r="B88" s="144"/>
      <c r="C88" s="144"/>
      <c r="D88" s="144"/>
      <c r="E88" s="144"/>
      <c r="F88" s="144"/>
      <c r="G88" s="233"/>
      <c r="H88" s="144"/>
      <c r="I88" s="144"/>
      <c r="J88" s="144"/>
      <c r="K88" s="144"/>
      <c r="L88" s="144"/>
      <c r="M88" s="144"/>
      <c r="N88" s="144"/>
      <c r="O88" s="144"/>
      <c r="P88" s="144"/>
      <c r="Q88" s="144"/>
      <c r="R88" s="144"/>
      <c r="S88" s="144"/>
      <c r="T88" s="144"/>
      <c r="U88" s="144"/>
      <c r="V88" s="144"/>
      <c r="W88" s="144"/>
      <c r="X88" s="144"/>
      <c r="Y88" s="144"/>
      <c r="Z88" s="144"/>
      <c r="AA88" s="144"/>
      <c r="AB88" s="144"/>
      <c r="AC88" s="104"/>
      <c r="AD88" s="104"/>
      <c r="AE88" s="104"/>
      <c r="AF88" s="104"/>
      <c r="AG88" s="104"/>
      <c r="AH88" s="104"/>
      <c r="AI88" s="104"/>
      <c r="AJ88" s="104"/>
      <c r="AK88" s="104"/>
      <c r="AL88" s="104"/>
      <c r="AM88" s="104"/>
      <c r="AN88" s="104"/>
      <c r="AO88" s="104"/>
      <c r="AP88" s="104"/>
      <c r="AQ88" s="119"/>
      <c r="AR88" s="119"/>
      <c r="AS88" s="119"/>
      <c r="AT88" s="119"/>
      <c r="AU88" s="230"/>
      <c r="AV88" s="230"/>
      <c r="AW88" s="230"/>
      <c r="AX88" s="230"/>
      <c r="AY88" s="230"/>
      <c r="AZ88" s="230"/>
    </row>
    <row r="89" spans="1:52" ht="17.25" customHeight="1" x14ac:dyDescent="0.2">
      <c r="A89" s="144"/>
      <c r="B89" s="144"/>
      <c r="C89" s="144"/>
      <c r="D89" s="144"/>
      <c r="E89" s="144"/>
      <c r="F89" s="144"/>
      <c r="G89" s="233"/>
      <c r="H89" s="144"/>
      <c r="I89" s="144"/>
      <c r="J89" s="144"/>
      <c r="K89" s="144"/>
      <c r="L89" s="144"/>
      <c r="M89" s="144"/>
      <c r="N89" s="144"/>
      <c r="O89" s="144"/>
      <c r="P89" s="144"/>
      <c r="Q89" s="144"/>
      <c r="R89" s="144"/>
      <c r="S89" s="144"/>
      <c r="T89" s="144"/>
      <c r="U89" s="144"/>
      <c r="V89" s="144"/>
      <c r="W89" s="144"/>
      <c r="X89" s="144"/>
      <c r="Y89" s="144"/>
      <c r="Z89" s="144"/>
      <c r="AA89" s="144"/>
      <c r="AB89" s="144"/>
      <c r="AC89" s="104"/>
      <c r="AD89" s="104"/>
      <c r="AE89" s="104"/>
      <c r="AF89" s="104"/>
      <c r="AG89" s="104"/>
      <c r="AH89" s="104"/>
      <c r="AI89" s="104"/>
      <c r="AJ89" s="104"/>
      <c r="AK89" s="104"/>
      <c r="AL89" s="104"/>
      <c r="AM89" s="104"/>
      <c r="AN89" s="104"/>
      <c r="AO89" s="104"/>
      <c r="AP89" s="104"/>
      <c r="AQ89" s="119"/>
      <c r="AR89" s="119"/>
      <c r="AS89" s="119"/>
      <c r="AT89" s="119"/>
      <c r="AU89" s="230"/>
      <c r="AV89" s="230"/>
      <c r="AW89" s="230"/>
      <c r="AX89" s="230"/>
      <c r="AY89" s="230"/>
      <c r="AZ89" s="230"/>
    </row>
    <row r="90" spans="1:52" ht="17.25" customHeight="1" x14ac:dyDescent="0.2">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04"/>
      <c r="AD90" s="104"/>
      <c r="AE90" s="104"/>
      <c r="AF90" s="104"/>
      <c r="AG90" s="104"/>
      <c r="AH90" s="104"/>
      <c r="AI90" s="104"/>
      <c r="AJ90" s="104"/>
      <c r="AK90" s="104"/>
      <c r="AL90" s="104"/>
      <c r="AM90" s="104"/>
      <c r="AN90" s="104"/>
      <c r="AO90" s="104"/>
      <c r="AP90" s="104"/>
      <c r="AQ90" s="119"/>
      <c r="AR90" s="119"/>
      <c r="AS90" s="119"/>
      <c r="AT90" s="119"/>
      <c r="AU90" s="230"/>
      <c r="AV90" s="230"/>
      <c r="AW90" s="230"/>
      <c r="AX90" s="230"/>
      <c r="AY90" s="230"/>
      <c r="AZ90" s="230"/>
    </row>
    <row r="91" spans="1:52" ht="17.25" customHeight="1" x14ac:dyDescent="0.2">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04"/>
      <c r="AD91" s="104"/>
      <c r="AE91" s="104"/>
      <c r="AF91" s="104"/>
      <c r="AG91" s="104"/>
      <c r="AH91" s="104"/>
      <c r="AI91" s="104"/>
      <c r="AJ91" s="104"/>
      <c r="AK91" s="104"/>
      <c r="AL91" s="104"/>
      <c r="AM91" s="104"/>
      <c r="AN91" s="104"/>
      <c r="AO91" s="104"/>
      <c r="AP91" s="104"/>
      <c r="AQ91" s="119"/>
      <c r="AR91" s="119"/>
      <c r="AS91" s="119"/>
      <c r="AT91" s="119"/>
      <c r="AU91" s="230"/>
      <c r="AV91" s="230"/>
      <c r="AW91" s="230"/>
      <c r="AX91" s="230"/>
      <c r="AY91" s="230"/>
      <c r="AZ91" s="230"/>
    </row>
    <row r="92" spans="1:52" ht="17.25" customHeight="1" x14ac:dyDescent="0.2">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19"/>
      <c r="AD92" s="119"/>
      <c r="AE92" s="119"/>
      <c r="AF92" s="119"/>
      <c r="AG92" s="119"/>
      <c r="AH92" s="119"/>
      <c r="AI92" s="119"/>
      <c r="AJ92" s="119"/>
      <c r="AK92" s="119"/>
      <c r="AL92" s="119"/>
      <c r="AM92" s="119"/>
      <c r="AN92" s="119"/>
      <c r="AO92" s="119"/>
      <c r="AP92" s="119"/>
      <c r="AQ92" s="119"/>
      <c r="AR92" s="119"/>
      <c r="AS92" s="119"/>
      <c r="AT92" s="119"/>
      <c r="AU92" s="230"/>
      <c r="AV92" s="230"/>
      <c r="AW92" s="230"/>
      <c r="AX92" s="230"/>
      <c r="AY92" s="230"/>
      <c r="AZ92" s="230"/>
    </row>
    <row r="93" spans="1:52" ht="17.25" customHeight="1" x14ac:dyDescent="0.2">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19"/>
      <c r="AD93" s="119"/>
      <c r="AE93" s="119"/>
      <c r="AF93" s="119"/>
      <c r="AG93" s="119"/>
      <c r="AH93" s="119"/>
      <c r="AI93" s="119"/>
      <c r="AJ93" s="119"/>
      <c r="AK93" s="119"/>
      <c r="AL93" s="119"/>
      <c r="AM93" s="119"/>
      <c r="AN93" s="119"/>
      <c r="AO93" s="119"/>
      <c r="AP93" s="119"/>
      <c r="AQ93" s="119"/>
      <c r="AR93" s="119"/>
      <c r="AS93" s="119"/>
      <c r="AT93" s="119"/>
      <c r="AU93" s="230"/>
      <c r="AV93" s="230"/>
      <c r="AW93" s="230"/>
      <c r="AX93" s="230"/>
      <c r="AY93" s="230"/>
      <c r="AZ93" s="230"/>
    </row>
    <row r="94" spans="1:52" ht="17.25" customHeight="1" x14ac:dyDescent="0.2">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19"/>
      <c r="AD94" s="119"/>
      <c r="AE94" s="119"/>
      <c r="AF94" s="119"/>
      <c r="AG94" s="119"/>
      <c r="AH94" s="119"/>
      <c r="AI94" s="119"/>
      <c r="AJ94" s="119"/>
      <c r="AK94" s="119"/>
      <c r="AL94" s="119"/>
      <c r="AM94" s="119"/>
      <c r="AN94" s="119"/>
      <c r="AO94" s="119"/>
      <c r="AP94" s="119"/>
      <c r="AQ94" s="119"/>
      <c r="AR94" s="119"/>
      <c r="AS94" s="119"/>
      <c r="AT94" s="119"/>
      <c r="AU94" s="230"/>
      <c r="AV94" s="230"/>
      <c r="AW94" s="230"/>
      <c r="AX94" s="230"/>
      <c r="AY94" s="230"/>
      <c r="AZ94" s="230"/>
    </row>
    <row r="95" spans="1:52" ht="17.25" customHeight="1" x14ac:dyDescent="0.2">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19"/>
      <c r="AD95" s="119"/>
      <c r="AE95" s="119"/>
      <c r="AF95" s="119"/>
      <c r="AG95" s="119"/>
      <c r="AH95" s="119"/>
      <c r="AI95" s="119"/>
      <c r="AJ95" s="119"/>
      <c r="AK95" s="119"/>
      <c r="AL95" s="119"/>
      <c r="AM95" s="119"/>
      <c r="AN95" s="119"/>
      <c r="AO95" s="119"/>
      <c r="AP95" s="119"/>
      <c r="AQ95" s="119"/>
      <c r="AR95" s="119"/>
      <c r="AS95" s="119"/>
      <c r="AT95" s="119"/>
      <c r="AU95" s="230"/>
      <c r="AV95" s="230"/>
      <c r="AW95" s="230"/>
      <c r="AX95" s="230"/>
      <c r="AY95" s="230"/>
      <c r="AZ95" s="230"/>
    </row>
    <row r="96" spans="1:52" ht="17.25" customHeight="1" x14ac:dyDescent="0.2">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19"/>
      <c r="AD96" s="119"/>
      <c r="AE96" s="119"/>
      <c r="AF96" s="119"/>
      <c r="AG96" s="119"/>
      <c r="AH96" s="119"/>
      <c r="AI96" s="119"/>
      <c r="AJ96" s="119"/>
      <c r="AK96" s="119"/>
      <c r="AL96" s="119"/>
      <c r="AM96" s="119"/>
      <c r="AN96" s="119"/>
      <c r="AO96" s="119"/>
      <c r="AP96" s="119"/>
      <c r="AQ96" s="119"/>
      <c r="AR96" s="119"/>
      <c r="AS96" s="119"/>
      <c r="AT96" s="119"/>
      <c r="AU96" s="230"/>
      <c r="AV96" s="230"/>
      <c r="AW96" s="230"/>
      <c r="AX96" s="230"/>
      <c r="AY96" s="230"/>
      <c r="AZ96" s="230"/>
    </row>
    <row r="97" spans="1:52" ht="17.25" customHeight="1" x14ac:dyDescent="0.2">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19"/>
      <c r="AD97" s="119"/>
      <c r="AE97" s="119"/>
      <c r="AF97" s="119"/>
      <c r="AG97" s="119"/>
      <c r="AH97" s="119"/>
      <c r="AI97" s="119"/>
      <c r="AJ97" s="119"/>
      <c r="AK97" s="119"/>
      <c r="AL97" s="119"/>
      <c r="AM97" s="119"/>
      <c r="AN97" s="119"/>
      <c r="AO97" s="119"/>
      <c r="AP97" s="119"/>
      <c r="AQ97" s="119"/>
      <c r="AR97" s="119"/>
      <c r="AS97" s="119"/>
      <c r="AT97" s="119"/>
      <c r="AU97" s="230"/>
      <c r="AV97" s="230"/>
      <c r="AW97" s="230"/>
      <c r="AX97" s="230"/>
      <c r="AY97" s="230"/>
      <c r="AZ97" s="230"/>
    </row>
    <row r="98" spans="1:52" ht="17.25" customHeight="1" x14ac:dyDescent="0.2">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19"/>
      <c r="AD98" s="119"/>
      <c r="AE98" s="119"/>
      <c r="AF98" s="119"/>
      <c r="AG98" s="119"/>
      <c r="AH98" s="119"/>
      <c r="AI98" s="119"/>
      <c r="AJ98" s="119"/>
      <c r="AK98" s="119"/>
      <c r="AL98" s="119"/>
      <c r="AM98" s="119"/>
      <c r="AN98" s="119"/>
      <c r="AO98" s="119"/>
      <c r="AP98" s="119"/>
      <c r="AQ98" s="119"/>
      <c r="AR98" s="119"/>
      <c r="AS98" s="119"/>
      <c r="AT98" s="119"/>
      <c r="AU98" s="230"/>
      <c r="AV98" s="230"/>
      <c r="AW98" s="230"/>
      <c r="AX98" s="230"/>
      <c r="AY98" s="230"/>
      <c r="AZ98" s="230"/>
    </row>
    <row r="99" spans="1:52" ht="17.25" customHeight="1" x14ac:dyDescent="0.2">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19"/>
      <c r="AD99" s="119"/>
      <c r="AE99" s="119"/>
      <c r="AF99" s="119"/>
      <c r="AG99" s="119"/>
      <c r="AH99" s="119"/>
      <c r="AI99" s="119"/>
      <c r="AJ99" s="119"/>
      <c r="AK99" s="119"/>
      <c r="AL99" s="119"/>
      <c r="AM99" s="119"/>
      <c r="AN99" s="119"/>
      <c r="AO99" s="119"/>
      <c r="AP99" s="119"/>
      <c r="AQ99" s="119"/>
      <c r="AR99" s="119"/>
      <c r="AS99" s="119"/>
      <c r="AT99" s="119"/>
      <c r="AU99" s="230"/>
      <c r="AV99" s="230"/>
      <c r="AW99" s="230"/>
      <c r="AX99" s="230"/>
      <c r="AY99" s="230"/>
      <c r="AZ99" s="230"/>
    </row>
    <row r="100" spans="1:52" ht="17.25" customHeight="1" x14ac:dyDescent="0.2">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19"/>
      <c r="AD100" s="119"/>
      <c r="AE100" s="119"/>
      <c r="AF100" s="119"/>
      <c r="AG100" s="119"/>
      <c r="AH100" s="119"/>
      <c r="AI100" s="119"/>
      <c r="AJ100" s="119"/>
      <c r="AK100" s="119"/>
      <c r="AL100" s="119"/>
      <c r="AM100" s="119"/>
      <c r="AN100" s="119"/>
      <c r="AO100" s="119"/>
      <c r="AP100" s="119"/>
      <c r="AQ100" s="119"/>
      <c r="AR100" s="119"/>
      <c r="AS100" s="119"/>
      <c r="AT100" s="119"/>
      <c r="AU100" s="230"/>
      <c r="AV100" s="230"/>
      <c r="AW100" s="230"/>
      <c r="AX100" s="230"/>
      <c r="AY100" s="230"/>
      <c r="AZ100" s="230"/>
    </row>
    <row r="101" spans="1:52" ht="17.25" customHeight="1" x14ac:dyDescent="0.2">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19"/>
      <c r="AD101" s="119"/>
      <c r="AE101" s="119"/>
      <c r="AF101" s="119"/>
      <c r="AG101" s="119"/>
      <c r="AH101" s="119"/>
      <c r="AI101" s="119"/>
      <c r="AJ101" s="119"/>
      <c r="AK101" s="119"/>
      <c r="AL101" s="119"/>
      <c r="AM101" s="119"/>
      <c r="AN101" s="119"/>
      <c r="AO101" s="119"/>
      <c r="AP101" s="119"/>
      <c r="AQ101" s="119"/>
      <c r="AR101" s="119"/>
      <c r="AS101" s="119"/>
      <c r="AT101" s="119"/>
      <c r="AU101" s="230"/>
      <c r="AV101" s="230"/>
      <c r="AW101" s="230"/>
      <c r="AX101" s="230"/>
      <c r="AY101" s="230"/>
      <c r="AZ101" s="230"/>
    </row>
    <row r="102" spans="1:52" ht="17.25" customHeight="1" x14ac:dyDescent="0.2">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19"/>
      <c r="AD102" s="119"/>
      <c r="AE102" s="119"/>
      <c r="AF102" s="119"/>
      <c r="AG102" s="119"/>
      <c r="AH102" s="119"/>
      <c r="AI102" s="119"/>
      <c r="AJ102" s="119"/>
      <c r="AK102" s="119"/>
      <c r="AL102" s="119"/>
      <c r="AM102" s="119"/>
      <c r="AN102" s="119"/>
      <c r="AO102" s="119"/>
      <c r="AP102" s="119"/>
      <c r="AQ102" s="119"/>
      <c r="AR102" s="119"/>
      <c r="AS102" s="119"/>
      <c r="AT102" s="119"/>
      <c r="AU102" s="230"/>
      <c r="AV102" s="230"/>
      <c r="AW102" s="230"/>
      <c r="AX102" s="230"/>
      <c r="AY102" s="230"/>
      <c r="AZ102" s="230"/>
    </row>
    <row r="103" spans="1:52" ht="17.25" customHeight="1" x14ac:dyDescent="0.2">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19"/>
      <c r="AD103" s="119"/>
      <c r="AE103" s="119"/>
      <c r="AF103" s="119"/>
      <c r="AG103" s="119"/>
      <c r="AH103" s="119"/>
      <c r="AI103" s="119"/>
      <c r="AJ103" s="119"/>
      <c r="AK103" s="119"/>
      <c r="AL103" s="119"/>
      <c r="AM103" s="119"/>
      <c r="AN103" s="119"/>
      <c r="AO103" s="119"/>
      <c r="AP103" s="119"/>
      <c r="AQ103" s="119"/>
      <c r="AR103" s="119"/>
      <c r="AS103" s="119"/>
      <c r="AT103" s="119"/>
      <c r="AU103" s="230"/>
      <c r="AV103" s="230"/>
      <c r="AW103" s="230"/>
      <c r="AX103" s="230"/>
      <c r="AY103" s="230"/>
      <c r="AZ103" s="230"/>
    </row>
    <row r="104" spans="1:52" ht="17.25" customHeight="1" x14ac:dyDescent="0.2">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19"/>
      <c r="AD104" s="119"/>
      <c r="AE104" s="119"/>
      <c r="AF104" s="119"/>
      <c r="AG104" s="119"/>
      <c r="AH104" s="119"/>
      <c r="AI104" s="119"/>
      <c r="AJ104" s="119"/>
      <c r="AK104" s="119"/>
      <c r="AL104" s="119"/>
      <c r="AM104" s="119"/>
      <c r="AN104" s="119"/>
      <c r="AO104" s="119"/>
      <c r="AP104" s="119"/>
      <c r="AQ104" s="119"/>
      <c r="AR104" s="119"/>
      <c r="AS104" s="119"/>
      <c r="AT104" s="119"/>
      <c r="AU104" s="230"/>
      <c r="AV104" s="230"/>
      <c r="AW104" s="230"/>
      <c r="AX104" s="230"/>
      <c r="AY104" s="230"/>
      <c r="AZ104" s="230"/>
    </row>
    <row r="105" spans="1:52" ht="17.25" customHeight="1" x14ac:dyDescent="0.2">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19"/>
      <c r="AD105" s="119"/>
      <c r="AE105" s="119"/>
      <c r="AF105" s="119"/>
      <c r="AG105" s="119"/>
      <c r="AH105" s="119"/>
      <c r="AI105" s="119"/>
      <c r="AJ105" s="119"/>
      <c r="AK105" s="119"/>
      <c r="AL105" s="119"/>
      <c r="AM105" s="119"/>
      <c r="AN105" s="119"/>
      <c r="AO105" s="119"/>
      <c r="AP105" s="119"/>
      <c r="AQ105" s="119"/>
      <c r="AR105" s="119"/>
      <c r="AS105" s="119"/>
      <c r="AT105" s="119"/>
      <c r="AU105" s="230"/>
      <c r="AV105" s="230"/>
      <c r="AW105" s="230"/>
      <c r="AX105" s="230"/>
      <c r="AY105" s="230"/>
      <c r="AZ105" s="230"/>
    </row>
    <row r="106" spans="1:52" ht="17.25" customHeight="1" x14ac:dyDescent="0.2">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19"/>
      <c r="AD106" s="119"/>
      <c r="AE106" s="119"/>
      <c r="AF106" s="119"/>
      <c r="AG106" s="119"/>
      <c r="AH106" s="119"/>
      <c r="AI106" s="119"/>
      <c r="AJ106" s="119"/>
      <c r="AK106" s="119"/>
      <c r="AL106" s="119"/>
      <c r="AM106" s="119"/>
      <c r="AN106" s="119"/>
      <c r="AO106" s="119"/>
      <c r="AP106" s="119"/>
      <c r="AQ106" s="119"/>
      <c r="AR106" s="119"/>
      <c r="AS106" s="119"/>
      <c r="AT106" s="119"/>
      <c r="AU106" s="230"/>
      <c r="AV106" s="230"/>
      <c r="AW106" s="230"/>
      <c r="AX106" s="230"/>
      <c r="AY106" s="230"/>
      <c r="AZ106" s="230"/>
    </row>
    <row r="107" spans="1:52" ht="17.25" customHeight="1" x14ac:dyDescent="0.2">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19"/>
      <c r="AD107" s="119"/>
      <c r="AE107" s="119"/>
      <c r="AF107" s="119"/>
      <c r="AG107" s="119"/>
      <c r="AH107" s="119"/>
      <c r="AI107" s="119"/>
      <c r="AJ107" s="119"/>
      <c r="AK107" s="119"/>
      <c r="AL107" s="119"/>
      <c r="AM107" s="119"/>
      <c r="AN107" s="119"/>
      <c r="AO107" s="119"/>
      <c r="AP107" s="119"/>
      <c r="AQ107" s="119"/>
      <c r="AR107" s="119"/>
      <c r="AS107" s="119"/>
      <c r="AT107" s="119"/>
      <c r="AU107" s="230"/>
      <c r="AV107" s="230"/>
      <c r="AW107" s="230"/>
      <c r="AX107" s="230"/>
      <c r="AY107" s="230"/>
      <c r="AZ107" s="230"/>
    </row>
    <row r="108" spans="1:52" ht="17.25" customHeight="1" x14ac:dyDescent="0.2">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19"/>
      <c r="AD108" s="119"/>
      <c r="AE108" s="119"/>
      <c r="AF108" s="119"/>
      <c r="AG108" s="119"/>
      <c r="AH108" s="119"/>
      <c r="AI108" s="119"/>
      <c r="AJ108" s="119"/>
      <c r="AK108" s="119"/>
      <c r="AL108" s="119"/>
      <c r="AM108" s="119"/>
      <c r="AN108" s="119"/>
      <c r="AO108" s="119"/>
      <c r="AP108" s="119"/>
      <c r="AQ108" s="119"/>
      <c r="AR108" s="119"/>
      <c r="AS108" s="119"/>
      <c r="AT108" s="119"/>
      <c r="AU108" s="230"/>
      <c r="AV108" s="230"/>
      <c r="AW108" s="230"/>
      <c r="AX108" s="230"/>
      <c r="AY108" s="230"/>
      <c r="AZ108" s="230"/>
    </row>
    <row r="109" spans="1:52" ht="17.25" customHeight="1" x14ac:dyDescent="0.2">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19"/>
      <c r="AD109" s="119"/>
      <c r="AE109" s="119"/>
      <c r="AF109" s="119"/>
      <c r="AG109" s="119"/>
      <c r="AH109" s="119"/>
      <c r="AI109" s="119"/>
      <c r="AJ109" s="119"/>
      <c r="AK109" s="119"/>
      <c r="AL109" s="119"/>
      <c r="AM109" s="119"/>
      <c r="AN109" s="119"/>
      <c r="AO109" s="119"/>
      <c r="AP109" s="119"/>
      <c r="AQ109" s="119"/>
      <c r="AR109" s="119"/>
      <c r="AS109" s="119"/>
      <c r="AT109" s="119"/>
      <c r="AU109" s="230"/>
      <c r="AV109" s="230"/>
      <c r="AW109" s="230"/>
      <c r="AX109" s="230"/>
      <c r="AY109" s="230"/>
      <c r="AZ109" s="230"/>
    </row>
    <row r="110" spans="1:52" ht="17.25" customHeight="1" x14ac:dyDescent="0.2">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19"/>
      <c r="AD110" s="119"/>
      <c r="AE110" s="119"/>
      <c r="AF110" s="119"/>
      <c r="AG110" s="119"/>
      <c r="AH110" s="119"/>
      <c r="AI110" s="119"/>
      <c r="AJ110" s="119"/>
      <c r="AK110" s="119"/>
      <c r="AL110" s="119"/>
      <c r="AM110" s="119"/>
      <c r="AN110" s="119"/>
      <c r="AO110" s="119"/>
      <c r="AP110" s="119"/>
      <c r="AQ110" s="119"/>
      <c r="AR110" s="119"/>
      <c r="AS110" s="119"/>
      <c r="AT110" s="119"/>
      <c r="AU110" s="230"/>
      <c r="AV110" s="230"/>
      <c r="AW110" s="230"/>
      <c r="AX110" s="230"/>
      <c r="AY110" s="230"/>
      <c r="AZ110" s="230"/>
    </row>
    <row r="111" spans="1:52" ht="17.25" customHeight="1" x14ac:dyDescent="0.2">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19"/>
      <c r="AD111" s="119"/>
      <c r="AE111" s="119"/>
      <c r="AF111" s="119"/>
      <c r="AG111" s="119"/>
      <c r="AH111" s="119"/>
      <c r="AI111" s="119"/>
      <c r="AJ111" s="119"/>
      <c r="AK111" s="119"/>
      <c r="AL111" s="119"/>
      <c r="AM111" s="119"/>
      <c r="AN111" s="119"/>
      <c r="AO111" s="119"/>
      <c r="AP111" s="119"/>
      <c r="AQ111" s="119"/>
      <c r="AR111" s="119"/>
      <c r="AS111" s="119"/>
      <c r="AT111" s="119"/>
      <c r="AU111" s="230"/>
      <c r="AV111" s="230"/>
      <c r="AW111" s="230"/>
      <c r="AX111" s="230"/>
      <c r="AY111" s="230"/>
      <c r="AZ111" s="230"/>
    </row>
    <row r="112" spans="1:52" ht="17.25" customHeight="1" x14ac:dyDescent="0.2">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19"/>
      <c r="AD112" s="119"/>
      <c r="AE112" s="119"/>
      <c r="AF112" s="119"/>
      <c r="AG112" s="119"/>
      <c r="AH112" s="119"/>
      <c r="AI112" s="119"/>
      <c r="AJ112" s="119"/>
      <c r="AK112" s="119"/>
      <c r="AL112" s="119"/>
      <c r="AM112" s="119"/>
      <c r="AN112" s="119"/>
      <c r="AO112" s="119"/>
      <c r="AP112" s="119"/>
      <c r="AQ112" s="119"/>
      <c r="AR112" s="119"/>
      <c r="AS112" s="119"/>
      <c r="AT112" s="119"/>
      <c r="AU112" s="230"/>
      <c r="AV112" s="230"/>
      <c r="AW112" s="230"/>
      <c r="AX112" s="230"/>
      <c r="AY112" s="230"/>
      <c r="AZ112" s="230"/>
    </row>
    <row r="113" spans="1:52" ht="17.25" customHeight="1" x14ac:dyDescent="0.2">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19"/>
      <c r="AD113" s="119"/>
      <c r="AE113" s="119"/>
      <c r="AF113" s="119"/>
      <c r="AG113" s="119"/>
      <c r="AH113" s="119"/>
      <c r="AI113" s="119"/>
      <c r="AJ113" s="119"/>
      <c r="AK113" s="119"/>
      <c r="AL113" s="119"/>
      <c r="AM113" s="119"/>
      <c r="AN113" s="119"/>
      <c r="AO113" s="119"/>
      <c r="AP113" s="119"/>
      <c r="AQ113" s="119"/>
      <c r="AR113" s="119"/>
      <c r="AS113" s="119"/>
      <c r="AT113" s="119"/>
      <c r="AU113" s="230"/>
      <c r="AV113" s="230"/>
      <c r="AW113" s="230"/>
      <c r="AX113" s="230"/>
      <c r="AY113" s="230"/>
      <c r="AZ113" s="230"/>
    </row>
    <row r="114" spans="1:52" ht="17.25" customHeight="1" x14ac:dyDescent="0.2">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19"/>
      <c r="AD114" s="119"/>
      <c r="AE114" s="119"/>
      <c r="AF114" s="119"/>
      <c r="AG114" s="119"/>
      <c r="AH114" s="119"/>
      <c r="AI114" s="119"/>
      <c r="AJ114" s="119"/>
      <c r="AK114" s="119"/>
      <c r="AL114" s="119"/>
      <c r="AM114" s="119"/>
      <c r="AN114" s="119"/>
      <c r="AO114" s="119"/>
      <c r="AP114" s="119"/>
      <c r="AQ114" s="119"/>
      <c r="AR114" s="119"/>
      <c r="AS114" s="119"/>
      <c r="AT114" s="119"/>
      <c r="AU114" s="230"/>
      <c r="AV114" s="230"/>
      <c r="AW114" s="230"/>
      <c r="AX114" s="230"/>
      <c r="AY114" s="230"/>
      <c r="AZ114" s="230"/>
    </row>
    <row r="115" spans="1:52" ht="17.25" customHeight="1" x14ac:dyDescent="0.2">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19"/>
      <c r="AD115" s="119"/>
      <c r="AE115" s="119"/>
      <c r="AF115" s="119"/>
      <c r="AG115" s="119"/>
      <c r="AH115" s="119"/>
      <c r="AI115" s="119"/>
      <c r="AJ115" s="119"/>
      <c r="AK115" s="119"/>
      <c r="AL115" s="119"/>
      <c r="AM115" s="119"/>
      <c r="AN115" s="119"/>
      <c r="AO115" s="119"/>
      <c r="AP115" s="119"/>
      <c r="AQ115" s="119"/>
      <c r="AR115" s="119"/>
      <c r="AS115" s="119"/>
      <c r="AT115" s="119"/>
      <c r="AU115" s="230"/>
      <c r="AV115" s="230"/>
      <c r="AW115" s="230"/>
      <c r="AX115" s="230"/>
      <c r="AY115" s="230"/>
      <c r="AZ115" s="230"/>
    </row>
    <row r="116" spans="1:52" ht="17.25" customHeight="1" x14ac:dyDescent="0.2">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19"/>
      <c r="AD116" s="119"/>
      <c r="AE116" s="119"/>
      <c r="AF116" s="119"/>
      <c r="AG116" s="119"/>
      <c r="AH116" s="119"/>
      <c r="AI116" s="119"/>
      <c r="AJ116" s="119"/>
      <c r="AK116" s="119"/>
      <c r="AL116" s="119"/>
      <c r="AM116" s="119"/>
      <c r="AN116" s="119"/>
      <c r="AO116" s="119"/>
      <c r="AP116" s="119"/>
      <c r="AQ116" s="119"/>
      <c r="AR116" s="119"/>
      <c r="AS116" s="119"/>
      <c r="AT116" s="119"/>
      <c r="AU116" s="230"/>
      <c r="AV116" s="230"/>
      <c r="AW116" s="230"/>
      <c r="AX116" s="230"/>
      <c r="AY116" s="230"/>
      <c r="AZ116" s="230"/>
    </row>
    <row r="117" spans="1:52" ht="17.25" customHeight="1" x14ac:dyDescent="0.2">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19"/>
      <c r="AD117" s="119"/>
      <c r="AE117" s="119"/>
      <c r="AF117" s="119"/>
      <c r="AG117" s="119"/>
      <c r="AH117" s="119"/>
      <c r="AI117" s="119"/>
      <c r="AJ117" s="119"/>
      <c r="AK117" s="119"/>
      <c r="AL117" s="119"/>
      <c r="AM117" s="119"/>
      <c r="AN117" s="119"/>
      <c r="AO117" s="119"/>
      <c r="AP117" s="119"/>
      <c r="AQ117" s="119"/>
      <c r="AR117" s="119"/>
      <c r="AS117" s="119"/>
      <c r="AT117" s="119"/>
      <c r="AU117" s="230"/>
      <c r="AV117" s="230"/>
      <c r="AW117" s="230"/>
      <c r="AX117" s="230"/>
      <c r="AY117" s="230"/>
      <c r="AZ117" s="230"/>
    </row>
    <row r="118" spans="1:52" ht="17.25" customHeight="1" x14ac:dyDescent="0.2">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19"/>
      <c r="AD118" s="119"/>
      <c r="AE118" s="119"/>
      <c r="AF118" s="119"/>
      <c r="AG118" s="119"/>
      <c r="AH118" s="119"/>
      <c r="AI118" s="119"/>
      <c r="AJ118" s="119"/>
      <c r="AK118" s="119"/>
      <c r="AL118" s="119"/>
      <c r="AM118" s="119"/>
      <c r="AN118" s="119"/>
      <c r="AO118" s="119"/>
      <c r="AP118" s="119"/>
      <c r="AQ118" s="119"/>
      <c r="AR118" s="119"/>
      <c r="AS118" s="119"/>
      <c r="AT118" s="119"/>
      <c r="AU118" s="230"/>
      <c r="AV118" s="230"/>
      <c r="AW118" s="230"/>
      <c r="AX118" s="230"/>
      <c r="AY118" s="230"/>
      <c r="AZ118" s="230"/>
    </row>
    <row r="119" spans="1:52" ht="17.25" customHeight="1" x14ac:dyDescent="0.2">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19"/>
      <c r="AD119" s="119"/>
      <c r="AE119" s="119"/>
      <c r="AF119" s="119"/>
      <c r="AG119" s="119"/>
      <c r="AH119" s="119"/>
      <c r="AI119" s="119"/>
      <c r="AJ119" s="119"/>
      <c r="AK119" s="119"/>
      <c r="AL119" s="119"/>
      <c r="AM119" s="119"/>
      <c r="AN119" s="119"/>
      <c r="AO119" s="119"/>
      <c r="AP119" s="119"/>
      <c r="AQ119" s="119"/>
      <c r="AR119" s="119"/>
      <c r="AS119" s="119"/>
      <c r="AT119" s="119"/>
      <c r="AU119" s="230"/>
      <c r="AV119" s="230"/>
      <c r="AW119" s="230"/>
      <c r="AX119" s="230"/>
      <c r="AY119" s="230"/>
      <c r="AZ119" s="230"/>
    </row>
    <row r="120" spans="1:52" ht="17.25" customHeight="1" x14ac:dyDescent="0.2">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19"/>
      <c r="AD120" s="119"/>
      <c r="AE120" s="119"/>
      <c r="AF120" s="119"/>
      <c r="AG120" s="119"/>
      <c r="AH120" s="119"/>
      <c r="AI120" s="119"/>
      <c r="AJ120" s="119"/>
      <c r="AK120" s="119"/>
      <c r="AL120" s="119"/>
      <c r="AM120" s="119"/>
      <c r="AN120" s="119"/>
      <c r="AO120" s="119"/>
      <c r="AP120" s="119"/>
      <c r="AQ120" s="119"/>
      <c r="AR120" s="119"/>
      <c r="AS120" s="119"/>
      <c r="AT120" s="119"/>
      <c r="AU120" s="230"/>
      <c r="AV120" s="230"/>
      <c r="AW120" s="230"/>
      <c r="AX120" s="230"/>
      <c r="AY120" s="230"/>
      <c r="AZ120" s="230"/>
    </row>
    <row r="121" spans="1:52" ht="17.25" customHeight="1" x14ac:dyDescent="0.2">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19"/>
      <c r="AD121" s="119"/>
      <c r="AE121" s="119"/>
      <c r="AF121" s="119"/>
      <c r="AG121" s="119"/>
      <c r="AH121" s="119"/>
      <c r="AI121" s="119"/>
      <c r="AJ121" s="119"/>
      <c r="AK121" s="119"/>
      <c r="AL121" s="119"/>
      <c r="AM121" s="119"/>
      <c r="AN121" s="119"/>
      <c r="AO121" s="119"/>
      <c r="AP121" s="119"/>
      <c r="AQ121" s="119"/>
      <c r="AR121" s="119"/>
      <c r="AS121" s="119"/>
      <c r="AT121" s="119"/>
      <c r="AU121" s="230"/>
      <c r="AV121" s="230"/>
      <c r="AW121" s="230"/>
      <c r="AX121" s="230"/>
      <c r="AY121" s="230"/>
      <c r="AZ121" s="230"/>
    </row>
    <row r="122" spans="1:52" ht="17.25" customHeight="1" x14ac:dyDescent="0.2">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19"/>
      <c r="AD122" s="119"/>
      <c r="AE122" s="119"/>
      <c r="AF122" s="119"/>
      <c r="AG122" s="119"/>
      <c r="AH122" s="119"/>
      <c r="AI122" s="119"/>
      <c r="AJ122" s="119"/>
      <c r="AK122" s="119"/>
      <c r="AL122" s="119"/>
      <c r="AM122" s="119"/>
      <c r="AN122" s="119"/>
      <c r="AO122" s="119"/>
      <c r="AP122" s="119"/>
      <c r="AQ122" s="119"/>
      <c r="AR122" s="119"/>
      <c r="AS122" s="119"/>
      <c r="AT122" s="119"/>
      <c r="AU122" s="230"/>
      <c r="AV122" s="230"/>
      <c r="AW122" s="230"/>
      <c r="AX122" s="230"/>
      <c r="AY122" s="230"/>
      <c r="AZ122" s="230"/>
    </row>
    <row r="123" spans="1:52" ht="17.25" customHeight="1" x14ac:dyDescent="0.2">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19"/>
      <c r="AD123" s="119"/>
      <c r="AE123" s="119"/>
      <c r="AF123" s="119"/>
      <c r="AG123" s="119"/>
      <c r="AH123" s="119"/>
      <c r="AI123" s="119"/>
      <c r="AJ123" s="119"/>
      <c r="AK123" s="119"/>
      <c r="AL123" s="119"/>
      <c r="AM123" s="119"/>
      <c r="AN123" s="119"/>
      <c r="AO123" s="119"/>
      <c r="AP123" s="119"/>
      <c r="AQ123" s="119"/>
      <c r="AR123" s="119"/>
      <c r="AS123" s="119"/>
      <c r="AT123" s="119"/>
      <c r="AU123" s="230"/>
      <c r="AV123" s="230"/>
      <c r="AW123" s="230"/>
      <c r="AX123" s="230"/>
      <c r="AY123" s="230"/>
      <c r="AZ123" s="230"/>
    </row>
    <row r="124" spans="1:52" ht="17.25" customHeight="1" x14ac:dyDescent="0.2">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19"/>
      <c r="AD124" s="119"/>
      <c r="AE124" s="119"/>
      <c r="AF124" s="119"/>
      <c r="AG124" s="119"/>
      <c r="AH124" s="119"/>
      <c r="AI124" s="119"/>
      <c r="AJ124" s="119"/>
      <c r="AK124" s="119"/>
      <c r="AL124" s="119"/>
      <c r="AM124" s="119"/>
      <c r="AN124" s="119"/>
      <c r="AO124" s="119"/>
      <c r="AP124" s="119"/>
      <c r="AQ124" s="119"/>
      <c r="AR124" s="119"/>
      <c r="AS124" s="119"/>
      <c r="AT124" s="119"/>
      <c r="AU124" s="230"/>
      <c r="AV124" s="230"/>
      <c r="AW124" s="230"/>
      <c r="AX124" s="230"/>
      <c r="AY124" s="230"/>
      <c r="AZ124" s="230"/>
    </row>
    <row r="125" spans="1:52" ht="17.25" customHeight="1" x14ac:dyDescent="0.2">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19"/>
      <c r="AD125" s="119"/>
      <c r="AE125" s="119"/>
      <c r="AF125" s="119"/>
      <c r="AG125" s="119"/>
      <c r="AH125" s="119"/>
      <c r="AI125" s="119"/>
      <c r="AJ125" s="119"/>
      <c r="AK125" s="119"/>
      <c r="AL125" s="119"/>
      <c r="AM125" s="119"/>
      <c r="AN125" s="119"/>
      <c r="AO125" s="119"/>
      <c r="AP125" s="119"/>
      <c r="AQ125" s="119"/>
      <c r="AR125" s="119"/>
      <c r="AS125" s="119"/>
      <c r="AT125" s="119"/>
      <c r="AU125" s="230"/>
      <c r="AV125" s="230"/>
      <c r="AW125" s="230"/>
      <c r="AX125" s="230"/>
      <c r="AY125" s="230"/>
      <c r="AZ125" s="230"/>
    </row>
    <row r="126" spans="1:52" ht="17.25" customHeight="1" x14ac:dyDescent="0.2">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19"/>
      <c r="AD126" s="119"/>
      <c r="AE126" s="119"/>
      <c r="AF126" s="119"/>
      <c r="AG126" s="119"/>
      <c r="AH126" s="119"/>
      <c r="AI126" s="119"/>
      <c r="AJ126" s="119"/>
      <c r="AK126" s="119"/>
      <c r="AL126" s="119"/>
      <c r="AM126" s="119"/>
      <c r="AN126" s="119"/>
      <c r="AO126" s="119"/>
      <c r="AP126" s="119"/>
      <c r="AQ126" s="119"/>
      <c r="AR126" s="119"/>
      <c r="AS126" s="119"/>
      <c r="AT126" s="119"/>
      <c r="AU126" s="230"/>
      <c r="AV126" s="230"/>
      <c r="AW126" s="230"/>
      <c r="AX126" s="230"/>
      <c r="AY126" s="230"/>
      <c r="AZ126" s="230"/>
    </row>
    <row r="127" spans="1:52" ht="17.25" customHeight="1" x14ac:dyDescent="0.2">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19"/>
      <c r="AD127" s="119"/>
      <c r="AE127" s="119"/>
      <c r="AF127" s="119"/>
      <c r="AG127" s="119"/>
      <c r="AH127" s="119"/>
      <c r="AI127" s="119"/>
      <c r="AJ127" s="119"/>
      <c r="AK127" s="119"/>
      <c r="AL127" s="119"/>
      <c r="AM127" s="119"/>
      <c r="AN127" s="119"/>
      <c r="AO127" s="119"/>
      <c r="AP127" s="119"/>
      <c r="AQ127" s="119"/>
      <c r="AR127" s="119"/>
      <c r="AS127" s="119"/>
      <c r="AT127" s="119"/>
      <c r="AU127" s="230"/>
      <c r="AV127" s="230"/>
      <c r="AW127" s="230"/>
      <c r="AX127" s="230"/>
      <c r="AY127" s="230"/>
      <c r="AZ127" s="230"/>
    </row>
    <row r="128" spans="1:52" ht="17.25" customHeight="1" x14ac:dyDescent="0.2">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19"/>
      <c r="AD128" s="119"/>
      <c r="AE128" s="119"/>
      <c r="AF128" s="119"/>
      <c r="AG128" s="119"/>
      <c r="AH128" s="119"/>
      <c r="AI128" s="119"/>
      <c r="AJ128" s="119"/>
      <c r="AK128" s="119"/>
      <c r="AL128" s="119"/>
      <c r="AM128" s="119"/>
      <c r="AN128" s="119"/>
      <c r="AO128" s="119"/>
      <c r="AP128" s="119"/>
      <c r="AQ128" s="119"/>
      <c r="AR128" s="119"/>
      <c r="AS128" s="119"/>
      <c r="AT128" s="119"/>
      <c r="AU128" s="230"/>
      <c r="AV128" s="230"/>
      <c r="AW128" s="230"/>
      <c r="AX128" s="230"/>
      <c r="AY128" s="230"/>
      <c r="AZ128" s="230"/>
    </row>
    <row r="129" spans="1:52" ht="17.25" customHeight="1" x14ac:dyDescent="0.2">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19"/>
      <c r="AD129" s="119"/>
      <c r="AE129" s="119"/>
      <c r="AF129" s="119"/>
      <c r="AG129" s="119"/>
      <c r="AH129" s="119"/>
      <c r="AI129" s="119"/>
      <c r="AJ129" s="119"/>
      <c r="AK129" s="119"/>
      <c r="AL129" s="119"/>
      <c r="AM129" s="119"/>
      <c r="AN129" s="119"/>
      <c r="AO129" s="119"/>
      <c r="AP129" s="119"/>
      <c r="AQ129" s="119"/>
      <c r="AR129" s="119"/>
      <c r="AS129" s="119"/>
      <c r="AT129" s="119"/>
      <c r="AU129" s="230"/>
      <c r="AV129" s="230"/>
      <c r="AW129" s="230"/>
      <c r="AX129" s="230"/>
      <c r="AY129" s="230"/>
      <c r="AZ129" s="230"/>
    </row>
    <row r="130" spans="1:52" ht="17.25" customHeight="1" x14ac:dyDescent="0.2">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19"/>
      <c r="AD130" s="119"/>
      <c r="AE130" s="119"/>
      <c r="AF130" s="119"/>
      <c r="AG130" s="119"/>
      <c r="AH130" s="119"/>
      <c r="AI130" s="119"/>
      <c r="AJ130" s="119"/>
      <c r="AK130" s="119"/>
      <c r="AL130" s="119"/>
      <c r="AM130" s="119"/>
      <c r="AN130" s="119"/>
      <c r="AO130" s="119"/>
      <c r="AP130" s="119"/>
      <c r="AQ130" s="119"/>
      <c r="AR130" s="119"/>
      <c r="AS130" s="119"/>
      <c r="AT130" s="119"/>
      <c r="AU130" s="230"/>
      <c r="AV130" s="230"/>
      <c r="AW130" s="230"/>
      <c r="AX130" s="230"/>
      <c r="AY130" s="230"/>
      <c r="AZ130" s="230"/>
    </row>
    <row r="131" spans="1:52" ht="17.25" customHeight="1" x14ac:dyDescent="0.2">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19"/>
      <c r="AD131" s="119"/>
      <c r="AE131" s="119"/>
      <c r="AF131" s="119"/>
      <c r="AG131" s="119"/>
      <c r="AH131" s="119"/>
      <c r="AI131" s="119"/>
      <c r="AJ131" s="119"/>
      <c r="AK131" s="119"/>
      <c r="AL131" s="119"/>
      <c r="AM131" s="119"/>
      <c r="AN131" s="119"/>
      <c r="AO131" s="119"/>
      <c r="AP131" s="119"/>
      <c r="AQ131" s="119"/>
      <c r="AR131" s="119"/>
      <c r="AS131" s="119"/>
      <c r="AT131" s="119"/>
      <c r="AU131" s="230"/>
      <c r="AV131" s="230"/>
      <c r="AW131" s="230"/>
      <c r="AX131" s="230"/>
      <c r="AY131" s="230"/>
      <c r="AZ131" s="230"/>
    </row>
    <row r="132" spans="1:52" ht="17.25" customHeight="1" x14ac:dyDescent="0.2">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19"/>
      <c r="AD132" s="119"/>
      <c r="AE132" s="119"/>
      <c r="AF132" s="119"/>
      <c r="AG132" s="119"/>
      <c r="AH132" s="119"/>
      <c r="AI132" s="119"/>
      <c r="AJ132" s="119"/>
      <c r="AK132" s="119"/>
      <c r="AL132" s="119"/>
      <c r="AM132" s="119"/>
      <c r="AN132" s="119"/>
      <c r="AO132" s="119"/>
      <c r="AP132" s="119"/>
      <c r="AQ132" s="119"/>
      <c r="AR132" s="119"/>
      <c r="AS132" s="119"/>
      <c r="AT132" s="119"/>
      <c r="AU132" s="230"/>
      <c r="AV132" s="230"/>
      <c r="AW132" s="230"/>
      <c r="AX132" s="230"/>
      <c r="AY132" s="230"/>
      <c r="AZ132" s="230"/>
    </row>
    <row r="133" spans="1:52" ht="17.25" customHeight="1" x14ac:dyDescent="0.2">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19"/>
      <c r="AD133" s="119"/>
      <c r="AE133" s="119"/>
      <c r="AF133" s="119"/>
      <c r="AG133" s="119"/>
      <c r="AH133" s="119"/>
      <c r="AI133" s="119"/>
      <c r="AJ133" s="119"/>
      <c r="AK133" s="119"/>
      <c r="AL133" s="119"/>
      <c r="AM133" s="119"/>
      <c r="AN133" s="119"/>
      <c r="AO133" s="119"/>
      <c r="AP133" s="119"/>
      <c r="AQ133" s="119"/>
      <c r="AR133" s="119"/>
      <c r="AS133" s="119"/>
      <c r="AT133" s="119"/>
      <c r="AU133" s="230"/>
      <c r="AV133" s="230"/>
      <c r="AW133" s="230"/>
      <c r="AX133" s="230"/>
      <c r="AY133" s="230"/>
      <c r="AZ133" s="230"/>
    </row>
    <row r="134" spans="1:52" ht="17.25" customHeight="1" x14ac:dyDescent="0.2">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19"/>
      <c r="AD134" s="119"/>
      <c r="AE134" s="119"/>
      <c r="AF134" s="119"/>
      <c r="AG134" s="119"/>
      <c r="AH134" s="119"/>
      <c r="AI134" s="119"/>
      <c r="AJ134" s="119"/>
      <c r="AK134" s="119"/>
      <c r="AL134" s="119"/>
      <c r="AM134" s="119"/>
      <c r="AN134" s="119"/>
      <c r="AO134" s="119"/>
      <c r="AP134" s="119"/>
      <c r="AQ134" s="119"/>
      <c r="AR134" s="119"/>
      <c r="AS134" s="119"/>
      <c r="AT134" s="119"/>
      <c r="AU134" s="230"/>
      <c r="AV134" s="230"/>
      <c r="AW134" s="230"/>
      <c r="AX134" s="230"/>
      <c r="AY134" s="230"/>
      <c r="AZ134" s="230"/>
    </row>
    <row r="135" spans="1:52" ht="17.25" customHeight="1" x14ac:dyDescent="0.2">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19"/>
      <c r="AD135" s="119"/>
      <c r="AE135" s="119"/>
      <c r="AF135" s="119"/>
      <c r="AG135" s="119"/>
      <c r="AH135" s="119"/>
      <c r="AI135" s="119"/>
      <c r="AJ135" s="119"/>
      <c r="AK135" s="119"/>
      <c r="AL135" s="119"/>
      <c r="AM135" s="119"/>
      <c r="AN135" s="119"/>
      <c r="AO135" s="119"/>
      <c r="AP135" s="119"/>
      <c r="AQ135" s="119"/>
      <c r="AR135" s="119"/>
      <c r="AS135" s="119"/>
      <c r="AT135" s="119"/>
      <c r="AU135" s="230"/>
      <c r="AV135" s="230"/>
      <c r="AW135" s="230"/>
      <c r="AX135" s="230"/>
      <c r="AY135" s="230"/>
      <c r="AZ135" s="230"/>
    </row>
    <row r="136" spans="1:52" ht="17.25" customHeight="1" x14ac:dyDescent="0.2">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19"/>
      <c r="AD136" s="119"/>
      <c r="AE136" s="119"/>
      <c r="AF136" s="119"/>
      <c r="AG136" s="119"/>
      <c r="AH136" s="119"/>
      <c r="AI136" s="119"/>
      <c r="AJ136" s="119"/>
      <c r="AK136" s="119"/>
      <c r="AL136" s="119"/>
      <c r="AM136" s="119"/>
      <c r="AN136" s="119"/>
      <c r="AO136" s="119"/>
      <c r="AP136" s="119"/>
      <c r="AQ136" s="119"/>
      <c r="AR136" s="119"/>
      <c r="AS136" s="119"/>
      <c r="AT136" s="119"/>
      <c r="AU136" s="230"/>
      <c r="AV136" s="230"/>
      <c r="AW136" s="230"/>
      <c r="AX136" s="230"/>
      <c r="AY136" s="230"/>
      <c r="AZ136" s="230"/>
    </row>
    <row r="137" spans="1:52" ht="17.25" customHeight="1" x14ac:dyDescent="0.2">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19"/>
      <c r="AD137" s="119"/>
      <c r="AE137" s="119"/>
      <c r="AF137" s="119"/>
      <c r="AG137" s="119"/>
      <c r="AH137" s="119"/>
      <c r="AI137" s="119"/>
      <c r="AJ137" s="119"/>
      <c r="AK137" s="119"/>
      <c r="AL137" s="119"/>
      <c r="AM137" s="119"/>
      <c r="AN137" s="119"/>
      <c r="AO137" s="119"/>
      <c r="AP137" s="119"/>
      <c r="AQ137" s="119"/>
      <c r="AR137" s="119"/>
      <c r="AS137" s="119"/>
      <c r="AT137" s="119"/>
      <c r="AU137" s="230"/>
      <c r="AV137" s="230"/>
      <c r="AW137" s="230"/>
      <c r="AX137" s="230"/>
      <c r="AY137" s="230"/>
      <c r="AZ137" s="230"/>
    </row>
    <row r="138" spans="1:52" ht="17.25" customHeight="1" x14ac:dyDescent="0.2">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19"/>
      <c r="AD138" s="119"/>
      <c r="AE138" s="119"/>
      <c r="AF138" s="119"/>
      <c r="AG138" s="119"/>
      <c r="AH138" s="119"/>
      <c r="AI138" s="119"/>
      <c r="AJ138" s="119"/>
      <c r="AK138" s="119"/>
      <c r="AL138" s="119"/>
      <c r="AM138" s="119"/>
      <c r="AN138" s="119"/>
      <c r="AO138" s="119"/>
      <c r="AP138" s="119"/>
      <c r="AQ138" s="119"/>
      <c r="AR138" s="119"/>
      <c r="AS138" s="119"/>
      <c r="AT138" s="119"/>
      <c r="AU138" s="230"/>
      <c r="AV138" s="230"/>
      <c r="AW138" s="230"/>
      <c r="AX138" s="230"/>
      <c r="AY138" s="230"/>
      <c r="AZ138" s="230"/>
    </row>
    <row r="139" spans="1:52" ht="17.25" customHeight="1" x14ac:dyDescent="0.2">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19"/>
      <c r="AD139" s="119"/>
      <c r="AE139" s="119"/>
      <c r="AF139" s="119"/>
      <c r="AG139" s="119"/>
      <c r="AH139" s="119"/>
      <c r="AI139" s="119"/>
      <c r="AJ139" s="119"/>
      <c r="AK139" s="119"/>
      <c r="AL139" s="119"/>
      <c r="AM139" s="119"/>
      <c r="AN139" s="119"/>
      <c r="AO139" s="119"/>
      <c r="AP139" s="119"/>
      <c r="AQ139" s="119"/>
      <c r="AR139" s="119"/>
      <c r="AS139" s="119"/>
      <c r="AT139" s="119"/>
      <c r="AU139" s="230"/>
      <c r="AV139" s="230"/>
      <c r="AW139" s="230"/>
      <c r="AX139" s="230"/>
      <c r="AY139" s="230"/>
      <c r="AZ139" s="230"/>
    </row>
    <row r="140" spans="1:52" ht="17.25" customHeight="1" x14ac:dyDescent="0.2">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19"/>
      <c r="AD140" s="119"/>
      <c r="AE140" s="119"/>
      <c r="AF140" s="119"/>
      <c r="AG140" s="119"/>
      <c r="AH140" s="119"/>
      <c r="AI140" s="119"/>
      <c r="AJ140" s="119"/>
      <c r="AK140" s="119"/>
      <c r="AL140" s="119"/>
      <c r="AM140" s="119"/>
      <c r="AN140" s="119"/>
      <c r="AO140" s="119"/>
      <c r="AP140" s="119"/>
      <c r="AQ140" s="119"/>
      <c r="AR140" s="119"/>
      <c r="AS140" s="119"/>
      <c r="AT140" s="119"/>
      <c r="AU140" s="230"/>
      <c r="AV140" s="230"/>
      <c r="AW140" s="230"/>
      <c r="AX140" s="230"/>
      <c r="AY140" s="230"/>
      <c r="AZ140" s="230"/>
    </row>
    <row r="141" spans="1:52" ht="17.25" customHeight="1" x14ac:dyDescent="0.2">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19"/>
      <c r="AD141" s="119"/>
      <c r="AE141" s="119"/>
      <c r="AF141" s="119"/>
      <c r="AG141" s="119"/>
      <c r="AH141" s="119"/>
      <c r="AI141" s="119"/>
      <c r="AJ141" s="119"/>
      <c r="AK141" s="119"/>
      <c r="AL141" s="119"/>
      <c r="AM141" s="119"/>
      <c r="AN141" s="119"/>
      <c r="AO141" s="119"/>
      <c r="AP141" s="119"/>
      <c r="AQ141" s="119"/>
      <c r="AR141" s="119"/>
      <c r="AS141" s="119"/>
      <c r="AT141" s="119"/>
      <c r="AU141" s="230"/>
      <c r="AV141" s="230"/>
      <c r="AW141" s="230"/>
      <c r="AX141" s="230"/>
      <c r="AY141" s="230"/>
      <c r="AZ141" s="230"/>
    </row>
    <row r="142" spans="1:52" ht="17.25" customHeight="1" x14ac:dyDescent="0.2">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19"/>
      <c r="AD142" s="119"/>
      <c r="AE142" s="119"/>
      <c r="AF142" s="119"/>
      <c r="AG142" s="119"/>
      <c r="AH142" s="119"/>
      <c r="AI142" s="119"/>
      <c r="AJ142" s="119"/>
      <c r="AK142" s="119"/>
      <c r="AL142" s="119"/>
      <c r="AM142" s="119"/>
      <c r="AN142" s="119"/>
      <c r="AO142" s="119"/>
      <c r="AP142" s="119"/>
      <c r="AQ142" s="119"/>
      <c r="AR142" s="119"/>
      <c r="AS142" s="119"/>
      <c r="AT142" s="119"/>
      <c r="AU142" s="230"/>
      <c r="AV142" s="230"/>
      <c r="AW142" s="230"/>
      <c r="AX142" s="230"/>
      <c r="AY142" s="230"/>
      <c r="AZ142" s="230"/>
    </row>
    <row r="143" spans="1:52" ht="17.25" customHeight="1" x14ac:dyDescent="0.2">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19"/>
      <c r="AD143" s="119"/>
      <c r="AE143" s="119"/>
      <c r="AF143" s="119"/>
      <c r="AG143" s="119"/>
      <c r="AH143" s="119"/>
      <c r="AI143" s="119"/>
      <c r="AJ143" s="119"/>
      <c r="AK143" s="119"/>
      <c r="AL143" s="119"/>
      <c r="AM143" s="119"/>
      <c r="AN143" s="119"/>
      <c r="AO143" s="119"/>
      <c r="AP143" s="119"/>
      <c r="AQ143" s="119"/>
      <c r="AR143" s="119"/>
      <c r="AS143" s="119"/>
      <c r="AT143" s="119"/>
      <c r="AU143" s="230"/>
      <c r="AV143" s="230"/>
      <c r="AW143" s="230"/>
      <c r="AX143" s="230"/>
      <c r="AY143" s="230"/>
      <c r="AZ143" s="230"/>
    </row>
    <row r="144" spans="1:52" ht="17.25" customHeight="1" x14ac:dyDescent="0.2">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19"/>
      <c r="AD144" s="119"/>
      <c r="AE144" s="119"/>
      <c r="AF144" s="119"/>
      <c r="AG144" s="119"/>
      <c r="AH144" s="119"/>
      <c r="AI144" s="119"/>
      <c r="AJ144" s="119"/>
      <c r="AK144" s="119"/>
      <c r="AL144" s="119"/>
      <c r="AM144" s="119"/>
      <c r="AN144" s="119"/>
      <c r="AO144" s="119"/>
      <c r="AP144" s="119"/>
      <c r="AQ144" s="119"/>
      <c r="AR144" s="119"/>
      <c r="AS144" s="119"/>
      <c r="AT144" s="119"/>
      <c r="AU144" s="230"/>
      <c r="AV144" s="230"/>
      <c r="AW144" s="230"/>
      <c r="AX144" s="230"/>
      <c r="AY144" s="230"/>
      <c r="AZ144" s="230"/>
    </row>
    <row r="145" spans="1:52" ht="17.25" customHeight="1" x14ac:dyDescent="0.2">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19"/>
      <c r="AD145" s="119"/>
      <c r="AE145" s="119"/>
      <c r="AF145" s="119"/>
      <c r="AG145" s="119"/>
      <c r="AH145" s="119"/>
      <c r="AI145" s="119"/>
      <c r="AJ145" s="119"/>
      <c r="AK145" s="119"/>
      <c r="AL145" s="119"/>
      <c r="AM145" s="119"/>
      <c r="AN145" s="119"/>
      <c r="AO145" s="119"/>
      <c r="AP145" s="119"/>
      <c r="AQ145" s="119"/>
      <c r="AR145" s="119"/>
      <c r="AS145" s="119"/>
      <c r="AT145" s="119"/>
      <c r="AU145" s="230"/>
      <c r="AV145" s="230"/>
      <c r="AW145" s="230"/>
      <c r="AX145" s="230"/>
      <c r="AY145" s="230"/>
      <c r="AZ145" s="230"/>
    </row>
    <row r="146" spans="1:52" ht="17.25" customHeight="1" x14ac:dyDescent="0.2">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19"/>
      <c r="AD146" s="119"/>
      <c r="AE146" s="119"/>
      <c r="AF146" s="119"/>
      <c r="AG146" s="119"/>
      <c r="AH146" s="119"/>
      <c r="AI146" s="119"/>
      <c r="AJ146" s="119"/>
      <c r="AK146" s="119"/>
      <c r="AL146" s="119"/>
      <c r="AM146" s="119"/>
      <c r="AN146" s="119"/>
      <c r="AO146" s="119"/>
      <c r="AP146" s="119"/>
      <c r="AQ146" s="119"/>
      <c r="AR146" s="119"/>
      <c r="AS146" s="119"/>
      <c r="AT146" s="119"/>
      <c r="AU146" s="230"/>
      <c r="AV146" s="230"/>
      <c r="AW146" s="230"/>
      <c r="AX146" s="230"/>
      <c r="AY146" s="230"/>
      <c r="AZ146" s="230"/>
    </row>
    <row r="147" spans="1:52" ht="17.25" customHeight="1" x14ac:dyDescent="0.2">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19"/>
      <c r="AD147" s="119"/>
      <c r="AE147" s="119"/>
      <c r="AF147" s="119"/>
      <c r="AG147" s="119"/>
      <c r="AH147" s="119"/>
      <c r="AI147" s="119"/>
      <c r="AJ147" s="119"/>
      <c r="AK147" s="119"/>
      <c r="AL147" s="119"/>
      <c r="AM147" s="119"/>
      <c r="AN147" s="119"/>
      <c r="AO147" s="119"/>
      <c r="AP147" s="119"/>
      <c r="AQ147" s="119"/>
      <c r="AR147" s="119"/>
      <c r="AS147" s="119"/>
      <c r="AT147" s="119"/>
      <c r="AU147" s="230"/>
      <c r="AV147" s="230"/>
      <c r="AW147" s="230"/>
      <c r="AX147" s="230"/>
      <c r="AY147" s="230"/>
      <c r="AZ147" s="230"/>
    </row>
    <row r="148" spans="1:52" ht="17.25" customHeight="1" x14ac:dyDescent="0.2">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19"/>
      <c r="AD148" s="119"/>
      <c r="AE148" s="119"/>
      <c r="AF148" s="119"/>
      <c r="AG148" s="119"/>
      <c r="AH148" s="119"/>
      <c r="AI148" s="119"/>
      <c r="AJ148" s="119"/>
      <c r="AK148" s="119"/>
      <c r="AL148" s="119"/>
      <c r="AM148" s="119"/>
      <c r="AN148" s="119"/>
      <c r="AO148" s="119"/>
      <c r="AP148" s="119"/>
      <c r="AQ148" s="119"/>
      <c r="AR148" s="119"/>
      <c r="AS148" s="119"/>
      <c r="AT148" s="119"/>
      <c r="AU148" s="230"/>
      <c r="AV148" s="230"/>
      <c r="AW148" s="230"/>
      <c r="AX148" s="230"/>
      <c r="AY148" s="230"/>
      <c r="AZ148" s="230"/>
    </row>
    <row r="149" spans="1:52" ht="17.25" customHeight="1" x14ac:dyDescent="0.2">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19"/>
      <c r="AD149" s="119"/>
      <c r="AE149" s="119"/>
      <c r="AF149" s="119"/>
      <c r="AG149" s="119"/>
      <c r="AH149" s="119"/>
      <c r="AI149" s="119"/>
      <c r="AJ149" s="119"/>
      <c r="AK149" s="119"/>
      <c r="AL149" s="119"/>
      <c r="AM149" s="119"/>
      <c r="AN149" s="119"/>
      <c r="AO149" s="119"/>
      <c r="AP149" s="119"/>
      <c r="AQ149" s="119"/>
      <c r="AR149" s="119"/>
      <c r="AS149" s="119"/>
      <c r="AT149" s="119"/>
      <c r="AU149" s="230"/>
      <c r="AV149" s="230"/>
      <c r="AW149" s="230"/>
      <c r="AX149" s="230"/>
      <c r="AY149" s="230"/>
      <c r="AZ149" s="230"/>
    </row>
    <row r="150" spans="1:52" ht="17.25" customHeight="1" x14ac:dyDescent="0.2">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19"/>
      <c r="AD150" s="119"/>
      <c r="AE150" s="119"/>
      <c r="AF150" s="119"/>
      <c r="AG150" s="119"/>
      <c r="AH150" s="119"/>
      <c r="AI150" s="119"/>
      <c r="AJ150" s="119"/>
      <c r="AK150" s="119"/>
      <c r="AL150" s="119"/>
      <c r="AM150" s="119"/>
      <c r="AN150" s="119"/>
      <c r="AO150" s="119"/>
      <c r="AP150" s="119"/>
      <c r="AQ150" s="119"/>
      <c r="AR150" s="119"/>
      <c r="AS150" s="119"/>
      <c r="AT150" s="119"/>
      <c r="AU150" s="230"/>
      <c r="AV150" s="230"/>
      <c r="AW150" s="230"/>
      <c r="AX150" s="230"/>
      <c r="AY150" s="230"/>
      <c r="AZ150" s="230"/>
    </row>
    <row r="151" spans="1:52" ht="17.25" customHeight="1" x14ac:dyDescent="0.2">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19"/>
      <c r="AD151" s="119"/>
      <c r="AE151" s="119"/>
      <c r="AF151" s="119"/>
      <c r="AG151" s="119"/>
      <c r="AH151" s="119"/>
      <c r="AI151" s="119"/>
      <c r="AJ151" s="119"/>
      <c r="AK151" s="119"/>
      <c r="AL151" s="119"/>
      <c r="AM151" s="119"/>
      <c r="AN151" s="119"/>
      <c r="AO151" s="119"/>
      <c r="AP151" s="119"/>
      <c r="AQ151" s="119"/>
      <c r="AR151" s="119"/>
      <c r="AS151" s="119"/>
      <c r="AT151" s="119"/>
      <c r="AU151" s="230"/>
      <c r="AV151" s="230"/>
      <c r="AW151" s="230"/>
      <c r="AX151" s="230"/>
      <c r="AY151" s="230"/>
      <c r="AZ151" s="230"/>
    </row>
    <row r="152" spans="1:52" ht="17.25" customHeight="1" x14ac:dyDescent="0.2">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19"/>
      <c r="AD152" s="119"/>
      <c r="AE152" s="119"/>
      <c r="AF152" s="119"/>
      <c r="AG152" s="119"/>
      <c r="AH152" s="119"/>
      <c r="AI152" s="119"/>
      <c r="AJ152" s="119"/>
      <c r="AK152" s="119"/>
      <c r="AL152" s="119"/>
      <c r="AM152" s="119"/>
      <c r="AN152" s="119"/>
      <c r="AO152" s="119"/>
      <c r="AP152" s="119"/>
      <c r="AQ152" s="119"/>
      <c r="AR152" s="119"/>
      <c r="AS152" s="119"/>
      <c r="AT152" s="119"/>
      <c r="AU152" s="230"/>
      <c r="AV152" s="230"/>
      <c r="AW152" s="230"/>
      <c r="AX152" s="230"/>
      <c r="AY152" s="230"/>
      <c r="AZ152" s="230"/>
    </row>
    <row r="153" spans="1:52" ht="17.25" customHeight="1" x14ac:dyDescent="0.2">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19"/>
      <c r="AD153" s="119"/>
      <c r="AE153" s="119"/>
      <c r="AF153" s="119"/>
      <c r="AG153" s="119"/>
      <c r="AH153" s="119"/>
      <c r="AI153" s="119"/>
      <c r="AJ153" s="119"/>
      <c r="AK153" s="119"/>
      <c r="AL153" s="119"/>
      <c r="AM153" s="119"/>
      <c r="AN153" s="119"/>
      <c r="AO153" s="119"/>
      <c r="AP153" s="119"/>
      <c r="AQ153" s="119"/>
      <c r="AR153" s="119"/>
      <c r="AS153" s="119"/>
      <c r="AT153" s="119"/>
      <c r="AU153" s="230"/>
      <c r="AV153" s="230"/>
      <c r="AW153" s="230"/>
      <c r="AX153" s="230"/>
      <c r="AY153" s="230"/>
      <c r="AZ153" s="230"/>
    </row>
    <row r="154" spans="1:52" ht="17.25" customHeight="1" x14ac:dyDescent="0.2">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19"/>
      <c r="AD154" s="119"/>
      <c r="AE154" s="119"/>
      <c r="AF154" s="119"/>
      <c r="AG154" s="119"/>
      <c r="AH154" s="119"/>
      <c r="AI154" s="119"/>
      <c r="AJ154" s="119"/>
      <c r="AK154" s="119"/>
      <c r="AL154" s="119"/>
      <c r="AM154" s="119"/>
      <c r="AN154" s="119"/>
      <c r="AO154" s="119"/>
      <c r="AP154" s="119"/>
      <c r="AQ154" s="119"/>
      <c r="AR154" s="119"/>
      <c r="AS154" s="119"/>
      <c r="AT154" s="119"/>
      <c r="AU154" s="230"/>
      <c r="AV154" s="230"/>
      <c r="AW154" s="230"/>
      <c r="AX154" s="230"/>
      <c r="AY154" s="230"/>
      <c r="AZ154" s="230"/>
    </row>
    <row r="155" spans="1:52" ht="17.25" customHeight="1" x14ac:dyDescent="0.2">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19"/>
      <c r="AD155" s="119"/>
      <c r="AE155" s="119"/>
      <c r="AF155" s="119"/>
      <c r="AG155" s="119"/>
      <c r="AH155" s="119"/>
      <c r="AI155" s="119"/>
      <c r="AJ155" s="119"/>
      <c r="AK155" s="119"/>
      <c r="AL155" s="119"/>
      <c r="AM155" s="119"/>
      <c r="AN155" s="119"/>
      <c r="AO155" s="119"/>
      <c r="AP155" s="119"/>
      <c r="AQ155" s="119"/>
      <c r="AR155" s="119"/>
      <c r="AS155" s="119"/>
      <c r="AT155" s="119"/>
      <c r="AU155" s="230"/>
      <c r="AV155" s="230"/>
      <c r="AW155" s="230"/>
      <c r="AX155" s="230"/>
      <c r="AY155" s="230"/>
      <c r="AZ155" s="230"/>
    </row>
    <row r="156" spans="1:52" ht="17.25" customHeight="1" x14ac:dyDescent="0.2">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19"/>
      <c r="AD156" s="119"/>
      <c r="AE156" s="119"/>
      <c r="AF156" s="119"/>
      <c r="AG156" s="119"/>
      <c r="AH156" s="119"/>
      <c r="AI156" s="119"/>
      <c r="AJ156" s="119"/>
      <c r="AK156" s="119"/>
      <c r="AL156" s="119"/>
      <c r="AM156" s="119"/>
      <c r="AN156" s="119"/>
      <c r="AO156" s="119"/>
      <c r="AP156" s="119"/>
      <c r="AQ156" s="119"/>
      <c r="AR156" s="119"/>
      <c r="AS156" s="119"/>
      <c r="AT156" s="119"/>
      <c r="AU156" s="230"/>
      <c r="AV156" s="230"/>
      <c r="AW156" s="230"/>
      <c r="AX156" s="230"/>
      <c r="AY156" s="230"/>
      <c r="AZ156" s="230"/>
    </row>
    <row r="157" spans="1:52" ht="17.25" customHeight="1" x14ac:dyDescent="0.2">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19"/>
      <c r="AD157" s="119"/>
      <c r="AE157" s="119"/>
      <c r="AF157" s="119"/>
      <c r="AG157" s="119"/>
      <c r="AH157" s="119"/>
      <c r="AI157" s="119"/>
      <c r="AJ157" s="119"/>
      <c r="AK157" s="119"/>
      <c r="AL157" s="119"/>
      <c r="AM157" s="119"/>
      <c r="AN157" s="119"/>
      <c r="AO157" s="119"/>
      <c r="AP157" s="119"/>
      <c r="AQ157" s="119"/>
      <c r="AR157" s="119"/>
      <c r="AS157" s="119"/>
      <c r="AT157" s="119"/>
      <c r="AU157" s="230"/>
      <c r="AV157" s="230"/>
      <c r="AW157" s="230"/>
      <c r="AX157" s="230"/>
      <c r="AY157" s="230"/>
      <c r="AZ157" s="230"/>
    </row>
    <row r="158" spans="1:52" ht="17.25" customHeight="1" x14ac:dyDescent="0.2">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19"/>
      <c r="AD158" s="119"/>
      <c r="AE158" s="119"/>
      <c r="AF158" s="119"/>
      <c r="AG158" s="119"/>
      <c r="AH158" s="119"/>
      <c r="AI158" s="119"/>
      <c r="AJ158" s="119"/>
      <c r="AK158" s="119"/>
      <c r="AL158" s="119"/>
      <c r="AM158" s="119"/>
      <c r="AN158" s="119"/>
      <c r="AO158" s="119"/>
      <c r="AP158" s="119"/>
      <c r="AQ158" s="119"/>
      <c r="AR158" s="119"/>
      <c r="AS158" s="119"/>
      <c r="AT158" s="119"/>
      <c r="AU158" s="230"/>
      <c r="AV158" s="230"/>
      <c r="AW158" s="230"/>
      <c r="AX158" s="230"/>
      <c r="AY158" s="230"/>
      <c r="AZ158" s="230"/>
    </row>
    <row r="159" spans="1:52" ht="17.25" customHeight="1" x14ac:dyDescent="0.2">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19"/>
      <c r="AD159" s="119"/>
      <c r="AE159" s="119"/>
      <c r="AF159" s="119"/>
      <c r="AG159" s="119"/>
      <c r="AH159" s="119"/>
      <c r="AI159" s="119"/>
      <c r="AJ159" s="119"/>
      <c r="AK159" s="119"/>
      <c r="AL159" s="119"/>
      <c r="AM159" s="119"/>
      <c r="AN159" s="119"/>
      <c r="AO159" s="119"/>
      <c r="AP159" s="119"/>
      <c r="AQ159" s="119"/>
      <c r="AR159" s="119"/>
      <c r="AS159" s="119"/>
      <c r="AT159" s="119"/>
      <c r="AU159" s="230"/>
      <c r="AV159" s="230"/>
      <c r="AW159" s="230"/>
      <c r="AX159" s="230"/>
      <c r="AY159" s="230"/>
      <c r="AZ159" s="230"/>
    </row>
    <row r="160" spans="1:52" ht="17.25" customHeight="1" x14ac:dyDescent="0.2">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19"/>
      <c r="AD160" s="119"/>
      <c r="AE160" s="119"/>
      <c r="AF160" s="119"/>
      <c r="AG160" s="119"/>
      <c r="AH160" s="119"/>
      <c r="AI160" s="119"/>
      <c r="AJ160" s="119"/>
      <c r="AK160" s="119"/>
      <c r="AL160" s="119"/>
      <c r="AM160" s="119"/>
      <c r="AN160" s="119"/>
      <c r="AO160" s="119"/>
      <c r="AP160" s="119"/>
      <c r="AQ160" s="119"/>
      <c r="AR160" s="119"/>
      <c r="AS160" s="119"/>
      <c r="AT160" s="119"/>
      <c r="AU160" s="230"/>
      <c r="AV160" s="230"/>
      <c r="AW160" s="230"/>
      <c r="AX160" s="230"/>
      <c r="AY160" s="230"/>
      <c r="AZ160" s="230"/>
    </row>
    <row r="161" spans="1:52" ht="17.25" customHeight="1" x14ac:dyDescent="0.2">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19"/>
      <c r="AD161" s="119"/>
      <c r="AE161" s="119"/>
      <c r="AF161" s="119"/>
      <c r="AG161" s="119"/>
      <c r="AH161" s="119"/>
      <c r="AI161" s="119"/>
      <c r="AJ161" s="119"/>
      <c r="AK161" s="119"/>
      <c r="AL161" s="119"/>
      <c r="AM161" s="119"/>
      <c r="AN161" s="119"/>
      <c r="AO161" s="119"/>
      <c r="AP161" s="119"/>
      <c r="AQ161" s="119"/>
      <c r="AR161" s="119"/>
      <c r="AS161" s="119"/>
      <c r="AT161" s="119"/>
      <c r="AU161" s="230"/>
      <c r="AV161" s="230"/>
      <c r="AW161" s="230"/>
      <c r="AX161" s="230"/>
      <c r="AY161" s="230"/>
      <c r="AZ161" s="230"/>
    </row>
    <row r="162" spans="1:52" ht="17.25" customHeight="1" x14ac:dyDescent="0.2">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19"/>
      <c r="AD162" s="119"/>
      <c r="AE162" s="119"/>
      <c r="AF162" s="119"/>
      <c r="AG162" s="119"/>
      <c r="AH162" s="119"/>
      <c r="AI162" s="119"/>
      <c r="AJ162" s="119"/>
      <c r="AK162" s="119"/>
      <c r="AL162" s="119"/>
      <c r="AM162" s="119"/>
      <c r="AN162" s="119"/>
      <c r="AO162" s="119"/>
      <c r="AP162" s="119"/>
      <c r="AQ162" s="119"/>
      <c r="AR162" s="119"/>
      <c r="AS162" s="119"/>
      <c r="AT162" s="119"/>
      <c r="AU162" s="230"/>
      <c r="AV162" s="230"/>
      <c r="AW162" s="230"/>
      <c r="AX162" s="230"/>
      <c r="AY162" s="230"/>
      <c r="AZ162" s="230"/>
    </row>
    <row r="163" spans="1:52" ht="17.25" customHeight="1" x14ac:dyDescent="0.2">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19"/>
      <c r="AD163" s="119"/>
      <c r="AE163" s="119"/>
      <c r="AF163" s="119"/>
      <c r="AG163" s="119"/>
      <c r="AH163" s="119"/>
      <c r="AI163" s="119"/>
      <c r="AJ163" s="119"/>
      <c r="AK163" s="119"/>
      <c r="AL163" s="119"/>
      <c r="AM163" s="119"/>
      <c r="AN163" s="119"/>
      <c r="AO163" s="119"/>
      <c r="AP163" s="119"/>
      <c r="AQ163" s="119"/>
      <c r="AR163" s="119"/>
      <c r="AS163" s="119"/>
      <c r="AT163" s="119"/>
      <c r="AU163" s="230"/>
      <c r="AV163" s="230"/>
      <c r="AW163" s="230"/>
      <c r="AX163" s="230"/>
      <c r="AY163" s="230"/>
      <c r="AZ163" s="230"/>
    </row>
    <row r="164" spans="1:52" ht="17.25" customHeight="1" x14ac:dyDescent="0.2">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19"/>
      <c r="AD164" s="119"/>
      <c r="AE164" s="119"/>
      <c r="AF164" s="119"/>
      <c r="AG164" s="119"/>
      <c r="AH164" s="119"/>
      <c r="AI164" s="119"/>
      <c r="AJ164" s="119"/>
      <c r="AK164" s="119"/>
      <c r="AL164" s="119"/>
      <c r="AM164" s="119"/>
      <c r="AN164" s="119"/>
      <c r="AO164" s="119"/>
      <c r="AP164" s="119"/>
      <c r="AQ164" s="119"/>
      <c r="AR164" s="119"/>
      <c r="AS164" s="119"/>
      <c r="AT164" s="119"/>
      <c r="AU164" s="230"/>
      <c r="AV164" s="230"/>
      <c r="AW164" s="230"/>
      <c r="AX164" s="230"/>
      <c r="AY164" s="230"/>
      <c r="AZ164" s="230"/>
    </row>
    <row r="165" spans="1:52" ht="17.25" customHeight="1" x14ac:dyDescent="0.2">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19"/>
      <c r="AD165" s="119"/>
      <c r="AE165" s="119"/>
      <c r="AF165" s="119"/>
      <c r="AG165" s="119"/>
      <c r="AH165" s="119"/>
      <c r="AI165" s="119"/>
      <c r="AJ165" s="119"/>
      <c r="AK165" s="119"/>
      <c r="AL165" s="119"/>
      <c r="AM165" s="119"/>
      <c r="AN165" s="119"/>
      <c r="AO165" s="119"/>
      <c r="AP165" s="119"/>
      <c r="AQ165" s="119"/>
      <c r="AR165" s="119"/>
      <c r="AS165" s="119"/>
      <c r="AT165" s="119"/>
      <c r="AU165" s="230"/>
      <c r="AV165" s="230"/>
      <c r="AW165" s="230"/>
      <c r="AX165" s="230"/>
      <c r="AY165" s="230"/>
      <c r="AZ165" s="230"/>
    </row>
    <row r="166" spans="1:52" ht="17.25" customHeight="1" x14ac:dyDescent="0.2">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19"/>
      <c r="AD166" s="119"/>
      <c r="AE166" s="119"/>
      <c r="AF166" s="119"/>
      <c r="AG166" s="119"/>
      <c r="AH166" s="119"/>
      <c r="AI166" s="119"/>
      <c r="AJ166" s="119"/>
      <c r="AK166" s="119"/>
      <c r="AL166" s="119"/>
      <c r="AM166" s="119"/>
      <c r="AN166" s="119"/>
      <c r="AO166" s="119"/>
      <c r="AP166" s="119"/>
      <c r="AQ166" s="119"/>
      <c r="AR166" s="119"/>
      <c r="AS166" s="119"/>
      <c r="AT166" s="119"/>
      <c r="AU166" s="230"/>
      <c r="AV166" s="230"/>
      <c r="AW166" s="230"/>
      <c r="AX166" s="230"/>
      <c r="AY166" s="230"/>
      <c r="AZ166" s="230"/>
    </row>
    <row r="167" spans="1:52" ht="17.25" customHeight="1" x14ac:dyDescent="0.2">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19"/>
      <c r="AD167" s="119"/>
      <c r="AE167" s="119"/>
      <c r="AF167" s="119"/>
      <c r="AG167" s="119"/>
      <c r="AH167" s="119"/>
      <c r="AI167" s="119"/>
      <c r="AJ167" s="119"/>
      <c r="AK167" s="119"/>
      <c r="AL167" s="119"/>
      <c r="AM167" s="119"/>
      <c r="AN167" s="119"/>
      <c r="AO167" s="119"/>
      <c r="AP167" s="119"/>
      <c r="AQ167" s="119"/>
      <c r="AR167" s="119"/>
      <c r="AS167" s="119"/>
      <c r="AT167" s="119"/>
      <c r="AU167" s="230"/>
      <c r="AV167" s="230"/>
      <c r="AW167" s="230"/>
      <c r="AX167" s="230"/>
      <c r="AY167" s="230"/>
      <c r="AZ167" s="230"/>
    </row>
    <row r="168" spans="1:52" ht="17.25" customHeight="1" x14ac:dyDescent="0.2">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19"/>
      <c r="AD168" s="119"/>
      <c r="AE168" s="119"/>
      <c r="AF168" s="119"/>
      <c r="AG168" s="119"/>
      <c r="AH168" s="119"/>
      <c r="AI168" s="119"/>
      <c r="AJ168" s="119"/>
      <c r="AK168" s="119"/>
      <c r="AL168" s="119"/>
      <c r="AM168" s="119"/>
      <c r="AN168" s="119"/>
      <c r="AO168" s="119"/>
      <c r="AP168" s="119"/>
      <c r="AQ168" s="119"/>
      <c r="AR168" s="119"/>
      <c r="AS168" s="119"/>
      <c r="AT168" s="119"/>
      <c r="AU168" s="230"/>
      <c r="AV168" s="230"/>
      <c r="AW168" s="230"/>
      <c r="AX168" s="230"/>
      <c r="AY168" s="230"/>
      <c r="AZ168" s="230"/>
    </row>
    <row r="169" spans="1:52" ht="17.25" customHeight="1" x14ac:dyDescent="0.2">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19"/>
      <c r="AD169" s="119"/>
      <c r="AE169" s="119"/>
      <c r="AF169" s="119"/>
      <c r="AG169" s="119"/>
      <c r="AH169" s="119"/>
      <c r="AI169" s="119"/>
      <c r="AJ169" s="119"/>
      <c r="AK169" s="119"/>
      <c r="AL169" s="119"/>
      <c r="AM169" s="119"/>
      <c r="AN169" s="119"/>
      <c r="AO169" s="119"/>
      <c r="AP169" s="119"/>
      <c r="AQ169" s="119"/>
      <c r="AR169" s="119"/>
      <c r="AS169" s="119"/>
      <c r="AT169" s="119"/>
      <c r="AU169" s="230"/>
      <c r="AV169" s="230"/>
      <c r="AW169" s="230"/>
      <c r="AX169" s="230"/>
      <c r="AY169" s="230"/>
      <c r="AZ169" s="230"/>
    </row>
    <row r="170" spans="1:52" ht="17.25" customHeight="1" x14ac:dyDescent="0.2">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19"/>
      <c r="AD170" s="119"/>
      <c r="AE170" s="119"/>
      <c r="AF170" s="119"/>
      <c r="AG170" s="119"/>
      <c r="AH170" s="119"/>
      <c r="AI170" s="119"/>
      <c r="AJ170" s="119"/>
      <c r="AK170" s="119"/>
      <c r="AL170" s="119"/>
      <c r="AM170" s="119"/>
      <c r="AN170" s="119"/>
      <c r="AO170" s="119"/>
      <c r="AP170" s="119"/>
      <c r="AQ170" s="119"/>
      <c r="AR170" s="119"/>
      <c r="AS170" s="119"/>
      <c r="AT170" s="119"/>
      <c r="AU170" s="230"/>
      <c r="AV170" s="230"/>
      <c r="AW170" s="230"/>
      <c r="AX170" s="230"/>
      <c r="AY170" s="230"/>
      <c r="AZ170" s="230"/>
    </row>
    <row r="171" spans="1:52" ht="17.25" customHeight="1" x14ac:dyDescent="0.2">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19"/>
      <c r="AD171" s="119"/>
      <c r="AE171" s="119"/>
      <c r="AF171" s="119"/>
      <c r="AG171" s="119"/>
      <c r="AH171" s="119"/>
      <c r="AI171" s="119"/>
      <c r="AJ171" s="119"/>
      <c r="AK171" s="119"/>
      <c r="AL171" s="119"/>
      <c r="AM171" s="119"/>
      <c r="AN171" s="119"/>
      <c r="AO171" s="119"/>
      <c r="AP171" s="119"/>
      <c r="AQ171" s="119"/>
      <c r="AR171" s="119"/>
      <c r="AS171" s="119"/>
      <c r="AT171" s="119"/>
      <c r="AU171" s="230"/>
      <c r="AV171" s="230"/>
      <c r="AW171" s="230"/>
      <c r="AX171" s="230"/>
      <c r="AY171" s="230"/>
      <c r="AZ171" s="230"/>
    </row>
    <row r="172" spans="1:52" ht="17.25" customHeight="1" x14ac:dyDescent="0.2">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19"/>
      <c r="AD172" s="119"/>
      <c r="AE172" s="119"/>
      <c r="AF172" s="119"/>
      <c r="AG172" s="119"/>
      <c r="AH172" s="119"/>
      <c r="AI172" s="119"/>
      <c r="AJ172" s="119"/>
      <c r="AK172" s="119"/>
      <c r="AL172" s="119"/>
      <c r="AM172" s="119"/>
      <c r="AN172" s="119"/>
      <c r="AO172" s="119"/>
      <c r="AP172" s="119"/>
      <c r="AQ172" s="119"/>
      <c r="AR172" s="119"/>
      <c r="AS172" s="119"/>
      <c r="AT172" s="119"/>
      <c r="AU172" s="230"/>
      <c r="AV172" s="230"/>
      <c r="AW172" s="230"/>
      <c r="AX172" s="230"/>
      <c r="AY172" s="230"/>
      <c r="AZ172" s="230"/>
    </row>
    <row r="173" spans="1:52" ht="17.25" customHeight="1" x14ac:dyDescent="0.2">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19"/>
      <c r="AD173" s="119"/>
      <c r="AE173" s="119"/>
      <c r="AF173" s="119"/>
      <c r="AG173" s="119"/>
      <c r="AH173" s="119"/>
      <c r="AI173" s="119"/>
      <c r="AJ173" s="119"/>
      <c r="AK173" s="119"/>
      <c r="AL173" s="119"/>
      <c r="AM173" s="119"/>
      <c r="AN173" s="119"/>
      <c r="AO173" s="119"/>
      <c r="AP173" s="119"/>
      <c r="AQ173" s="119"/>
      <c r="AR173" s="119"/>
      <c r="AS173" s="119"/>
      <c r="AT173" s="119"/>
      <c r="AU173" s="230"/>
      <c r="AV173" s="230"/>
      <c r="AW173" s="230"/>
      <c r="AX173" s="230"/>
      <c r="AY173" s="230"/>
      <c r="AZ173" s="230"/>
    </row>
    <row r="174" spans="1:52" ht="17.25" customHeight="1" x14ac:dyDescent="0.2">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19"/>
      <c r="AD174" s="119"/>
      <c r="AE174" s="119"/>
      <c r="AF174" s="119"/>
      <c r="AG174" s="119"/>
      <c r="AH174" s="119"/>
      <c r="AI174" s="119"/>
      <c r="AJ174" s="119"/>
      <c r="AK174" s="119"/>
      <c r="AL174" s="119"/>
      <c r="AM174" s="119"/>
      <c r="AN174" s="119"/>
      <c r="AO174" s="119"/>
      <c r="AP174" s="119"/>
      <c r="AQ174" s="119"/>
      <c r="AR174" s="119"/>
      <c r="AS174" s="119"/>
      <c r="AT174" s="119"/>
      <c r="AU174" s="230"/>
      <c r="AV174" s="230"/>
      <c r="AW174" s="230"/>
      <c r="AX174" s="230"/>
      <c r="AY174" s="230"/>
      <c r="AZ174" s="230"/>
    </row>
    <row r="175" spans="1:52" ht="17.25" customHeight="1" x14ac:dyDescent="0.2">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19"/>
      <c r="AD175" s="119"/>
      <c r="AE175" s="119"/>
      <c r="AF175" s="119"/>
      <c r="AG175" s="119"/>
      <c r="AH175" s="119"/>
      <c r="AI175" s="119"/>
      <c r="AJ175" s="119"/>
      <c r="AK175" s="119"/>
      <c r="AL175" s="119"/>
      <c r="AM175" s="119"/>
      <c r="AN175" s="119"/>
      <c r="AO175" s="119"/>
      <c r="AP175" s="119"/>
      <c r="AQ175" s="119"/>
      <c r="AR175" s="119"/>
      <c r="AS175" s="119"/>
      <c r="AT175" s="119"/>
      <c r="AU175" s="230"/>
      <c r="AV175" s="230"/>
      <c r="AW175" s="230"/>
      <c r="AX175" s="230"/>
      <c r="AY175" s="230"/>
      <c r="AZ175" s="230"/>
    </row>
    <row r="176" spans="1:52" ht="17.25" customHeight="1" x14ac:dyDescent="0.2">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19"/>
      <c r="AD176" s="119"/>
      <c r="AE176" s="119"/>
      <c r="AF176" s="119"/>
      <c r="AG176" s="119"/>
      <c r="AH176" s="119"/>
      <c r="AI176" s="119"/>
      <c r="AJ176" s="119"/>
      <c r="AK176" s="119"/>
      <c r="AL176" s="119"/>
      <c r="AM176" s="119"/>
      <c r="AN176" s="119"/>
      <c r="AO176" s="119"/>
      <c r="AP176" s="119"/>
      <c r="AQ176" s="119"/>
      <c r="AR176" s="119"/>
      <c r="AS176" s="119"/>
      <c r="AT176" s="119"/>
      <c r="AU176" s="230"/>
      <c r="AV176" s="230"/>
      <c r="AW176" s="230"/>
      <c r="AX176" s="230"/>
      <c r="AY176" s="230"/>
      <c r="AZ176" s="230"/>
    </row>
    <row r="177" spans="1:52" ht="17.25" customHeight="1" x14ac:dyDescent="0.2">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19"/>
      <c r="AD177" s="119"/>
      <c r="AE177" s="119"/>
      <c r="AF177" s="119"/>
      <c r="AG177" s="119"/>
      <c r="AH177" s="119"/>
      <c r="AI177" s="119"/>
      <c r="AJ177" s="119"/>
      <c r="AK177" s="119"/>
      <c r="AL177" s="119"/>
      <c r="AM177" s="119"/>
      <c r="AN177" s="119"/>
      <c r="AO177" s="119"/>
      <c r="AP177" s="119"/>
      <c r="AQ177" s="119"/>
      <c r="AR177" s="119"/>
      <c r="AS177" s="119"/>
      <c r="AT177" s="119"/>
      <c r="AU177" s="230"/>
      <c r="AV177" s="230"/>
      <c r="AW177" s="230"/>
      <c r="AX177" s="230"/>
      <c r="AY177" s="230"/>
      <c r="AZ177" s="230"/>
    </row>
    <row r="178" spans="1:52" ht="17.25" customHeight="1" x14ac:dyDescent="0.2">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19"/>
      <c r="AD178" s="119"/>
      <c r="AE178" s="119"/>
      <c r="AF178" s="119"/>
      <c r="AG178" s="119"/>
      <c r="AH178" s="119"/>
      <c r="AI178" s="119"/>
      <c r="AJ178" s="119"/>
      <c r="AK178" s="119"/>
      <c r="AL178" s="119"/>
      <c r="AM178" s="119"/>
      <c r="AN178" s="119"/>
      <c r="AO178" s="119"/>
      <c r="AP178" s="119"/>
      <c r="AQ178" s="119"/>
      <c r="AR178" s="119"/>
      <c r="AS178" s="119"/>
      <c r="AT178" s="119"/>
      <c r="AU178" s="230"/>
      <c r="AV178" s="230"/>
      <c r="AW178" s="230"/>
      <c r="AX178" s="230"/>
      <c r="AY178" s="230"/>
      <c r="AZ178" s="230"/>
    </row>
    <row r="179" spans="1:52" ht="17.25" customHeight="1" x14ac:dyDescent="0.2">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19"/>
      <c r="AD179" s="119"/>
      <c r="AE179" s="119"/>
      <c r="AF179" s="119"/>
      <c r="AG179" s="119"/>
      <c r="AH179" s="119"/>
      <c r="AI179" s="119"/>
      <c r="AJ179" s="119"/>
      <c r="AK179" s="119"/>
      <c r="AL179" s="119"/>
      <c r="AM179" s="119"/>
      <c r="AN179" s="119"/>
      <c r="AO179" s="119"/>
      <c r="AP179" s="119"/>
      <c r="AQ179" s="119"/>
      <c r="AR179" s="119"/>
      <c r="AS179" s="119"/>
      <c r="AT179" s="119"/>
      <c r="AU179" s="230"/>
      <c r="AV179" s="230"/>
      <c r="AW179" s="230"/>
      <c r="AX179" s="230"/>
      <c r="AY179" s="230"/>
      <c r="AZ179" s="230"/>
    </row>
    <row r="180" spans="1:52" ht="17.25" customHeight="1" x14ac:dyDescent="0.2">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19"/>
      <c r="AD180" s="119"/>
      <c r="AE180" s="119"/>
      <c r="AF180" s="119"/>
      <c r="AG180" s="119"/>
      <c r="AH180" s="119"/>
      <c r="AI180" s="119"/>
      <c r="AJ180" s="119"/>
      <c r="AK180" s="119"/>
      <c r="AL180" s="119"/>
      <c r="AM180" s="119"/>
      <c r="AN180" s="119"/>
      <c r="AO180" s="119"/>
      <c r="AP180" s="119"/>
      <c r="AQ180" s="119"/>
      <c r="AR180" s="119"/>
      <c r="AS180" s="119"/>
      <c r="AT180" s="119"/>
      <c r="AU180" s="230"/>
      <c r="AV180" s="230"/>
      <c r="AW180" s="230"/>
      <c r="AX180" s="230"/>
      <c r="AY180" s="230"/>
      <c r="AZ180" s="230"/>
    </row>
    <row r="181" spans="1:52" ht="17.25" customHeight="1" x14ac:dyDescent="0.2">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19"/>
      <c r="AD181" s="119"/>
      <c r="AE181" s="119"/>
      <c r="AF181" s="119"/>
      <c r="AG181" s="119"/>
      <c r="AH181" s="119"/>
      <c r="AI181" s="119"/>
      <c r="AJ181" s="119"/>
      <c r="AK181" s="119"/>
      <c r="AL181" s="119"/>
      <c r="AM181" s="119"/>
      <c r="AN181" s="119"/>
      <c r="AO181" s="119"/>
      <c r="AP181" s="119"/>
      <c r="AQ181" s="119"/>
      <c r="AR181" s="119"/>
      <c r="AS181" s="119"/>
      <c r="AT181" s="119"/>
      <c r="AU181" s="230"/>
      <c r="AV181" s="230"/>
      <c r="AW181" s="230"/>
      <c r="AX181" s="230"/>
      <c r="AY181" s="230"/>
      <c r="AZ181" s="230"/>
    </row>
    <row r="182" spans="1:52" ht="17.25" customHeight="1" x14ac:dyDescent="0.2">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19"/>
      <c r="AD182" s="119"/>
      <c r="AE182" s="119"/>
      <c r="AF182" s="119"/>
      <c r="AG182" s="119"/>
      <c r="AH182" s="119"/>
      <c r="AI182" s="119"/>
      <c r="AJ182" s="119"/>
      <c r="AK182" s="119"/>
      <c r="AL182" s="119"/>
      <c r="AM182" s="119"/>
      <c r="AN182" s="119"/>
      <c r="AO182" s="119"/>
      <c r="AP182" s="119"/>
      <c r="AQ182" s="119"/>
      <c r="AR182" s="119"/>
      <c r="AS182" s="119"/>
      <c r="AT182" s="119"/>
      <c r="AU182" s="230"/>
      <c r="AV182" s="230"/>
      <c r="AW182" s="230"/>
      <c r="AX182" s="230"/>
      <c r="AY182" s="230"/>
      <c r="AZ182" s="230"/>
    </row>
    <row r="183" spans="1:52" ht="17.25" customHeight="1" x14ac:dyDescent="0.2">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19"/>
      <c r="AD183" s="119"/>
      <c r="AE183" s="119"/>
      <c r="AF183" s="119"/>
      <c r="AG183" s="119"/>
      <c r="AH183" s="119"/>
      <c r="AI183" s="119"/>
      <c r="AJ183" s="119"/>
      <c r="AK183" s="119"/>
      <c r="AL183" s="119"/>
      <c r="AM183" s="119"/>
      <c r="AN183" s="119"/>
      <c r="AO183" s="119"/>
      <c r="AP183" s="119"/>
      <c r="AQ183" s="119"/>
      <c r="AR183" s="119"/>
      <c r="AS183" s="119"/>
      <c r="AT183" s="119"/>
      <c r="AU183" s="230"/>
      <c r="AV183" s="230"/>
      <c r="AW183" s="230"/>
      <c r="AX183" s="230"/>
      <c r="AY183" s="230"/>
      <c r="AZ183" s="230"/>
    </row>
    <row r="184" spans="1:52" ht="17.25" customHeight="1" x14ac:dyDescent="0.2">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19"/>
      <c r="AD184" s="119"/>
      <c r="AE184" s="119"/>
      <c r="AF184" s="119"/>
      <c r="AG184" s="119"/>
      <c r="AH184" s="119"/>
      <c r="AI184" s="119"/>
      <c r="AJ184" s="119"/>
      <c r="AK184" s="119"/>
      <c r="AL184" s="119"/>
      <c r="AM184" s="119"/>
      <c r="AN184" s="119"/>
      <c r="AO184" s="119"/>
      <c r="AP184" s="119"/>
      <c r="AQ184" s="119"/>
      <c r="AR184" s="119"/>
      <c r="AS184" s="119"/>
      <c r="AT184" s="119"/>
      <c r="AU184" s="230"/>
      <c r="AV184" s="230"/>
      <c r="AW184" s="230"/>
      <c r="AX184" s="230"/>
      <c r="AY184" s="230"/>
      <c r="AZ184" s="230"/>
    </row>
    <row r="185" spans="1:52" ht="17.25" customHeight="1" x14ac:dyDescent="0.2">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19"/>
      <c r="AD185" s="119"/>
      <c r="AE185" s="119"/>
      <c r="AF185" s="119"/>
      <c r="AG185" s="119"/>
      <c r="AH185" s="119"/>
      <c r="AI185" s="119"/>
      <c r="AJ185" s="119"/>
      <c r="AK185" s="119"/>
      <c r="AL185" s="119"/>
      <c r="AM185" s="119"/>
      <c r="AN185" s="119"/>
      <c r="AO185" s="119"/>
      <c r="AP185" s="119"/>
      <c r="AQ185" s="119"/>
      <c r="AR185" s="119"/>
      <c r="AS185" s="119"/>
      <c r="AT185" s="119"/>
      <c r="AU185" s="230"/>
      <c r="AV185" s="230"/>
      <c r="AW185" s="230"/>
      <c r="AX185" s="230"/>
      <c r="AY185" s="230"/>
      <c r="AZ185" s="230"/>
    </row>
    <row r="186" spans="1:52" ht="17.25" customHeight="1" x14ac:dyDescent="0.2">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19"/>
      <c r="AD186" s="119"/>
      <c r="AE186" s="119"/>
      <c r="AF186" s="119"/>
      <c r="AG186" s="119"/>
      <c r="AH186" s="119"/>
      <c r="AI186" s="119"/>
      <c r="AJ186" s="119"/>
      <c r="AK186" s="119"/>
      <c r="AL186" s="119"/>
      <c r="AM186" s="119"/>
      <c r="AN186" s="119"/>
      <c r="AO186" s="119"/>
      <c r="AP186" s="119"/>
      <c r="AQ186" s="119"/>
      <c r="AR186" s="119"/>
      <c r="AS186" s="119"/>
      <c r="AT186" s="119"/>
      <c r="AU186" s="230"/>
      <c r="AV186" s="230"/>
      <c r="AW186" s="230"/>
      <c r="AX186" s="230"/>
      <c r="AY186" s="230"/>
      <c r="AZ186" s="230"/>
    </row>
    <row r="187" spans="1:52" ht="17.25" customHeight="1" x14ac:dyDescent="0.2">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19"/>
      <c r="AD187" s="119"/>
      <c r="AE187" s="119"/>
      <c r="AF187" s="119"/>
      <c r="AG187" s="119"/>
      <c r="AH187" s="119"/>
      <c r="AI187" s="119"/>
      <c r="AJ187" s="119"/>
      <c r="AK187" s="119"/>
      <c r="AL187" s="119"/>
      <c r="AM187" s="119"/>
      <c r="AN187" s="119"/>
      <c r="AO187" s="119"/>
      <c r="AP187" s="119"/>
      <c r="AQ187" s="119"/>
      <c r="AR187" s="119"/>
      <c r="AS187" s="119"/>
      <c r="AT187" s="119"/>
      <c r="AU187" s="230"/>
      <c r="AV187" s="230"/>
      <c r="AW187" s="230"/>
      <c r="AX187" s="230"/>
      <c r="AY187" s="230"/>
      <c r="AZ187" s="230"/>
    </row>
    <row r="188" spans="1:52" ht="17.25" customHeight="1" x14ac:dyDescent="0.2">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19"/>
      <c r="AD188" s="119"/>
      <c r="AE188" s="119"/>
      <c r="AF188" s="119"/>
      <c r="AG188" s="119"/>
      <c r="AH188" s="119"/>
      <c r="AI188" s="119"/>
      <c r="AJ188" s="119"/>
      <c r="AK188" s="119"/>
      <c r="AL188" s="119"/>
      <c r="AM188" s="119"/>
      <c r="AN188" s="119"/>
      <c r="AO188" s="119"/>
      <c r="AP188" s="119"/>
      <c r="AQ188" s="119"/>
      <c r="AR188" s="119"/>
      <c r="AS188" s="119"/>
      <c r="AT188" s="119"/>
      <c r="AU188" s="230"/>
      <c r="AV188" s="230"/>
      <c r="AW188" s="230"/>
      <c r="AX188" s="230"/>
      <c r="AY188" s="230"/>
      <c r="AZ188" s="230"/>
    </row>
    <row r="189" spans="1:52" ht="17.25" customHeight="1" x14ac:dyDescent="0.2">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19"/>
      <c r="AD189" s="119"/>
      <c r="AE189" s="119"/>
      <c r="AF189" s="119"/>
      <c r="AG189" s="119"/>
      <c r="AH189" s="119"/>
      <c r="AI189" s="119"/>
      <c r="AJ189" s="119"/>
      <c r="AK189" s="119"/>
      <c r="AL189" s="119"/>
      <c r="AM189" s="119"/>
      <c r="AN189" s="119"/>
      <c r="AO189" s="119"/>
      <c r="AP189" s="119"/>
      <c r="AQ189" s="119"/>
      <c r="AR189" s="119"/>
      <c r="AS189" s="119"/>
      <c r="AT189" s="119"/>
      <c r="AU189" s="230"/>
      <c r="AV189" s="230"/>
      <c r="AW189" s="230"/>
      <c r="AX189" s="230"/>
      <c r="AY189" s="230"/>
      <c r="AZ189" s="230"/>
    </row>
    <row r="190" spans="1:52" ht="17.25" customHeight="1" x14ac:dyDescent="0.2">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19"/>
      <c r="AD190" s="119"/>
      <c r="AE190" s="119"/>
      <c r="AF190" s="119"/>
      <c r="AG190" s="119"/>
      <c r="AH190" s="119"/>
      <c r="AI190" s="119"/>
      <c r="AJ190" s="119"/>
      <c r="AK190" s="119"/>
      <c r="AL190" s="119"/>
      <c r="AM190" s="119"/>
      <c r="AN190" s="119"/>
      <c r="AO190" s="119"/>
      <c r="AP190" s="119"/>
      <c r="AQ190" s="119"/>
      <c r="AR190" s="119"/>
      <c r="AS190" s="119"/>
      <c r="AT190" s="119"/>
      <c r="AU190" s="230"/>
      <c r="AV190" s="230"/>
      <c r="AW190" s="230"/>
      <c r="AX190" s="230"/>
      <c r="AY190" s="230"/>
      <c r="AZ190" s="230"/>
    </row>
    <row r="191" spans="1:52" ht="17.25" customHeight="1" x14ac:dyDescent="0.2">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19"/>
      <c r="AD191" s="119"/>
      <c r="AE191" s="119"/>
      <c r="AF191" s="119"/>
      <c r="AG191" s="119"/>
      <c r="AH191" s="119"/>
      <c r="AI191" s="119"/>
      <c r="AJ191" s="119"/>
      <c r="AK191" s="119"/>
      <c r="AL191" s="119"/>
      <c r="AM191" s="119"/>
      <c r="AN191" s="119"/>
      <c r="AO191" s="119"/>
      <c r="AP191" s="119"/>
      <c r="AQ191" s="119"/>
      <c r="AR191" s="119"/>
      <c r="AS191" s="119"/>
      <c r="AT191" s="119"/>
      <c r="AU191" s="230"/>
      <c r="AV191" s="230"/>
      <c r="AW191" s="230"/>
      <c r="AX191" s="230"/>
      <c r="AY191" s="230"/>
      <c r="AZ191" s="230"/>
    </row>
    <row r="192" spans="1:52" ht="17.25" customHeight="1" x14ac:dyDescent="0.2">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19"/>
      <c r="AD192" s="119"/>
      <c r="AE192" s="119"/>
      <c r="AF192" s="119"/>
      <c r="AG192" s="119"/>
      <c r="AH192" s="119"/>
      <c r="AI192" s="119"/>
      <c r="AJ192" s="119"/>
      <c r="AK192" s="119"/>
      <c r="AL192" s="119"/>
      <c r="AM192" s="119"/>
      <c r="AN192" s="119"/>
      <c r="AO192" s="119"/>
      <c r="AP192" s="119"/>
      <c r="AQ192" s="119"/>
      <c r="AR192" s="119"/>
      <c r="AS192" s="119"/>
      <c r="AT192" s="119"/>
      <c r="AU192" s="230"/>
      <c r="AV192" s="230"/>
      <c r="AW192" s="230"/>
      <c r="AX192" s="230"/>
      <c r="AY192" s="230"/>
      <c r="AZ192" s="230"/>
    </row>
    <row r="193" spans="1:52" ht="17.25" customHeight="1" x14ac:dyDescent="0.2">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19"/>
      <c r="AD193" s="119"/>
      <c r="AE193" s="119"/>
      <c r="AF193" s="119"/>
      <c r="AG193" s="119"/>
      <c r="AH193" s="119"/>
      <c r="AI193" s="119"/>
      <c r="AJ193" s="119"/>
      <c r="AK193" s="119"/>
      <c r="AL193" s="119"/>
      <c r="AM193" s="119"/>
      <c r="AN193" s="119"/>
      <c r="AO193" s="119"/>
      <c r="AP193" s="119"/>
      <c r="AQ193" s="119"/>
      <c r="AR193" s="119"/>
      <c r="AS193" s="119"/>
      <c r="AT193" s="119"/>
      <c r="AU193" s="230"/>
      <c r="AV193" s="230"/>
      <c r="AW193" s="230"/>
      <c r="AX193" s="230"/>
      <c r="AY193" s="230"/>
      <c r="AZ193" s="230"/>
    </row>
    <row r="194" spans="1:52" ht="17.25" customHeight="1" x14ac:dyDescent="0.2">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19"/>
      <c r="AD194" s="119"/>
      <c r="AE194" s="119"/>
      <c r="AF194" s="119"/>
      <c r="AG194" s="119"/>
      <c r="AH194" s="119"/>
      <c r="AI194" s="119"/>
      <c r="AJ194" s="119"/>
      <c r="AK194" s="119"/>
      <c r="AL194" s="119"/>
      <c r="AM194" s="119"/>
      <c r="AN194" s="119"/>
      <c r="AO194" s="119"/>
      <c r="AP194" s="119"/>
      <c r="AQ194" s="119"/>
      <c r="AR194" s="119"/>
      <c r="AS194" s="119"/>
      <c r="AT194" s="119"/>
      <c r="AU194" s="230"/>
      <c r="AV194" s="230"/>
      <c r="AW194" s="230"/>
      <c r="AX194" s="230"/>
      <c r="AY194" s="230"/>
      <c r="AZ194" s="230"/>
    </row>
    <row r="195" spans="1:52" ht="17.25" customHeight="1" x14ac:dyDescent="0.2">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19"/>
      <c r="AD195" s="119"/>
      <c r="AE195" s="119"/>
      <c r="AF195" s="119"/>
      <c r="AG195" s="119"/>
      <c r="AH195" s="119"/>
      <c r="AI195" s="119"/>
      <c r="AJ195" s="119"/>
      <c r="AK195" s="119"/>
      <c r="AL195" s="119"/>
      <c r="AM195" s="119"/>
      <c r="AN195" s="119"/>
      <c r="AO195" s="119"/>
      <c r="AP195" s="119"/>
      <c r="AQ195" s="119"/>
      <c r="AR195" s="119"/>
      <c r="AS195" s="119"/>
      <c r="AT195" s="119"/>
      <c r="AU195" s="230"/>
      <c r="AV195" s="230"/>
      <c r="AW195" s="230"/>
      <c r="AX195" s="230"/>
      <c r="AY195" s="230"/>
      <c r="AZ195" s="230"/>
    </row>
    <row r="196" spans="1:52" ht="17.25" customHeight="1" x14ac:dyDescent="0.2">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19"/>
      <c r="AD196" s="119"/>
      <c r="AE196" s="119"/>
      <c r="AF196" s="119"/>
      <c r="AG196" s="119"/>
      <c r="AH196" s="119"/>
      <c r="AI196" s="119"/>
      <c r="AJ196" s="119"/>
      <c r="AK196" s="119"/>
      <c r="AL196" s="119"/>
      <c r="AM196" s="119"/>
      <c r="AN196" s="119"/>
      <c r="AO196" s="119"/>
      <c r="AP196" s="119"/>
      <c r="AQ196" s="119"/>
      <c r="AR196" s="119"/>
      <c r="AS196" s="119"/>
      <c r="AT196" s="119"/>
      <c r="AU196" s="230"/>
      <c r="AV196" s="230"/>
      <c r="AW196" s="230"/>
      <c r="AX196" s="230"/>
      <c r="AY196" s="230"/>
      <c r="AZ196" s="230"/>
    </row>
    <row r="197" spans="1:52" ht="17.25" customHeight="1" x14ac:dyDescent="0.2">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19"/>
      <c r="AD197" s="119"/>
      <c r="AE197" s="119"/>
      <c r="AF197" s="119"/>
      <c r="AG197" s="119"/>
      <c r="AH197" s="119"/>
      <c r="AI197" s="119"/>
      <c r="AJ197" s="119"/>
      <c r="AK197" s="119"/>
      <c r="AL197" s="119"/>
      <c r="AM197" s="119"/>
      <c r="AN197" s="119"/>
      <c r="AO197" s="119"/>
      <c r="AP197" s="119"/>
      <c r="AQ197" s="119"/>
      <c r="AR197" s="119"/>
      <c r="AS197" s="119"/>
      <c r="AT197" s="119"/>
      <c r="AU197" s="230"/>
      <c r="AV197" s="230"/>
      <c r="AW197" s="230"/>
      <c r="AX197" s="230"/>
      <c r="AY197" s="230"/>
      <c r="AZ197" s="230"/>
    </row>
    <row r="198" spans="1:52" ht="17.25" customHeight="1" x14ac:dyDescent="0.2">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19"/>
      <c r="AD198" s="119"/>
      <c r="AE198" s="119"/>
      <c r="AF198" s="119"/>
      <c r="AG198" s="119"/>
      <c r="AH198" s="119"/>
      <c r="AI198" s="119"/>
      <c r="AJ198" s="119"/>
      <c r="AK198" s="119"/>
      <c r="AL198" s="119"/>
      <c r="AM198" s="119"/>
      <c r="AN198" s="119"/>
      <c r="AO198" s="119"/>
      <c r="AP198" s="119"/>
      <c r="AQ198" s="119"/>
      <c r="AR198" s="119"/>
      <c r="AS198" s="119"/>
      <c r="AT198" s="119"/>
      <c r="AU198" s="230"/>
      <c r="AV198" s="230"/>
      <c r="AW198" s="230"/>
      <c r="AX198" s="230"/>
      <c r="AY198" s="230"/>
      <c r="AZ198" s="230"/>
    </row>
    <row r="199" spans="1:52" ht="17.25" customHeight="1" x14ac:dyDescent="0.2">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19"/>
      <c r="AD199" s="119"/>
      <c r="AE199" s="119"/>
      <c r="AF199" s="119"/>
      <c r="AG199" s="119"/>
      <c r="AH199" s="119"/>
      <c r="AI199" s="119"/>
      <c r="AJ199" s="119"/>
      <c r="AK199" s="119"/>
      <c r="AL199" s="119"/>
      <c r="AM199" s="119"/>
      <c r="AN199" s="119"/>
      <c r="AO199" s="119"/>
      <c r="AP199" s="119"/>
      <c r="AQ199" s="119"/>
      <c r="AR199" s="119"/>
      <c r="AS199" s="119"/>
      <c r="AT199" s="119"/>
      <c r="AU199" s="230"/>
      <c r="AV199" s="230"/>
      <c r="AW199" s="230"/>
      <c r="AX199" s="230"/>
      <c r="AY199" s="230"/>
      <c r="AZ199" s="230"/>
    </row>
    <row r="200" spans="1:52" ht="17.25" customHeight="1" x14ac:dyDescent="0.2">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19"/>
      <c r="AD200" s="119"/>
      <c r="AE200" s="119"/>
      <c r="AF200" s="119"/>
      <c r="AG200" s="119"/>
      <c r="AH200" s="119"/>
      <c r="AI200" s="119"/>
      <c r="AJ200" s="119"/>
      <c r="AK200" s="119"/>
      <c r="AL200" s="119"/>
      <c r="AM200" s="119"/>
      <c r="AN200" s="119"/>
      <c r="AO200" s="119"/>
      <c r="AP200" s="119"/>
      <c r="AQ200" s="119"/>
      <c r="AR200" s="119"/>
      <c r="AS200" s="119"/>
      <c r="AT200" s="119"/>
      <c r="AU200" s="230"/>
      <c r="AV200" s="230"/>
      <c r="AW200" s="230"/>
      <c r="AX200" s="230"/>
      <c r="AY200" s="230"/>
      <c r="AZ200" s="230"/>
    </row>
    <row r="201" spans="1:52" ht="17.25" customHeight="1" x14ac:dyDescent="0.2">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19"/>
      <c r="AD201" s="119"/>
      <c r="AE201" s="119"/>
      <c r="AF201" s="119"/>
      <c r="AG201" s="119"/>
      <c r="AH201" s="119"/>
      <c r="AI201" s="119"/>
      <c r="AJ201" s="119"/>
      <c r="AK201" s="119"/>
      <c r="AL201" s="119"/>
      <c r="AM201" s="119"/>
      <c r="AN201" s="119"/>
      <c r="AO201" s="119"/>
      <c r="AP201" s="119"/>
      <c r="AQ201" s="119"/>
      <c r="AR201" s="119"/>
      <c r="AS201" s="119"/>
      <c r="AT201" s="119"/>
      <c r="AU201" s="230"/>
      <c r="AV201" s="230"/>
      <c r="AW201" s="230"/>
      <c r="AX201" s="230"/>
      <c r="AY201" s="230"/>
      <c r="AZ201" s="230"/>
    </row>
    <row r="202" spans="1:52" ht="17.25" customHeight="1" x14ac:dyDescent="0.2">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19"/>
      <c r="AD202" s="119"/>
      <c r="AE202" s="119"/>
      <c r="AF202" s="119"/>
      <c r="AG202" s="119"/>
      <c r="AH202" s="119"/>
      <c r="AI202" s="119"/>
      <c r="AJ202" s="119"/>
      <c r="AK202" s="119"/>
      <c r="AL202" s="119"/>
      <c r="AM202" s="119"/>
      <c r="AN202" s="119"/>
      <c r="AO202" s="119"/>
      <c r="AP202" s="119"/>
      <c r="AQ202" s="119"/>
      <c r="AR202" s="119"/>
      <c r="AS202" s="119"/>
      <c r="AT202" s="119"/>
      <c r="AU202" s="230"/>
      <c r="AV202" s="230"/>
      <c r="AW202" s="230"/>
      <c r="AX202" s="230"/>
      <c r="AY202" s="230"/>
      <c r="AZ202" s="230"/>
    </row>
    <row r="203" spans="1:52" ht="17.25" customHeight="1" x14ac:dyDescent="0.2">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19"/>
      <c r="AD203" s="119"/>
      <c r="AE203" s="119"/>
      <c r="AF203" s="119"/>
      <c r="AG203" s="119"/>
      <c r="AH203" s="119"/>
      <c r="AI203" s="119"/>
      <c r="AJ203" s="119"/>
      <c r="AK203" s="119"/>
      <c r="AL203" s="119"/>
      <c r="AM203" s="119"/>
      <c r="AN203" s="119"/>
      <c r="AO203" s="119"/>
      <c r="AP203" s="119"/>
      <c r="AQ203" s="119"/>
      <c r="AR203" s="119"/>
      <c r="AS203" s="119"/>
      <c r="AT203" s="119"/>
      <c r="AU203" s="230"/>
      <c r="AV203" s="230"/>
      <c r="AW203" s="230"/>
      <c r="AX203" s="230"/>
      <c r="AY203" s="230"/>
      <c r="AZ203" s="230"/>
    </row>
    <row r="204" spans="1:52" ht="17.25" customHeight="1" x14ac:dyDescent="0.2">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19"/>
      <c r="AD204" s="119"/>
      <c r="AE204" s="119"/>
      <c r="AF204" s="119"/>
      <c r="AG204" s="119"/>
      <c r="AH204" s="119"/>
      <c r="AI204" s="119"/>
      <c r="AJ204" s="119"/>
      <c r="AK204" s="119"/>
      <c r="AL204" s="119"/>
      <c r="AM204" s="119"/>
      <c r="AN204" s="119"/>
      <c r="AO204" s="119"/>
      <c r="AP204" s="119"/>
      <c r="AQ204" s="119"/>
      <c r="AR204" s="119"/>
      <c r="AS204" s="119"/>
      <c r="AT204" s="119"/>
      <c r="AU204" s="230"/>
      <c r="AV204" s="230"/>
      <c r="AW204" s="230"/>
      <c r="AX204" s="230"/>
      <c r="AY204" s="230"/>
      <c r="AZ204" s="230"/>
    </row>
    <row r="205" spans="1:52" ht="17.25" customHeight="1" x14ac:dyDescent="0.2">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19"/>
      <c r="AD205" s="119"/>
      <c r="AE205" s="119"/>
      <c r="AF205" s="119"/>
      <c r="AG205" s="119"/>
      <c r="AH205" s="119"/>
      <c r="AI205" s="119"/>
      <c r="AJ205" s="119"/>
      <c r="AK205" s="119"/>
      <c r="AL205" s="119"/>
      <c r="AM205" s="119"/>
      <c r="AN205" s="119"/>
      <c r="AO205" s="119"/>
      <c r="AP205" s="119"/>
      <c r="AQ205" s="119"/>
      <c r="AR205" s="119"/>
      <c r="AS205" s="119"/>
      <c r="AT205" s="119"/>
      <c r="AU205" s="230"/>
      <c r="AV205" s="230"/>
      <c r="AW205" s="230"/>
      <c r="AX205" s="230"/>
      <c r="AY205" s="230"/>
      <c r="AZ205" s="230"/>
    </row>
    <row r="206" spans="1:52" ht="17.25" customHeight="1" x14ac:dyDescent="0.2">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19"/>
      <c r="AD206" s="119"/>
      <c r="AE206" s="119"/>
      <c r="AF206" s="119"/>
      <c r="AG206" s="119"/>
      <c r="AH206" s="119"/>
      <c r="AI206" s="119"/>
      <c r="AJ206" s="119"/>
      <c r="AK206" s="119"/>
      <c r="AL206" s="119"/>
      <c r="AM206" s="119"/>
      <c r="AN206" s="119"/>
      <c r="AO206" s="119"/>
      <c r="AP206" s="119"/>
      <c r="AQ206" s="119"/>
      <c r="AR206" s="119"/>
      <c r="AS206" s="119"/>
      <c r="AT206" s="119"/>
      <c r="AU206" s="230"/>
      <c r="AV206" s="230"/>
      <c r="AW206" s="230"/>
      <c r="AX206" s="230"/>
      <c r="AY206" s="230"/>
      <c r="AZ206" s="230"/>
    </row>
    <row r="207" spans="1:52" ht="17.25" customHeight="1" x14ac:dyDescent="0.2">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19"/>
      <c r="AD207" s="119"/>
      <c r="AE207" s="119"/>
      <c r="AF207" s="119"/>
      <c r="AG207" s="119"/>
      <c r="AH207" s="119"/>
      <c r="AI207" s="119"/>
      <c r="AJ207" s="119"/>
      <c r="AK207" s="119"/>
      <c r="AL207" s="119"/>
      <c r="AM207" s="119"/>
      <c r="AN207" s="119"/>
      <c r="AO207" s="119"/>
      <c r="AP207" s="119"/>
      <c r="AQ207" s="119"/>
      <c r="AR207" s="119"/>
      <c r="AS207" s="119"/>
      <c r="AT207" s="119"/>
      <c r="AU207" s="230"/>
      <c r="AV207" s="230"/>
      <c r="AW207" s="230"/>
      <c r="AX207" s="230"/>
      <c r="AY207" s="230"/>
      <c r="AZ207" s="230"/>
    </row>
    <row r="208" spans="1:52" ht="17.25" customHeight="1" x14ac:dyDescent="0.2">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19"/>
      <c r="AD208" s="119"/>
      <c r="AE208" s="119"/>
      <c r="AF208" s="119"/>
      <c r="AG208" s="119"/>
      <c r="AH208" s="119"/>
      <c r="AI208" s="119"/>
      <c r="AJ208" s="119"/>
      <c r="AK208" s="119"/>
      <c r="AL208" s="119"/>
      <c r="AM208" s="119"/>
      <c r="AN208" s="119"/>
      <c r="AO208" s="119"/>
      <c r="AP208" s="119"/>
      <c r="AQ208" s="119"/>
      <c r="AR208" s="119"/>
      <c r="AS208" s="119"/>
      <c r="AT208" s="119"/>
      <c r="AU208" s="230"/>
      <c r="AV208" s="230"/>
      <c r="AW208" s="230"/>
      <c r="AX208" s="230"/>
      <c r="AY208" s="230"/>
      <c r="AZ208" s="230"/>
    </row>
    <row r="209" spans="1:52" ht="17.25" customHeight="1" x14ac:dyDescent="0.2">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19"/>
      <c r="AD209" s="119"/>
      <c r="AE209" s="119"/>
      <c r="AF209" s="119"/>
      <c r="AG209" s="119"/>
      <c r="AH209" s="119"/>
      <c r="AI209" s="119"/>
      <c r="AJ209" s="119"/>
      <c r="AK209" s="119"/>
      <c r="AL209" s="119"/>
      <c r="AM209" s="119"/>
      <c r="AN209" s="119"/>
      <c r="AO209" s="119"/>
      <c r="AP209" s="119"/>
      <c r="AQ209" s="119"/>
      <c r="AR209" s="119"/>
      <c r="AS209" s="119"/>
      <c r="AT209" s="119"/>
      <c r="AU209" s="230"/>
      <c r="AV209" s="230"/>
      <c r="AW209" s="230"/>
      <c r="AX209" s="230"/>
      <c r="AY209" s="230"/>
      <c r="AZ209" s="230"/>
    </row>
    <row r="210" spans="1:52" ht="17.25" customHeight="1" x14ac:dyDescent="0.2">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19"/>
      <c r="AD210" s="119"/>
      <c r="AE210" s="119"/>
      <c r="AF210" s="119"/>
      <c r="AG210" s="119"/>
      <c r="AH210" s="119"/>
      <c r="AI210" s="119"/>
      <c r="AJ210" s="119"/>
      <c r="AK210" s="119"/>
      <c r="AL210" s="119"/>
      <c r="AM210" s="119"/>
      <c r="AN210" s="119"/>
      <c r="AO210" s="119"/>
      <c r="AP210" s="119"/>
      <c r="AQ210" s="119"/>
      <c r="AR210" s="119"/>
      <c r="AS210" s="119"/>
      <c r="AT210" s="119"/>
      <c r="AU210" s="230"/>
      <c r="AV210" s="230"/>
      <c r="AW210" s="230"/>
      <c r="AX210" s="230"/>
      <c r="AY210" s="230"/>
      <c r="AZ210" s="230"/>
    </row>
    <row r="211" spans="1:52" ht="17.25" customHeight="1" x14ac:dyDescent="0.2">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19"/>
      <c r="AD211" s="119"/>
      <c r="AE211" s="119"/>
      <c r="AF211" s="119"/>
      <c r="AG211" s="119"/>
      <c r="AH211" s="119"/>
      <c r="AI211" s="119"/>
      <c r="AJ211" s="119"/>
      <c r="AK211" s="119"/>
      <c r="AL211" s="119"/>
      <c r="AM211" s="119"/>
      <c r="AN211" s="119"/>
      <c r="AO211" s="119"/>
      <c r="AP211" s="119"/>
      <c r="AQ211" s="119"/>
      <c r="AR211" s="119"/>
      <c r="AS211" s="119"/>
      <c r="AT211" s="119"/>
      <c r="AU211" s="230"/>
      <c r="AV211" s="230"/>
      <c r="AW211" s="230"/>
      <c r="AX211" s="230"/>
      <c r="AY211" s="230"/>
      <c r="AZ211" s="230"/>
    </row>
    <row r="212" spans="1:52" ht="17.25" customHeight="1" x14ac:dyDescent="0.2">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19"/>
      <c r="AD212" s="119"/>
      <c r="AE212" s="119"/>
      <c r="AF212" s="119"/>
      <c r="AG212" s="119"/>
      <c r="AH212" s="119"/>
      <c r="AI212" s="119"/>
      <c r="AJ212" s="119"/>
      <c r="AK212" s="119"/>
      <c r="AL212" s="119"/>
      <c r="AM212" s="119"/>
      <c r="AN212" s="119"/>
      <c r="AO212" s="119"/>
      <c r="AP212" s="119"/>
      <c r="AQ212" s="119"/>
      <c r="AR212" s="119"/>
      <c r="AS212" s="119"/>
      <c r="AT212" s="119"/>
      <c r="AU212" s="230"/>
      <c r="AV212" s="230"/>
      <c r="AW212" s="230"/>
      <c r="AX212" s="230"/>
      <c r="AY212" s="230"/>
      <c r="AZ212" s="230"/>
    </row>
    <row r="213" spans="1:52" ht="17.25" customHeight="1" x14ac:dyDescent="0.2">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19"/>
      <c r="AD213" s="119"/>
      <c r="AE213" s="119"/>
      <c r="AF213" s="119"/>
      <c r="AG213" s="119"/>
      <c r="AH213" s="119"/>
      <c r="AI213" s="119"/>
      <c r="AJ213" s="119"/>
      <c r="AK213" s="119"/>
      <c r="AL213" s="119"/>
      <c r="AM213" s="119"/>
      <c r="AN213" s="119"/>
      <c r="AO213" s="119"/>
      <c r="AP213" s="119"/>
      <c r="AQ213" s="119"/>
      <c r="AR213" s="119"/>
      <c r="AS213" s="119"/>
      <c r="AT213" s="119"/>
      <c r="AU213" s="230"/>
      <c r="AV213" s="230"/>
      <c r="AW213" s="230"/>
      <c r="AX213" s="230"/>
      <c r="AY213" s="230"/>
      <c r="AZ213" s="230"/>
    </row>
    <row r="214" spans="1:52" ht="17.25" customHeight="1" x14ac:dyDescent="0.2">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19"/>
      <c r="AD214" s="119"/>
      <c r="AE214" s="119"/>
      <c r="AF214" s="119"/>
      <c r="AG214" s="119"/>
      <c r="AH214" s="119"/>
      <c r="AI214" s="119"/>
      <c r="AJ214" s="119"/>
      <c r="AK214" s="119"/>
      <c r="AL214" s="119"/>
      <c r="AM214" s="119"/>
      <c r="AN214" s="119"/>
      <c r="AO214" s="119"/>
      <c r="AP214" s="119"/>
      <c r="AQ214" s="119"/>
      <c r="AR214" s="119"/>
      <c r="AS214" s="119"/>
      <c r="AT214" s="119"/>
      <c r="AU214" s="230"/>
      <c r="AV214" s="230"/>
      <c r="AW214" s="230"/>
      <c r="AX214" s="230"/>
      <c r="AY214" s="230"/>
      <c r="AZ214" s="230"/>
    </row>
    <row r="215" spans="1:52" ht="17.25" customHeight="1" x14ac:dyDescent="0.2">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19"/>
      <c r="AD215" s="119"/>
      <c r="AE215" s="119"/>
      <c r="AF215" s="119"/>
      <c r="AG215" s="119"/>
      <c r="AH215" s="119"/>
      <c r="AI215" s="119"/>
      <c r="AJ215" s="119"/>
      <c r="AK215" s="119"/>
      <c r="AL215" s="119"/>
      <c r="AM215" s="119"/>
      <c r="AN215" s="119"/>
      <c r="AO215" s="119"/>
      <c r="AP215" s="119"/>
      <c r="AQ215" s="119"/>
      <c r="AR215" s="119"/>
      <c r="AS215" s="119"/>
      <c r="AT215" s="119"/>
      <c r="AU215" s="230"/>
      <c r="AV215" s="230"/>
      <c r="AW215" s="230"/>
      <c r="AX215" s="230"/>
      <c r="AY215" s="230"/>
      <c r="AZ215" s="230"/>
    </row>
    <row r="216" spans="1:52" ht="17.25" customHeight="1" x14ac:dyDescent="0.2">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19"/>
      <c r="AD216" s="119"/>
      <c r="AE216" s="119"/>
      <c r="AF216" s="119"/>
      <c r="AG216" s="119"/>
      <c r="AH216" s="119"/>
      <c r="AI216" s="119"/>
      <c r="AJ216" s="119"/>
      <c r="AK216" s="119"/>
      <c r="AL216" s="119"/>
      <c r="AM216" s="119"/>
      <c r="AN216" s="119"/>
      <c r="AO216" s="119"/>
      <c r="AP216" s="119"/>
      <c r="AQ216" s="119"/>
      <c r="AR216" s="119"/>
      <c r="AS216" s="119"/>
      <c r="AT216" s="119"/>
      <c r="AU216" s="230"/>
      <c r="AV216" s="230"/>
      <c r="AW216" s="230"/>
      <c r="AX216" s="230"/>
      <c r="AY216" s="230"/>
      <c r="AZ216" s="230"/>
    </row>
    <row r="217" spans="1:52" ht="17.25" customHeight="1" x14ac:dyDescent="0.2">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19"/>
      <c r="AD217" s="119"/>
      <c r="AE217" s="119"/>
      <c r="AF217" s="119"/>
      <c r="AG217" s="119"/>
      <c r="AH217" s="119"/>
      <c r="AI217" s="119"/>
      <c r="AJ217" s="119"/>
      <c r="AK217" s="119"/>
      <c r="AL217" s="119"/>
      <c r="AM217" s="119"/>
      <c r="AN217" s="119"/>
      <c r="AO217" s="119"/>
      <c r="AP217" s="119"/>
      <c r="AQ217" s="119"/>
      <c r="AR217" s="119"/>
      <c r="AS217" s="119"/>
      <c r="AT217" s="119"/>
      <c r="AU217" s="230"/>
      <c r="AV217" s="230"/>
      <c r="AW217" s="230"/>
      <c r="AX217" s="230"/>
      <c r="AY217" s="230"/>
      <c r="AZ217" s="230"/>
    </row>
    <row r="218" spans="1:52" ht="17.25" customHeight="1" x14ac:dyDescent="0.2">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19"/>
      <c r="AD218" s="119"/>
      <c r="AE218" s="119"/>
      <c r="AF218" s="119"/>
      <c r="AG218" s="119"/>
      <c r="AH218" s="119"/>
      <c r="AI218" s="119"/>
      <c r="AJ218" s="119"/>
      <c r="AK218" s="119"/>
      <c r="AL218" s="119"/>
      <c r="AM218" s="119"/>
      <c r="AN218" s="119"/>
      <c r="AO218" s="119"/>
      <c r="AP218" s="119"/>
      <c r="AQ218" s="119"/>
      <c r="AR218" s="119"/>
      <c r="AS218" s="119"/>
      <c r="AT218" s="119"/>
      <c r="AU218" s="230"/>
      <c r="AV218" s="230"/>
      <c r="AW218" s="230"/>
      <c r="AX218" s="230"/>
      <c r="AY218" s="230"/>
      <c r="AZ218" s="230"/>
    </row>
    <row r="219" spans="1:52" ht="17.25" customHeight="1" x14ac:dyDescent="0.2">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19"/>
      <c r="AD219" s="119"/>
      <c r="AE219" s="119"/>
      <c r="AF219" s="119"/>
      <c r="AG219" s="119"/>
      <c r="AH219" s="119"/>
      <c r="AI219" s="119"/>
      <c r="AJ219" s="119"/>
      <c r="AK219" s="119"/>
      <c r="AL219" s="119"/>
      <c r="AM219" s="119"/>
      <c r="AN219" s="119"/>
      <c r="AO219" s="119"/>
      <c r="AP219" s="119"/>
      <c r="AQ219" s="119"/>
      <c r="AR219" s="119"/>
      <c r="AS219" s="119"/>
      <c r="AT219" s="119"/>
      <c r="AU219" s="230"/>
      <c r="AV219" s="230"/>
      <c r="AW219" s="230"/>
      <c r="AX219" s="230"/>
      <c r="AY219" s="230"/>
      <c r="AZ219" s="230"/>
    </row>
    <row r="220" spans="1:52" ht="17.25" customHeight="1" x14ac:dyDescent="0.2">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19"/>
      <c r="AD220" s="119"/>
      <c r="AE220" s="119"/>
      <c r="AF220" s="119"/>
      <c r="AG220" s="119"/>
      <c r="AH220" s="119"/>
      <c r="AI220" s="119"/>
      <c r="AJ220" s="119"/>
      <c r="AK220" s="119"/>
      <c r="AL220" s="119"/>
      <c r="AM220" s="119"/>
      <c r="AN220" s="119"/>
      <c r="AO220" s="119"/>
      <c r="AP220" s="119"/>
      <c r="AQ220" s="119"/>
      <c r="AR220" s="119"/>
      <c r="AS220" s="119"/>
      <c r="AT220" s="119"/>
      <c r="AU220" s="230"/>
      <c r="AV220" s="230"/>
      <c r="AW220" s="230"/>
      <c r="AX220" s="230"/>
      <c r="AY220" s="230"/>
      <c r="AZ220" s="230"/>
    </row>
    <row r="221" spans="1:52" ht="17.25" customHeight="1" x14ac:dyDescent="0.2">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19"/>
      <c r="AD221" s="119"/>
      <c r="AE221" s="119"/>
      <c r="AF221" s="119"/>
      <c r="AG221" s="119"/>
      <c r="AH221" s="119"/>
      <c r="AI221" s="119"/>
      <c r="AJ221" s="119"/>
      <c r="AK221" s="119"/>
      <c r="AL221" s="119"/>
      <c r="AM221" s="119"/>
      <c r="AN221" s="119"/>
      <c r="AO221" s="119"/>
      <c r="AP221" s="119"/>
      <c r="AQ221" s="119"/>
      <c r="AR221" s="119"/>
      <c r="AS221" s="119"/>
      <c r="AT221" s="119"/>
      <c r="AU221" s="230"/>
      <c r="AV221" s="230"/>
      <c r="AW221" s="230"/>
      <c r="AX221" s="230"/>
      <c r="AY221" s="230"/>
      <c r="AZ221" s="230"/>
    </row>
    <row r="222" spans="1:52" ht="17.25" customHeight="1" x14ac:dyDescent="0.2">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19"/>
      <c r="AD222" s="119"/>
      <c r="AE222" s="119"/>
      <c r="AF222" s="119"/>
      <c r="AG222" s="119"/>
      <c r="AH222" s="119"/>
      <c r="AI222" s="119"/>
      <c r="AJ222" s="119"/>
      <c r="AK222" s="119"/>
      <c r="AL222" s="119"/>
      <c r="AM222" s="119"/>
      <c r="AN222" s="119"/>
      <c r="AO222" s="119"/>
      <c r="AP222" s="119"/>
      <c r="AQ222" s="119"/>
      <c r="AR222" s="119"/>
      <c r="AS222" s="119"/>
      <c r="AT222" s="119"/>
      <c r="AU222" s="230"/>
      <c r="AV222" s="230"/>
      <c r="AW222" s="230"/>
      <c r="AX222" s="230"/>
      <c r="AY222" s="230"/>
      <c r="AZ222" s="230"/>
    </row>
    <row r="223" spans="1:52" ht="17.25" customHeight="1" x14ac:dyDescent="0.2">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19"/>
      <c r="AD223" s="119"/>
      <c r="AE223" s="119"/>
      <c r="AF223" s="119"/>
      <c r="AG223" s="119"/>
      <c r="AH223" s="119"/>
      <c r="AI223" s="119"/>
      <c r="AJ223" s="119"/>
      <c r="AK223" s="119"/>
      <c r="AL223" s="119"/>
      <c r="AM223" s="119"/>
      <c r="AN223" s="119"/>
      <c r="AO223" s="119"/>
      <c r="AP223" s="119"/>
      <c r="AQ223" s="119"/>
      <c r="AR223" s="119"/>
      <c r="AS223" s="119"/>
      <c r="AT223" s="119"/>
      <c r="AU223" s="230"/>
      <c r="AV223" s="230"/>
      <c r="AW223" s="230"/>
      <c r="AX223" s="230"/>
      <c r="AY223" s="230"/>
      <c r="AZ223" s="230"/>
    </row>
    <row r="224" spans="1:52" ht="17.25" customHeight="1" x14ac:dyDescent="0.2">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19"/>
      <c r="AD224" s="119"/>
      <c r="AE224" s="119"/>
      <c r="AF224" s="119"/>
      <c r="AG224" s="119"/>
      <c r="AH224" s="119"/>
      <c r="AI224" s="119"/>
      <c r="AJ224" s="119"/>
      <c r="AK224" s="119"/>
      <c r="AL224" s="119"/>
      <c r="AM224" s="119"/>
      <c r="AN224" s="119"/>
      <c r="AO224" s="119"/>
      <c r="AP224" s="119"/>
      <c r="AQ224" s="119"/>
      <c r="AR224" s="119"/>
      <c r="AS224" s="119"/>
      <c r="AT224" s="119"/>
      <c r="AU224" s="230"/>
      <c r="AV224" s="230"/>
      <c r="AW224" s="230"/>
      <c r="AX224" s="230"/>
      <c r="AY224" s="230"/>
      <c r="AZ224" s="230"/>
    </row>
    <row r="225" spans="1:52" ht="17.25" customHeight="1" x14ac:dyDescent="0.2">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19"/>
      <c r="AD225" s="119"/>
      <c r="AE225" s="119"/>
      <c r="AF225" s="119"/>
      <c r="AG225" s="119"/>
      <c r="AH225" s="119"/>
      <c r="AI225" s="119"/>
      <c r="AJ225" s="119"/>
      <c r="AK225" s="119"/>
      <c r="AL225" s="119"/>
      <c r="AM225" s="119"/>
      <c r="AN225" s="119"/>
      <c r="AO225" s="119"/>
      <c r="AP225" s="119"/>
      <c r="AQ225" s="119"/>
      <c r="AR225" s="119"/>
      <c r="AS225" s="119"/>
      <c r="AT225" s="119"/>
      <c r="AU225" s="230"/>
      <c r="AV225" s="230"/>
      <c r="AW225" s="230"/>
      <c r="AX225" s="230"/>
      <c r="AY225" s="230"/>
      <c r="AZ225" s="230"/>
    </row>
    <row r="226" spans="1:52" ht="17.25" customHeight="1" x14ac:dyDescent="0.2">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19"/>
      <c r="AD226" s="119"/>
      <c r="AE226" s="119"/>
      <c r="AF226" s="119"/>
      <c r="AG226" s="119"/>
      <c r="AH226" s="119"/>
      <c r="AI226" s="119"/>
      <c r="AJ226" s="119"/>
      <c r="AK226" s="119"/>
      <c r="AL226" s="119"/>
      <c r="AM226" s="119"/>
      <c r="AN226" s="119"/>
      <c r="AO226" s="119"/>
      <c r="AP226" s="119"/>
      <c r="AQ226" s="119"/>
      <c r="AR226" s="119"/>
      <c r="AS226" s="119"/>
      <c r="AT226" s="119"/>
      <c r="AU226" s="230"/>
      <c r="AV226" s="230"/>
      <c r="AW226" s="230"/>
      <c r="AX226" s="230"/>
      <c r="AY226" s="230"/>
      <c r="AZ226" s="230"/>
    </row>
    <row r="227" spans="1:52" ht="17.25" customHeight="1" x14ac:dyDescent="0.2">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19"/>
      <c r="AD227" s="119"/>
      <c r="AE227" s="119"/>
      <c r="AF227" s="119"/>
      <c r="AG227" s="119"/>
      <c r="AH227" s="119"/>
      <c r="AI227" s="119"/>
      <c r="AJ227" s="119"/>
      <c r="AK227" s="119"/>
      <c r="AL227" s="119"/>
      <c r="AM227" s="119"/>
      <c r="AN227" s="119"/>
      <c r="AO227" s="119"/>
      <c r="AP227" s="119"/>
      <c r="AQ227" s="119"/>
      <c r="AR227" s="119"/>
      <c r="AS227" s="119"/>
      <c r="AT227" s="119"/>
      <c r="AU227" s="230"/>
      <c r="AV227" s="230"/>
      <c r="AW227" s="230"/>
      <c r="AX227" s="230"/>
      <c r="AY227" s="230"/>
      <c r="AZ227" s="230"/>
    </row>
    <row r="228" spans="1:52" ht="17.25" customHeight="1" x14ac:dyDescent="0.2">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19"/>
      <c r="AD228" s="119"/>
      <c r="AE228" s="119"/>
      <c r="AF228" s="119"/>
      <c r="AG228" s="119"/>
      <c r="AH228" s="119"/>
      <c r="AI228" s="119"/>
      <c r="AJ228" s="119"/>
      <c r="AK228" s="119"/>
      <c r="AL228" s="119"/>
      <c r="AM228" s="119"/>
      <c r="AN228" s="119"/>
      <c r="AO228" s="119"/>
      <c r="AP228" s="119"/>
      <c r="AQ228" s="119"/>
      <c r="AR228" s="119"/>
      <c r="AS228" s="119"/>
      <c r="AT228" s="119"/>
      <c r="AU228" s="230"/>
      <c r="AV228" s="230"/>
      <c r="AW228" s="230"/>
      <c r="AX228" s="230"/>
      <c r="AY228" s="230"/>
      <c r="AZ228" s="230"/>
    </row>
    <row r="229" spans="1:52" ht="17.25" customHeight="1" x14ac:dyDescent="0.2">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19"/>
      <c r="AD229" s="119"/>
      <c r="AE229" s="119"/>
      <c r="AF229" s="119"/>
      <c r="AG229" s="119"/>
      <c r="AH229" s="119"/>
      <c r="AI229" s="119"/>
      <c r="AJ229" s="119"/>
      <c r="AK229" s="119"/>
      <c r="AL229" s="119"/>
      <c r="AM229" s="119"/>
      <c r="AN229" s="119"/>
      <c r="AO229" s="119"/>
      <c r="AP229" s="119"/>
      <c r="AQ229" s="119"/>
      <c r="AR229" s="119"/>
      <c r="AS229" s="119"/>
      <c r="AT229" s="119"/>
      <c r="AU229" s="230"/>
      <c r="AV229" s="230"/>
      <c r="AW229" s="230"/>
      <c r="AX229" s="230"/>
      <c r="AY229" s="230"/>
      <c r="AZ229" s="230"/>
    </row>
    <row r="230" spans="1:52" ht="17.25" customHeight="1" x14ac:dyDescent="0.2">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19"/>
      <c r="AD230" s="119"/>
      <c r="AE230" s="119"/>
      <c r="AF230" s="119"/>
      <c r="AG230" s="119"/>
      <c r="AH230" s="119"/>
      <c r="AI230" s="119"/>
      <c r="AJ230" s="119"/>
      <c r="AK230" s="119"/>
      <c r="AL230" s="119"/>
      <c r="AM230" s="119"/>
      <c r="AN230" s="119"/>
      <c r="AO230" s="119"/>
      <c r="AP230" s="119"/>
      <c r="AQ230" s="119"/>
      <c r="AR230" s="119"/>
      <c r="AS230" s="119"/>
      <c r="AT230" s="119"/>
      <c r="AU230" s="230"/>
      <c r="AV230" s="230"/>
      <c r="AW230" s="230"/>
      <c r="AX230" s="230"/>
      <c r="AY230" s="230"/>
      <c r="AZ230" s="230"/>
    </row>
    <row r="231" spans="1:52" ht="17.25" customHeight="1" x14ac:dyDescent="0.2">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19"/>
      <c r="AD231" s="119"/>
      <c r="AE231" s="119"/>
      <c r="AF231" s="119"/>
      <c r="AG231" s="119"/>
      <c r="AH231" s="119"/>
      <c r="AI231" s="119"/>
      <c r="AJ231" s="119"/>
      <c r="AK231" s="119"/>
      <c r="AL231" s="119"/>
      <c r="AM231" s="119"/>
      <c r="AN231" s="119"/>
      <c r="AO231" s="119"/>
      <c r="AP231" s="119"/>
      <c r="AQ231" s="119"/>
      <c r="AR231" s="119"/>
      <c r="AS231" s="119"/>
      <c r="AT231" s="119"/>
      <c r="AU231" s="230"/>
      <c r="AV231" s="230"/>
      <c r="AW231" s="230"/>
      <c r="AX231" s="230"/>
      <c r="AY231" s="230"/>
      <c r="AZ231" s="230"/>
    </row>
    <row r="232" spans="1:52" ht="17.25" customHeight="1" x14ac:dyDescent="0.2">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19"/>
      <c r="AD232" s="119"/>
      <c r="AE232" s="119"/>
      <c r="AF232" s="119"/>
      <c r="AG232" s="119"/>
      <c r="AH232" s="119"/>
      <c r="AI232" s="119"/>
      <c r="AJ232" s="119"/>
      <c r="AK232" s="119"/>
      <c r="AL232" s="119"/>
      <c r="AM232" s="119"/>
      <c r="AN232" s="119"/>
      <c r="AO232" s="119"/>
      <c r="AP232" s="119"/>
      <c r="AQ232" s="119"/>
      <c r="AR232" s="119"/>
      <c r="AS232" s="119"/>
      <c r="AT232" s="119"/>
      <c r="AU232" s="230"/>
      <c r="AV232" s="230"/>
      <c r="AW232" s="230"/>
      <c r="AX232" s="230"/>
      <c r="AY232" s="230"/>
      <c r="AZ232" s="230"/>
    </row>
    <row r="233" spans="1:52" ht="17.25" customHeight="1" x14ac:dyDescent="0.2">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19"/>
      <c r="AD233" s="119"/>
      <c r="AE233" s="119"/>
      <c r="AF233" s="119"/>
      <c r="AG233" s="119"/>
      <c r="AH233" s="119"/>
      <c r="AI233" s="119"/>
      <c r="AJ233" s="119"/>
      <c r="AK233" s="119"/>
      <c r="AL233" s="119"/>
      <c r="AM233" s="119"/>
      <c r="AN233" s="119"/>
      <c r="AO233" s="119"/>
      <c r="AP233" s="119"/>
      <c r="AQ233" s="119"/>
      <c r="AR233" s="119"/>
      <c r="AS233" s="119"/>
      <c r="AT233" s="119"/>
      <c r="AU233" s="230"/>
      <c r="AV233" s="230"/>
      <c r="AW233" s="230"/>
      <c r="AX233" s="230"/>
      <c r="AY233" s="230"/>
      <c r="AZ233" s="230"/>
    </row>
    <row r="234" spans="1:52" ht="17.25" customHeight="1" x14ac:dyDescent="0.2">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19"/>
      <c r="AD234" s="119"/>
      <c r="AE234" s="119"/>
      <c r="AF234" s="119"/>
      <c r="AG234" s="119"/>
      <c r="AH234" s="119"/>
      <c r="AI234" s="119"/>
      <c r="AJ234" s="119"/>
      <c r="AK234" s="119"/>
      <c r="AL234" s="119"/>
      <c r="AM234" s="119"/>
      <c r="AN234" s="119"/>
      <c r="AO234" s="119"/>
      <c r="AP234" s="119"/>
      <c r="AQ234" s="119"/>
      <c r="AR234" s="119"/>
      <c r="AS234" s="119"/>
      <c r="AT234" s="119"/>
      <c r="AU234" s="230"/>
      <c r="AV234" s="230"/>
      <c r="AW234" s="230"/>
      <c r="AX234" s="230"/>
      <c r="AY234" s="230"/>
      <c r="AZ234" s="230"/>
    </row>
    <row r="235" spans="1:52" ht="17.25" customHeight="1" x14ac:dyDescent="0.2">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19"/>
      <c r="AD235" s="119"/>
      <c r="AE235" s="119"/>
      <c r="AF235" s="119"/>
      <c r="AG235" s="119"/>
      <c r="AH235" s="119"/>
      <c r="AI235" s="119"/>
      <c r="AJ235" s="119"/>
      <c r="AK235" s="119"/>
      <c r="AL235" s="119"/>
      <c r="AM235" s="119"/>
      <c r="AN235" s="119"/>
      <c r="AO235" s="119"/>
      <c r="AP235" s="119"/>
      <c r="AQ235" s="119"/>
      <c r="AR235" s="119"/>
      <c r="AS235" s="119"/>
      <c r="AT235" s="119"/>
      <c r="AU235" s="230"/>
      <c r="AV235" s="230"/>
      <c r="AW235" s="230"/>
      <c r="AX235" s="230"/>
      <c r="AY235" s="230"/>
      <c r="AZ235" s="230"/>
    </row>
    <row r="236" spans="1:52" ht="17.25" customHeight="1" x14ac:dyDescent="0.2">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19"/>
      <c r="AD236" s="119"/>
      <c r="AE236" s="119"/>
      <c r="AF236" s="119"/>
      <c r="AG236" s="119"/>
      <c r="AH236" s="119"/>
      <c r="AI236" s="119"/>
      <c r="AJ236" s="119"/>
      <c r="AK236" s="119"/>
      <c r="AL236" s="119"/>
      <c r="AM236" s="119"/>
      <c r="AN236" s="119"/>
      <c r="AO236" s="119"/>
      <c r="AP236" s="119"/>
      <c r="AQ236" s="119"/>
      <c r="AR236" s="119"/>
      <c r="AS236" s="119"/>
      <c r="AT236" s="119"/>
      <c r="AU236" s="230"/>
      <c r="AV236" s="230"/>
      <c r="AW236" s="230"/>
      <c r="AX236" s="230"/>
      <c r="AY236" s="230"/>
      <c r="AZ236" s="230"/>
    </row>
    <row r="237" spans="1:52" ht="17.25" customHeight="1" x14ac:dyDescent="0.2">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19"/>
      <c r="AD237" s="119"/>
      <c r="AE237" s="119"/>
      <c r="AF237" s="119"/>
      <c r="AG237" s="119"/>
      <c r="AH237" s="119"/>
      <c r="AI237" s="119"/>
      <c r="AJ237" s="119"/>
      <c r="AK237" s="119"/>
      <c r="AL237" s="119"/>
      <c r="AM237" s="119"/>
      <c r="AN237" s="119"/>
      <c r="AO237" s="119"/>
      <c r="AP237" s="119"/>
      <c r="AQ237" s="119"/>
      <c r="AR237" s="119"/>
      <c r="AS237" s="119"/>
      <c r="AT237" s="119"/>
      <c r="AU237" s="230"/>
      <c r="AV237" s="230"/>
      <c r="AW237" s="230"/>
      <c r="AX237" s="230"/>
      <c r="AY237" s="230"/>
      <c r="AZ237" s="230"/>
    </row>
    <row r="238" spans="1:52" ht="17.25" customHeight="1" x14ac:dyDescent="0.2">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19"/>
      <c r="AD238" s="119"/>
      <c r="AE238" s="119"/>
      <c r="AF238" s="119"/>
      <c r="AG238" s="119"/>
      <c r="AH238" s="119"/>
      <c r="AI238" s="119"/>
      <c r="AJ238" s="119"/>
      <c r="AK238" s="119"/>
      <c r="AL238" s="119"/>
      <c r="AM238" s="119"/>
      <c r="AN238" s="119"/>
      <c r="AO238" s="119"/>
      <c r="AP238" s="119"/>
      <c r="AQ238" s="119"/>
      <c r="AR238" s="119"/>
      <c r="AS238" s="119"/>
      <c r="AT238" s="119"/>
      <c r="AU238" s="230"/>
      <c r="AV238" s="230"/>
      <c r="AW238" s="230"/>
      <c r="AX238" s="230"/>
      <c r="AY238" s="230"/>
      <c r="AZ238" s="230"/>
    </row>
    <row r="239" spans="1:52" ht="17.25" customHeight="1" x14ac:dyDescent="0.2">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19"/>
      <c r="AD239" s="119"/>
      <c r="AE239" s="119"/>
      <c r="AF239" s="119"/>
      <c r="AG239" s="119"/>
      <c r="AH239" s="119"/>
      <c r="AI239" s="119"/>
      <c r="AJ239" s="119"/>
      <c r="AK239" s="119"/>
      <c r="AL239" s="119"/>
      <c r="AM239" s="119"/>
      <c r="AN239" s="119"/>
      <c r="AO239" s="119"/>
      <c r="AP239" s="119"/>
      <c r="AQ239" s="119"/>
      <c r="AR239" s="119"/>
      <c r="AS239" s="119"/>
      <c r="AT239" s="119"/>
      <c r="AU239" s="230"/>
      <c r="AV239" s="230"/>
      <c r="AW239" s="230"/>
      <c r="AX239" s="230"/>
      <c r="AY239" s="230"/>
      <c r="AZ239" s="230"/>
    </row>
    <row r="240" spans="1:52" ht="17.25" customHeight="1" x14ac:dyDescent="0.2">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19"/>
      <c r="AD240" s="119"/>
      <c r="AE240" s="119"/>
      <c r="AF240" s="119"/>
      <c r="AG240" s="119"/>
      <c r="AH240" s="119"/>
      <c r="AI240" s="119"/>
      <c r="AJ240" s="119"/>
      <c r="AK240" s="119"/>
      <c r="AL240" s="119"/>
      <c r="AM240" s="119"/>
      <c r="AN240" s="119"/>
      <c r="AO240" s="119"/>
      <c r="AP240" s="119"/>
      <c r="AQ240" s="119"/>
      <c r="AR240" s="119"/>
      <c r="AS240" s="119"/>
      <c r="AT240" s="119"/>
      <c r="AU240" s="230"/>
      <c r="AV240" s="230"/>
      <c r="AW240" s="230"/>
      <c r="AX240" s="230"/>
      <c r="AY240" s="230"/>
      <c r="AZ240" s="230"/>
    </row>
    <row r="241" spans="1:52" ht="17.25" customHeight="1" x14ac:dyDescent="0.2">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19"/>
      <c r="AD241" s="119"/>
      <c r="AE241" s="119"/>
      <c r="AF241" s="119"/>
      <c r="AG241" s="119"/>
      <c r="AH241" s="119"/>
      <c r="AI241" s="119"/>
      <c r="AJ241" s="119"/>
      <c r="AK241" s="119"/>
      <c r="AL241" s="119"/>
      <c r="AM241" s="119"/>
      <c r="AN241" s="119"/>
      <c r="AO241" s="119"/>
      <c r="AP241" s="119"/>
      <c r="AQ241" s="119"/>
      <c r="AR241" s="119"/>
      <c r="AS241" s="119"/>
      <c r="AT241" s="119"/>
      <c r="AU241" s="230"/>
      <c r="AV241" s="230"/>
      <c r="AW241" s="230"/>
      <c r="AX241" s="230"/>
      <c r="AY241" s="230"/>
      <c r="AZ241" s="230"/>
    </row>
    <row r="242" spans="1:52" ht="17.25" customHeight="1" x14ac:dyDescent="0.2">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19"/>
      <c r="AD242" s="119"/>
      <c r="AE242" s="119"/>
      <c r="AF242" s="119"/>
      <c r="AG242" s="119"/>
      <c r="AH242" s="119"/>
      <c r="AI242" s="119"/>
      <c r="AJ242" s="119"/>
      <c r="AK242" s="119"/>
      <c r="AL242" s="119"/>
      <c r="AM242" s="119"/>
      <c r="AN242" s="119"/>
      <c r="AO242" s="119"/>
      <c r="AP242" s="119"/>
      <c r="AQ242" s="119"/>
      <c r="AR242" s="119"/>
      <c r="AS242" s="119"/>
      <c r="AT242" s="119"/>
      <c r="AU242" s="230"/>
      <c r="AV242" s="230"/>
      <c r="AW242" s="230"/>
      <c r="AX242" s="230"/>
      <c r="AY242" s="230"/>
      <c r="AZ242" s="230"/>
    </row>
    <row r="243" spans="1:52" ht="17.25" customHeight="1" x14ac:dyDescent="0.2">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19"/>
      <c r="AD243" s="119"/>
      <c r="AE243" s="119"/>
      <c r="AF243" s="119"/>
      <c r="AG243" s="119"/>
      <c r="AH243" s="119"/>
      <c r="AI243" s="119"/>
      <c r="AJ243" s="119"/>
      <c r="AK243" s="119"/>
      <c r="AL243" s="119"/>
      <c r="AM243" s="119"/>
      <c r="AN243" s="119"/>
      <c r="AO243" s="119"/>
      <c r="AP243" s="119"/>
      <c r="AQ243" s="119"/>
      <c r="AR243" s="119"/>
      <c r="AS243" s="119"/>
      <c r="AT243" s="119"/>
      <c r="AU243" s="230"/>
      <c r="AV243" s="230"/>
      <c r="AW243" s="230"/>
      <c r="AX243" s="230"/>
      <c r="AY243" s="230"/>
      <c r="AZ243" s="230"/>
    </row>
    <row r="244" spans="1:52" ht="17.25" customHeight="1" x14ac:dyDescent="0.2">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19"/>
      <c r="AD244" s="119"/>
      <c r="AE244" s="119"/>
      <c r="AF244" s="119"/>
      <c r="AG244" s="119"/>
      <c r="AH244" s="119"/>
      <c r="AI244" s="119"/>
      <c r="AJ244" s="119"/>
      <c r="AK244" s="119"/>
      <c r="AL244" s="119"/>
      <c r="AM244" s="119"/>
      <c r="AN244" s="119"/>
      <c r="AO244" s="119"/>
      <c r="AP244" s="119"/>
      <c r="AQ244" s="119"/>
      <c r="AR244" s="119"/>
      <c r="AS244" s="119"/>
      <c r="AT244" s="119"/>
      <c r="AU244" s="230"/>
      <c r="AV244" s="230"/>
      <c r="AW244" s="230"/>
      <c r="AX244" s="230"/>
      <c r="AY244" s="230"/>
      <c r="AZ244" s="230"/>
    </row>
    <row r="245" spans="1:52" ht="17.25" customHeight="1" x14ac:dyDescent="0.2">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19"/>
      <c r="AD245" s="119"/>
      <c r="AE245" s="119"/>
      <c r="AF245" s="119"/>
      <c r="AG245" s="119"/>
      <c r="AH245" s="119"/>
      <c r="AI245" s="119"/>
      <c r="AJ245" s="119"/>
      <c r="AK245" s="119"/>
      <c r="AL245" s="119"/>
      <c r="AM245" s="119"/>
      <c r="AN245" s="119"/>
      <c r="AO245" s="119"/>
      <c r="AP245" s="119"/>
      <c r="AQ245" s="119"/>
      <c r="AR245" s="119"/>
      <c r="AS245" s="119"/>
      <c r="AT245" s="119"/>
      <c r="AU245" s="230"/>
      <c r="AV245" s="230"/>
      <c r="AW245" s="230"/>
      <c r="AX245" s="230"/>
      <c r="AY245" s="230"/>
      <c r="AZ245" s="230"/>
    </row>
    <row r="246" spans="1:52" ht="17.25" customHeight="1" x14ac:dyDescent="0.2">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19"/>
      <c r="AD246" s="119"/>
      <c r="AE246" s="119"/>
      <c r="AF246" s="119"/>
      <c r="AG246" s="119"/>
      <c r="AH246" s="119"/>
      <c r="AI246" s="119"/>
      <c r="AJ246" s="119"/>
      <c r="AK246" s="119"/>
      <c r="AL246" s="119"/>
      <c r="AM246" s="119"/>
      <c r="AN246" s="119"/>
      <c r="AO246" s="119"/>
      <c r="AP246" s="119"/>
      <c r="AQ246" s="119"/>
      <c r="AR246" s="119"/>
      <c r="AS246" s="119"/>
      <c r="AT246" s="119"/>
      <c r="AU246" s="230"/>
      <c r="AV246" s="230"/>
      <c r="AW246" s="230"/>
      <c r="AX246" s="230"/>
      <c r="AY246" s="230"/>
      <c r="AZ246" s="230"/>
    </row>
    <row r="247" spans="1:52" ht="17.25" customHeight="1" x14ac:dyDescent="0.2">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19"/>
      <c r="AD247" s="119"/>
      <c r="AE247" s="119"/>
      <c r="AF247" s="119"/>
      <c r="AG247" s="119"/>
      <c r="AH247" s="119"/>
      <c r="AI247" s="119"/>
      <c r="AJ247" s="119"/>
      <c r="AK247" s="119"/>
      <c r="AL247" s="119"/>
      <c r="AM247" s="119"/>
      <c r="AN247" s="119"/>
      <c r="AO247" s="119"/>
      <c r="AP247" s="119"/>
      <c r="AQ247" s="119"/>
      <c r="AR247" s="119"/>
      <c r="AS247" s="119"/>
      <c r="AT247" s="119"/>
      <c r="AU247" s="230"/>
      <c r="AV247" s="230"/>
      <c r="AW247" s="230"/>
      <c r="AX247" s="230"/>
      <c r="AY247" s="230"/>
      <c r="AZ247" s="230"/>
    </row>
    <row r="248" spans="1:52" ht="17.25" customHeight="1" x14ac:dyDescent="0.2">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19"/>
      <c r="AD248" s="119"/>
      <c r="AE248" s="119"/>
      <c r="AF248" s="119"/>
      <c r="AG248" s="119"/>
      <c r="AH248" s="119"/>
      <c r="AI248" s="119"/>
      <c r="AJ248" s="119"/>
      <c r="AK248" s="119"/>
      <c r="AL248" s="119"/>
      <c r="AM248" s="119"/>
      <c r="AN248" s="119"/>
      <c r="AO248" s="119"/>
      <c r="AP248" s="119"/>
      <c r="AQ248" s="119"/>
      <c r="AR248" s="119"/>
      <c r="AS248" s="119"/>
      <c r="AT248" s="119"/>
      <c r="AU248" s="230"/>
      <c r="AV248" s="230"/>
      <c r="AW248" s="230"/>
      <c r="AX248" s="230"/>
      <c r="AY248" s="230"/>
      <c r="AZ248" s="230"/>
    </row>
    <row r="249" spans="1:52" ht="17.25" customHeight="1" x14ac:dyDescent="0.2">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19"/>
      <c r="AD249" s="119"/>
      <c r="AE249" s="119"/>
      <c r="AF249" s="119"/>
      <c r="AG249" s="119"/>
      <c r="AH249" s="119"/>
      <c r="AI249" s="119"/>
      <c r="AJ249" s="119"/>
      <c r="AK249" s="119"/>
      <c r="AL249" s="119"/>
      <c r="AM249" s="119"/>
      <c r="AN249" s="119"/>
      <c r="AO249" s="119"/>
      <c r="AP249" s="119"/>
      <c r="AQ249" s="119"/>
      <c r="AR249" s="119"/>
      <c r="AS249" s="119"/>
      <c r="AT249" s="119"/>
      <c r="AU249" s="230"/>
      <c r="AV249" s="230"/>
      <c r="AW249" s="230"/>
      <c r="AX249" s="230"/>
      <c r="AY249" s="230"/>
      <c r="AZ249" s="230"/>
    </row>
    <row r="250" spans="1:52" ht="17.25" customHeight="1" x14ac:dyDescent="0.2">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19"/>
      <c r="AD250" s="119"/>
      <c r="AE250" s="119"/>
      <c r="AF250" s="119"/>
      <c r="AG250" s="119"/>
      <c r="AH250" s="119"/>
      <c r="AI250" s="119"/>
      <c r="AJ250" s="119"/>
      <c r="AK250" s="119"/>
      <c r="AL250" s="119"/>
      <c r="AM250" s="119"/>
      <c r="AN250" s="119"/>
      <c r="AO250" s="119"/>
      <c r="AP250" s="119"/>
      <c r="AQ250" s="119"/>
      <c r="AR250" s="119"/>
      <c r="AS250" s="119"/>
      <c r="AT250" s="119"/>
      <c r="AU250" s="230"/>
      <c r="AV250" s="230"/>
      <c r="AW250" s="230"/>
      <c r="AX250" s="230"/>
      <c r="AY250" s="230"/>
      <c r="AZ250" s="230"/>
    </row>
    <row r="251" spans="1:52" ht="17.25" customHeight="1" x14ac:dyDescent="0.2">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19"/>
      <c r="AD251" s="119"/>
      <c r="AE251" s="119"/>
      <c r="AF251" s="119"/>
      <c r="AG251" s="119"/>
      <c r="AH251" s="119"/>
      <c r="AI251" s="119"/>
      <c r="AJ251" s="119"/>
      <c r="AK251" s="119"/>
      <c r="AL251" s="119"/>
      <c r="AM251" s="119"/>
      <c r="AN251" s="119"/>
      <c r="AO251" s="119"/>
      <c r="AP251" s="119"/>
      <c r="AQ251" s="119"/>
      <c r="AR251" s="119"/>
      <c r="AS251" s="119"/>
      <c r="AT251" s="119"/>
      <c r="AU251" s="230"/>
      <c r="AV251" s="230"/>
      <c r="AW251" s="230"/>
      <c r="AX251" s="230"/>
      <c r="AY251" s="230"/>
      <c r="AZ251" s="230"/>
    </row>
    <row r="252" spans="1:52" ht="17.25" customHeight="1" x14ac:dyDescent="0.2">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19"/>
      <c r="AD252" s="119"/>
      <c r="AE252" s="119"/>
      <c r="AF252" s="119"/>
      <c r="AG252" s="119"/>
      <c r="AH252" s="119"/>
      <c r="AI252" s="119"/>
      <c r="AJ252" s="119"/>
      <c r="AK252" s="119"/>
      <c r="AL252" s="119"/>
      <c r="AM252" s="119"/>
      <c r="AN252" s="119"/>
      <c r="AO252" s="119"/>
      <c r="AP252" s="119"/>
      <c r="AQ252" s="119"/>
      <c r="AR252" s="119"/>
      <c r="AS252" s="119"/>
      <c r="AT252" s="119"/>
      <c r="AU252" s="230"/>
      <c r="AV252" s="230"/>
      <c r="AW252" s="230"/>
      <c r="AX252" s="230"/>
      <c r="AY252" s="230"/>
      <c r="AZ252" s="230"/>
    </row>
    <row r="253" spans="1:52" ht="17.25" customHeight="1" x14ac:dyDescent="0.2">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19"/>
      <c r="AD253" s="119"/>
      <c r="AE253" s="119"/>
      <c r="AF253" s="119"/>
      <c r="AG253" s="119"/>
      <c r="AH253" s="119"/>
      <c r="AI253" s="119"/>
      <c r="AJ253" s="119"/>
      <c r="AK253" s="119"/>
      <c r="AL253" s="119"/>
      <c r="AM253" s="119"/>
      <c r="AN253" s="119"/>
      <c r="AO253" s="119"/>
      <c r="AP253" s="119"/>
      <c r="AQ253" s="119"/>
      <c r="AR253" s="119"/>
      <c r="AS253" s="119"/>
      <c r="AT253" s="119"/>
      <c r="AU253" s="230"/>
      <c r="AV253" s="230"/>
      <c r="AW253" s="230"/>
      <c r="AX253" s="230"/>
      <c r="AY253" s="230"/>
      <c r="AZ253" s="230"/>
    </row>
    <row r="254" spans="1:52" ht="17.25" customHeight="1" x14ac:dyDescent="0.2">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19"/>
      <c r="AD254" s="119"/>
      <c r="AE254" s="119"/>
      <c r="AF254" s="119"/>
      <c r="AG254" s="119"/>
      <c r="AH254" s="119"/>
      <c r="AI254" s="119"/>
      <c r="AJ254" s="119"/>
      <c r="AK254" s="119"/>
      <c r="AL254" s="119"/>
      <c r="AM254" s="119"/>
      <c r="AN254" s="119"/>
      <c r="AO254" s="119"/>
      <c r="AP254" s="119"/>
      <c r="AQ254" s="119"/>
      <c r="AR254" s="119"/>
      <c r="AS254" s="119"/>
      <c r="AT254" s="119"/>
      <c r="AU254" s="230"/>
      <c r="AV254" s="230"/>
      <c r="AW254" s="230"/>
      <c r="AX254" s="230"/>
      <c r="AY254" s="230"/>
      <c r="AZ254" s="230"/>
    </row>
    <row r="255" spans="1:52" ht="17.25" customHeight="1" x14ac:dyDescent="0.2">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19"/>
      <c r="AD255" s="119"/>
      <c r="AE255" s="119"/>
      <c r="AF255" s="119"/>
      <c r="AG255" s="119"/>
      <c r="AH255" s="119"/>
      <c r="AI255" s="119"/>
      <c r="AJ255" s="119"/>
      <c r="AK255" s="119"/>
      <c r="AL255" s="119"/>
      <c r="AM255" s="119"/>
      <c r="AN255" s="119"/>
      <c r="AO255" s="119"/>
      <c r="AP255" s="119"/>
      <c r="AQ255" s="119"/>
      <c r="AR255" s="119"/>
      <c r="AS255" s="119"/>
      <c r="AT255" s="119"/>
      <c r="AU255" s="230"/>
      <c r="AV255" s="230"/>
      <c r="AW255" s="230"/>
      <c r="AX255" s="230"/>
      <c r="AY255" s="230"/>
      <c r="AZ255" s="230"/>
    </row>
    <row r="256" spans="1:52" ht="17.25" customHeight="1" x14ac:dyDescent="0.2">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19"/>
      <c r="AD256" s="119"/>
      <c r="AE256" s="119"/>
      <c r="AF256" s="119"/>
      <c r="AG256" s="119"/>
      <c r="AH256" s="119"/>
      <c r="AI256" s="119"/>
      <c r="AJ256" s="119"/>
      <c r="AK256" s="119"/>
      <c r="AL256" s="119"/>
      <c r="AM256" s="119"/>
      <c r="AN256" s="119"/>
      <c r="AO256" s="119"/>
      <c r="AP256" s="119"/>
      <c r="AQ256" s="119"/>
      <c r="AR256" s="119"/>
      <c r="AS256" s="119"/>
      <c r="AT256" s="119"/>
      <c r="AU256" s="230"/>
      <c r="AV256" s="230"/>
      <c r="AW256" s="230"/>
      <c r="AX256" s="230"/>
      <c r="AY256" s="230"/>
      <c r="AZ256" s="230"/>
    </row>
    <row r="257" spans="1:52" ht="17.25" customHeight="1" x14ac:dyDescent="0.2">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19"/>
      <c r="AD257" s="119"/>
      <c r="AE257" s="119"/>
      <c r="AF257" s="119"/>
      <c r="AG257" s="119"/>
      <c r="AH257" s="119"/>
      <c r="AI257" s="119"/>
      <c r="AJ257" s="119"/>
      <c r="AK257" s="119"/>
      <c r="AL257" s="119"/>
      <c r="AM257" s="119"/>
      <c r="AN257" s="119"/>
      <c r="AO257" s="119"/>
      <c r="AP257" s="119"/>
      <c r="AQ257" s="119"/>
      <c r="AR257" s="119"/>
      <c r="AS257" s="119"/>
      <c r="AT257" s="119"/>
      <c r="AU257" s="230"/>
      <c r="AV257" s="230"/>
      <c r="AW257" s="230"/>
      <c r="AX257" s="230"/>
      <c r="AY257" s="230"/>
      <c r="AZ257" s="230"/>
    </row>
    <row r="258" spans="1:52" ht="17.25" customHeight="1" x14ac:dyDescent="0.2">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19"/>
      <c r="AD258" s="119"/>
      <c r="AE258" s="119"/>
      <c r="AF258" s="119"/>
      <c r="AG258" s="119"/>
      <c r="AH258" s="119"/>
      <c r="AI258" s="119"/>
      <c r="AJ258" s="119"/>
      <c r="AK258" s="119"/>
      <c r="AL258" s="119"/>
      <c r="AM258" s="119"/>
      <c r="AN258" s="119"/>
      <c r="AO258" s="119"/>
      <c r="AP258" s="119"/>
      <c r="AQ258" s="119"/>
      <c r="AR258" s="119"/>
      <c r="AS258" s="119"/>
      <c r="AT258" s="119"/>
      <c r="AU258" s="230"/>
      <c r="AV258" s="230"/>
      <c r="AW258" s="230"/>
      <c r="AX258" s="230"/>
      <c r="AY258" s="230"/>
      <c r="AZ258" s="230"/>
    </row>
    <row r="259" spans="1:52" ht="17.25" customHeight="1" x14ac:dyDescent="0.2">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19"/>
      <c r="AD259" s="119"/>
      <c r="AE259" s="119"/>
      <c r="AF259" s="119"/>
      <c r="AG259" s="119"/>
      <c r="AH259" s="119"/>
      <c r="AI259" s="119"/>
      <c r="AJ259" s="119"/>
      <c r="AK259" s="119"/>
      <c r="AL259" s="119"/>
      <c r="AM259" s="119"/>
      <c r="AN259" s="119"/>
      <c r="AO259" s="119"/>
      <c r="AP259" s="119"/>
      <c r="AQ259" s="119"/>
      <c r="AR259" s="119"/>
      <c r="AS259" s="119"/>
      <c r="AT259" s="119"/>
      <c r="AU259" s="230"/>
      <c r="AV259" s="230"/>
      <c r="AW259" s="230"/>
      <c r="AX259" s="230"/>
      <c r="AY259" s="230"/>
      <c r="AZ259" s="230"/>
    </row>
    <row r="260" spans="1:52" ht="17.25" customHeight="1" x14ac:dyDescent="0.2">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19"/>
      <c r="AD260" s="119"/>
      <c r="AE260" s="119"/>
      <c r="AF260" s="119"/>
      <c r="AG260" s="119"/>
      <c r="AH260" s="119"/>
      <c r="AI260" s="119"/>
      <c r="AJ260" s="119"/>
      <c r="AK260" s="119"/>
      <c r="AL260" s="119"/>
      <c r="AM260" s="119"/>
      <c r="AN260" s="119"/>
      <c r="AO260" s="119"/>
      <c r="AP260" s="119"/>
      <c r="AQ260" s="119"/>
      <c r="AR260" s="119"/>
      <c r="AS260" s="119"/>
      <c r="AT260" s="119"/>
      <c r="AU260" s="230"/>
      <c r="AV260" s="230"/>
      <c r="AW260" s="230"/>
      <c r="AX260" s="230"/>
      <c r="AY260" s="230"/>
      <c r="AZ260" s="230"/>
    </row>
    <row r="261" spans="1:52" ht="17.25" customHeight="1" x14ac:dyDescent="0.2">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19"/>
      <c r="AD261" s="119"/>
      <c r="AE261" s="119"/>
      <c r="AF261" s="119"/>
      <c r="AG261" s="119"/>
      <c r="AH261" s="119"/>
      <c r="AI261" s="119"/>
      <c r="AJ261" s="119"/>
      <c r="AK261" s="119"/>
      <c r="AL261" s="119"/>
      <c r="AM261" s="119"/>
      <c r="AN261" s="119"/>
      <c r="AO261" s="119"/>
      <c r="AP261" s="119"/>
      <c r="AQ261" s="119"/>
      <c r="AR261" s="119"/>
      <c r="AS261" s="119"/>
      <c r="AT261" s="119"/>
      <c r="AU261" s="230"/>
      <c r="AV261" s="230"/>
      <c r="AW261" s="230"/>
      <c r="AX261" s="230"/>
      <c r="AY261" s="230"/>
      <c r="AZ261" s="230"/>
    </row>
    <row r="262" spans="1:52" ht="17.25" customHeight="1" x14ac:dyDescent="0.2">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19"/>
      <c r="AD262" s="119"/>
      <c r="AE262" s="119"/>
      <c r="AF262" s="119"/>
      <c r="AG262" s="119"/>
      <c r="AH262" s="119"/>
      <c r="AI262" s="119"/>
      <c r="AJ262" s="119"/>
      <c r="AK262" s="119"/>
      <c r="AL262" s="119"/>
      <c r="AM262" s="119"/>
      <c r="AN262" s="119"/>
      <c r="AO262" s="119"/>
      <c r="AP262" s="119"/>
      <c r="AQ262" s="119"/>
      <c r="AR262" s="119"/>
      <c r="AS262" s="119"/>
      <c r="AT262" s="119"/>
      <c r="AU262" s="230"/>
      <c r="AV262" s="230"/>
      <c r="AW262" s="230"/>
      <c r="AX262" s="230"/>
      <c r="AY262" s="230"/>
      <c r="AZ262" s="230"/>
    </row>
    <row r="263" spans="1:52" ht="17.25" customHeight="1" x14ac:dyDescent="0.2">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19"/>
      <c r="AD263" s="119"/>
      <c r="AE263" s="119"/>
      <c r="AF263" s="119"/>
      <c r="AG263" s="119"/>
      <c r="AH263" s="119"/>
      <c r="AI263" s="119"/>
      <c r="AJ263" s="119"/>
      <c r="AK263" s="119"/>
      <c r="AL263" s="119"/>
      <c r="AM263" s="119"/>
      <c r="AN263" s="119"/>
      <c r="AO263" s="119"/>
      <c r="AP263" s="119"/>
      <c r="AQ263" s="119"/>
      <c r="AR263" s="119"/>
      <c r="AS263" s="119"/>
      <c r="AT263" s="119"/>
      <c r="AU263" s="230"/>
      <c r="AV263" s="230"/>
      <c r="AW263" s="230"/>
      <c r="AX263" s="230"/>
      <c r="AY263" s="230"/>
      <c r="AZ263" s="230"/>
    </row>
    <row r="264" spans="1:52" ht="17.25" customHeight="1" x14ac:dyDescent="0.2">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19"/>
      <c r="AD264" s="119"/>
      <c r="AE264" s="119"/>
      <c r="AF264" s="119"/>
      <c r="AG264" s="119"/>
      <c r="AH264" s="119"/>
      <c r="AI264" s="119"/>
      <c r="AJ264" s="119"/>
      <c r="AK264" s="119"/>
      <c r="AL264" s="119"/>
      <c r="AM264" s="119"/>
      <c r="AN264" s="119"/>
      <c r="AO264" s="119"/>
      <c r="AP264" s="119"/>
      <c r="AQ264" s="119"/>
      <c r="AR264" s="119"/>
      <c r="AS264" s="119"/>
      <c r="AT264" s="119"/>
      <c r="AU264" s="230"/>
      <c r="AV264" s="230"/>
      <c r="AW264" s="230"/>
      <c r="AX264" s="230"/>
      <c r="AY264" s="230"/>
      <c r="AZ264" s="230"/>
    </row>
    <row r="265" spans="1:52" ht="17.25" customHeight="1" x14ac:dyDescent="0.2">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19"/>
      <c r="AD265" s="119"/>
      <c r="AE265" s="119"/>
      <c r="AF265" s="119"/>
      <c r="AG265" s="119"/>
      <c r="AH265" s="119"/>
      <c r="AI265" s="119"/>
      <c r="AJ265" s="119"/>
      <c r="AK265" s="119"/>
      <c r="AL265" s="119"/>
      <c r="AM265" s="119"/>
      <c r="AN265" s="119"/>
      <c r="AO265" s="119"/>
      <c r="AP265" s="119"/>
      <c r="AQ265" s="119"/>
      <c r="AR265" s="119"/>
      <c r="AS265" s="119"/>
      <c r="AT265" s="119"/>
      <c r="AU265" s="230"/>
      <c r="AV265" s="230"/>
      <c r="AW265" s="230"/>
      <c r="AX265" s="230"/>
      <c r="AY265" s="230"/>
      <c r="AZ265" s="230"/>
    </row>
    <row r="266" spans="1:52" ht="17.25" customHeight="1" x14ac:dyDescent="0.2">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19"/>
      <c r="AD266" s="119"/>
      <c r="AE266" s="119"/>
      <c r="AF266" s="119"/>
      <c r="AG266" s="119"/>
      <c r="AH266" s="119"/>
      <c r="AI266" s="119"/>
      <c r="AJ266" s="119"/>
      <c r="AK266" s="119"/>
      <c r="AL266" s="119"/>
      <c r="AM266" s="119"/>
      <c r="AN266" s="119"/>
      <c r="AO266" s="119"/>
      <c r="AP266" s="119"/>
      <c r="AQ266" s="119"/>
      <c r="AR266" s="119"/>
      <c r="AS266" s="119"/>
      <c r="AT266" s="119"/>
      <c r="AU266" s="230"/>
      <c r="AV266" s="230"/>
      <c r="AW266" s="230"/>
      <c r="AX266" s="230"/>
      <c r="AY266" s="230"/>
      <c r="AZ266" s="230"/>
    </row>
    <row r="267" spans="1:52" ht="17.25" customHeight="1" x14ac:dyDescent="0.2">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19"/>
      <c r="AD267" s="119"/>
      <c r="AE267" s="119"/>
      <c r="AF267" s="119"/>
      <c r="AG267" s="119"/>
      <c r="AH267" s="119"/>
      <c r="AI267" s="119"/>
      <c r="AJ267" s="119"/>
      <c r="AK267" s="119"/>
      <c r="AL267" s="119"/>
      <c r="AM267" s="119"/>
      <c r="AN267" s="119"/>
      <c r="AO267" s="119"/>
      <c r="AP267" s="119"/>
      <c r="AQ267" s="119"/>
      <c r="AR267" s="119"/>
      <c r="AS267" s="119"/>
      <c r="AT267" s="119"/>
      <c r="AU267" s="230"/>
      <c r="AV267" s="230"/>
      <c r="AW267" s="230"/>
      <c r="AX267" s="230"/>
      <c r="AY267" s="230"/>
      <c r="AZ267" s="230"/>
    </row>
    <row r="268" spans="1:52" ht="17.25" customHeight="1" x14ac:dyDescent="0.2">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19"/>
      <c r="AD268" s="119"/>
      <c r="AE268" s="119"/>
      <c r="AF268" s="119"/>
      <c r="AG268" s="119"/>
      <c r="AH268" s="119"/>
      <c r="AI268" s="119"/>
      <c r="AJ268" s="119"/>
      <c r="AK268" s="119"/>
      <c r="AL268" s="119"/>
      <c r="AM268" s="119"/>
      <c r="AN268" s="119"/>
      <c r="AO268" s="119"/>
      <c r="AP268" s="119"/>
      <c r="AQ268" s="119"/>
      <c r="AR268" s="119"/>
      <c r="AS268" s="119"/>
      <c r="AT268" s="119"/>
      <c r="AU268" s="230"/>
      <c r="AV268" s="230"/>
      <c r="AW268" s="230"/>
      <c r="AX268" s="230"/>
      <c r="AY268" s="230"/>
      <c r="AZ268" s="230"/>
    </row>
    <row r="269" spans="1:52" ht="17.25" customHeight="1" x14ac:dyDescent="0.2">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19"/>
      <c r="AD269" s="119"/>
      <c r="AE269" s="119"/>
      <c r="AF269" s="119"/>
      <c r="AG269" s="119"/>
      <c r="AH269" s="119"/>
      <c r="AI269" s="119"/>
      <c r="AJ269" s="119"/>
      <c r="AK269" s="119"/>
      <c r="AL269" s="119"/>
      <c r="AM269" s="119"/>
      <c r="AN269" s="119"/>
      <c r="AO269" s="119"/>
      <c r="AP269" s="119"/>
      <c r="AQ269" s="119"/>
      <c r="AR269" s="119"/>
      <c r="AS269" s="119"/>
      <c r="AT269" s="119"/>
      <c r="AU269" s="230"/>
      <c r="AV269" s="230"/>
      <c r="AW269" s="230"/>
      <c r="AX269" s="230"/>
      <c r="AY269" s="230"/>
      <c r="AZ269" s="230"/>
    </row>
    <row r="270" spans="1:52" ht="17.25" customHeight="1" x14ac:dyDescent="0.2">
      <c r="A270" s="234"/>
      <c r="B270" s="234"/>
      <c r="C270" s="234"/>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c r="AA270" s="234"/>
      <c r="AB270" s="234"/>
      <c r="AC270" s="234"/>
      <c r="AD270" s="234"/>
      <c r="AE270" s="234"/>
      <c r="AF270" s="234"/>
      <c r="AG270" s="234"/>
      <c r="AH270" s="234"/>
      <c r="AI270" s="234"/>
      <c r="AJ270" s="234"/>
      <c r="AK270" s="234"/>
      <c r="AL270" s="234"/>
      <c r="AM270" s="234"/>
      <c r="AN270" s="234"/>
      <c r="AO270" s="234"/>
      <c r="AP270" s="234"/>
      <c r="AQ270" s="234"/>
      <c r="AR270" s="234"/>
      <c r="AS270" s="234"/>
      <c r="AT270" s="234"/>
      <c r="AU270" s="235"/>
      <c r="AV270" s="235"/>
      <c r="AW270" s="235"/>
      <c r="AX270" s="235"/>
      <c r="AY270" s="235"/>
      <c r="AZ270" s="235"/>
    </row>
    <row r="271" spans="1:52" ht="17.25" customHeight="1" x14ac:dyDescent="0.2">
      <c r="A271" s="234"/>
      <c r="B271" s="234"/>
      <c r="C271" s="234"/>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c r="AA271" s="234"/>
      <c r="AB271" s="234"/>
      <c r="AC271" s="234"/>
      <c r="AD271" s="234"/>
      <c r="AE271" s="234"/>
      <c r="AF271" s="234"/>
      <c r="AG271" s="234"/>
      <c r="AH271" s="234"/>
      <c r="AI271" s="234"/>
      <c r="AJ271" s="234"/>
      <c r="AK271" s="234"/>
      <c r="AL271" s="234"/>
      <c r="AM271" s="234"/>
      <c r="AN271" s="234"/>
      <c r="AO271" s="234"/>
      <c r="AP271" s="234"/>
      <c r="AQ271" s="234"/>
      <c r="AR271" s="234"/>
      <c r="AS271" s="234"/>
      <c r="AT271" s="234"/>
      <c r="AU271" s="235"/>
      <c r="AV271" s="235"/>
      <c r="AW271" s="235"/>
      <c r="AX271" s="235"/>
      <c r="AY271" s="235"/>
      <c r="AZ271" s="235"/>
    </row>
    <row r="272" spans="1:52" ht="17.25" customHeight="1" x14ac:dyDescent="0.2">
      <c r="A272" s="234"/>
      <c r="B272" s="234"/>
      <c r="C272" s="234"/>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c r="AA272" s="234"/>
      <c r="AB272" s="234"/>
      <c r="AC272" s="234"/>
      <c r="AD272" s="234"/>
      <c r="AE272" s="234"/>
      <c r="AF272" s="234"/>
      <c r="AG272" s="234"/>
      <c r="AH272" s="234"/>
      <c r="AI272" s="234"/>
      <c r="AJ272" s="234"/>
      <c r="AK272" s="234"/>
      <c r="AL272" s="234"/>
      <c r="AM272" s="234"/>
      <c r="AN272" s="234"/>
      <c r="AO272" s="234"/>
      <c r="AP272" s="234"/>
      <c r="AQ272" s="234"/>
      <c r="AR272" s="234"/>
      <c r="AS272" s="234"/>
      <c r="AT272" s="234"/>
      <c r="AU272" s="235"/>
      <c r="AV272" s="235"/>
      <c r="AW272" s="235"/>
      <c r="AX272" s="235"/>
      <c r="AY272" s="235"/>
      <c r="AZ272" s="235"/>
    </row>
    <row r="273" spans="1:52" ht="17.25" customHeight="1" x14ac:dyDescent="0.2">
      <c r="A273" s="234"/>
      <c r="B273" s="234"/>
      <c r="C273" s="234"/>
      <c r="D273" s="234"/>
      <c r="E273" s="234"/>
      <c r="F273" s="234"/>
      <c r="G273" s="234"/>
      <c r="H273" s="234"/>
      <c r="I273" s="234"/>
      <c r="J273" s="234"/>
      <c r="K273" s="234"/>
      <c r="L273" s="234"/>
      <c r="M273" s="234"/>
      <c r="N273" s="234"/>
      <c r="O273" s="234"/>
      <c r="P273" s="234"/>
      <c r="Q273" s="234"/>
      <c r="R273" s="234"/>
      <c r="S273" s="234"/>
      <c r="T273" s="234"/>
      <c r="U273" s="234"/>
      <c r="V273" s="234"/>
      <c r="W273" s="234"/>
      <c r="X273" s="234"/>
      <c r="Y273" s="234"/>
      <c r="Z273" s="234"/>
      <c r="AA273" s="234"/>
      <c r="AB273" s="234"/>
      <c r="AC273" s="234"/>
      <c r="AD273" s="234"/>
      <c r="AE273" s="234"/>
      <c r="AF273" s="234"/>
      <c r="AG273" s="234"/>
      <c r="AH273" s="234"/>
      <c r="AI273" s="234"/>
      <c r="AJ273" s="234"/>
      <c r="AK273" s="234"/>
      <c r="AL273" s="234"/>
      <c r="AM273" s="234"/>
      <c r="AN273" s="234"/>
      <c r="AO273" s="234"/>
      <c r="AP273" s="234"/>
      <c r="AQ273" s="234"/>
      <c r="AR273" s="234"/>
      <c r="AS273" s="234"/>
      <c r="AT273" s="234"/>
      <c r="AU273" s="235"/>
      <c r="AV273" s="235"/>
      <c r="AW273" s="235"/>
      <c r="AX273" s="235"/>
      <c r="AY273" s="235"/>
      <c r="AZ273" s="235"/>
    </row>
    <row r="274" spans="1:52" ht="17.25" customHeight="1" x14ac:dyDescent="0.2">
      <c r="A274" s="234"/>
      <c r="B274" s="234"/>
      <c r="C274" s="234"/>
      <c r="D274" s="234"/>
      <c r="E274" s="234"/>
      <c r="F274" s="234"/>
      <c r="G274" s="234"/>
      <c r="H274" s="234"/>
      <c r="I274" s="234"/>
      <c r="J274" s="234"/>
      <c r="K274" s="234"/>
      <c r="L274" s="234"/>
      <c r="M274" s="234"/>
      <c r="N274" s="234"/>
      <c r="O274" s="234"/>
      <c r="P274" s="234"/>
      <c r="Q274" s="234"/>
      <c r="R274" s="234"/>
      <c r="S274" s="234"/>
      <c r="T274" s="234"/>
      <c r="U274" s="234"/>
      <c r="V274" s="234"/>
      <c r="W274" s="234"/>
      <c r="X274" s="234"/>
      <c r="Y274" s="234"/>
      <c r="Z274" s="234"/>
      <c r="AA274" s="234"/>
      <c r="AB274" s="234"/>
      <c r="AC274" s="234"/>
      <c r="AD274" s="234"/>
      <c r="AE274" s="234"/>
      <c r="AF274" s="234"/>
      <c r="AG274" s="234"/>
      <c r="AH274" s="234"/>
      <c r="AI274" s="234"/>
      <c r="AJ274" s="234"/>
      <c r="AK274" s="234"/>
      <c r="AL274" s="234"/>
      <c r="AM274" s="234"/>
      <c r="AN274" s="234"/>
      <c r="AO274" s="234"/>
      <c r="AP274" s="234"/>
      <c r="AQ274" s="234"/>
      <c r="AR274" s="234"/>
      <c r="AS274" s="234"/>
      <c r="AT274" s="234"/>
      <c r="AU274" s="235"/>
      <c r="AV274" s="235"/>
      <c r="AW274" s="235"/>
      <c r="AX274" s="235"/>
      <c r="AY274" s="235"/>
      <c r="AZ274" s="235"/>
    </row>
    <row r="275" spans="1:52" ht="17.25" customHeight="1" x14ac:dyDescent="0.2">
      <c r="A275" s="234"/>
      <c r="B275" s="234"/>
      <c r="C275" s="234"/>
      <c r="D275" s="234"/>
      <c r="E275" s="234"/>
      <c r="F275" s="234"/>
      <c r="G275" s="234"/>
      <c r="H275" s="234"/>
      <c r="I275" s="234"/>
      <c r="J275" s="234"/>
      <c r="K275" s="234"/>
      <c r="L275" s="234"/>
      <c r="M275" s="234"/>
      <c r="N275" s="234"/>
      <c r="O275" s="234"/>
      <c r="P275" s="234"/>
      <c r="Q275" s="234"/>
      <c r="R275" s="234"/>
      <c r="S275" s="234"/>
      <c r="T275" s="234"/>
      <c r="U275" s="234"/>
      <c r="V275" s="234"/>
      <c r="W275" s="234"/>
      <c r="X275" s="234"/>
      <c r="Y275" s="234"/>
      <c r="Z275" s="234"/>
      <c r="AA275" s="234"/>
      <c r="AB275" s="234"/>
      <c r="AC275" s="234"/>
      <c r="AD275" s="234"/>
      <c r="AE275" s="234"/>
      <c r="AF275" s="234"/>
      <c r="AG275" s="234"/>
      <c r="AH275" s="234"/>
      <c r="AI275" s="234"/>
      <c r="AJ275" s="234"/>
      <c r="AK275" s="234"/>
      <c r="AL275" s="234"/>
      <c r="AM275" s="234"/>
      <c r="AN275" s="234"/>
      <c r="AO275" s="234"/>
      <c r="AP275" s="234"/>
      <c r="AQ275" s="234"/>
      <c r="AR275" s="234"/>
      <c r="AS275" s="234"/>
      <c r="AT275" s="234"/>
      <c r="AU275" s="235"/>
      <c r="AV275" s="235"/>
      <c r="AW275" s="235"/>
      <c r="AX275" s="235"/>
      <c r="AY275" s="235"/>
      <c r="AZ275" s="235"/>
    </row>
    <row r="276" spans="1:52" ht="17.25" customHeight="1" x14ac:dyDescent="0.2">
      <c r="A276" s="234"/>
      <c r="B276" s="234"/>
      <c r="C276" s="234"/>
      <c r="D276" s="234"/>
      <c r="E276" s="234"/>
      <c r="F276" s="234"/>
      <c r="G276" s="234"/>
      <c r="H276" s="234"/>
      <c r="I276" s="234"/>
      <c r="J276" s="234"/>
      <c r="K276" s="234"/>
      <c r="L276" s="234"/>
      <c r="M276" s="234"/>
      <c r="N276" s="234"/>
      <c r="O276" s="234"/>
      <c r="P276" s="234"/>
      <c r="Q276" s="234"/>
      <c r="R276" s="234"/>
      <c r="S276" s="234"/>
      <c r="T276" s="234"/>
      <c r="U276" s="234"/>
      <c r="V276" s="234"/>
      <c r="W276" s="234"/>
      <c r="X276" s="234"/>
      <c r="Y276" s="234"/>
      <c r="Z276" s="234"/>
      <c r="AA276" s="234"/>
      <c r="AB276" s="234"/>
      <c r="AC276" s="234"/>
      <c r="AD276" s="234"/>
      <c r="AE276" s="234"/>
      <c r="AF276" s="234"/>
      <c r="AG276" s="234"/>
      <c r="AH276" s="234"/>
      <c r="AI276" s="234"/>
      <c r="AJ276" s="234"/>
      <c r="AK276" s="234"/>
      <c r="AL276" s="234"/>
      <c r="AM276" s="234"/>
      <c r="AN276" s="234"/>
      <c r="AO276" s="234"/>
      <c r="AP276" s="234"/>
      <c r="AQ276" s="234"/>
      <c r="AR276" s="234"/>
      <c r="AS276" s="234"/>
      <c r="AT276" s="234"/>
      <c r="AU276" s="235"/>
      <c r="AV276" s="235"/>
      <c r="AW276" s="235"/>
      <c r="AX276" s="235"/>
      <c r="AY276" s="235"/>
      <c r="AZ276" s="235"/>
    </row>
    <row r="277" spans="1:52" ht="17.25" customHeight="1" x14ac:dyDescent="0.2">
      <c r="A277" s="234"/>
      <c r="B277" s="234"/>
      <c r="C277" s="234"/>
      <c r="D277" s="234"/>
      <c r="E277" s="234"/>
      <c r="F277" s="234"/>
      <c r="G277" s="234"/>
      <c r="H277" s="234"/>
      <c r="I277" s="234"/>
      <c r="J277" s="234"/>
      <c r="K277" s="234"/>
      <c r="L277" s="234"/>
      <c r="M277" s="234"/>
      <c r="N277" s="234"/>
      <c r="O277" s="234"/>
      <c r="P277" s="234"/>
      <c r="Q277" s="234"/>
      <c r="R277" s="234"/>
      <c r="S277" s="234"/>
      <c r="T277" s="234"/>
      <c r="U277" s="234"/>
      <c r="V277" s="234"/>
      <c r="W277" s="234"/>
      <c r="X277" s="234"/>
      <c r="Y277" s="234"/>
      <c r="Z277" s="234"/>
      <c r="AA277" s="234"/>
      <c r="AB277" s="234"/>
      <c r="AC277" s="234"/>
      <c r="AD277" s="234"/>
      <c r="AE277" s="234"/>
      <c r="AF277" s="234"/>
      <c r="AG277" s="234"/>
      <c r="AH277" s="234"/>
      <c r="AI277" s="234"/>
      <c r="AJ277" s="234"/>
      <c r="AK277" s="234"/>
      <c r="AL277" s="234"/>
      <c r="AM277" s="234"/>
      <c r="AN277" s="234"/>
      <c r="AO277" s="234"/>
      <c r="AP277" s="234"/>
      <c r="AQ277" s="234"/>
      <c r="AR277" s="234"/>
      <c r="AS277" s="234"/>
      <c r="AT277" s="234"/>
      <c r="AU277" s="235"/>
      <c r="AV277" s="235"/>
      <c r="AW277" s="235"/>
      <c r="AX277" s="235"/>
      <c r="AY277" s="235"/>
      <c r="AZ277" s="235"/>
    </row>
    <row r="278" spans="1:52" ht="17.25" customHeight="1" x14ac:dyDescent="0.2">
      <c r="A278" s="234"/>
      <c r="B278" s="234"/>
      <c r="C278" s="234"/>
      <c r="D278" s="234"/>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c r="AA278" s="234"/>
      <c r="AB278" s="234"/>
      <c r="AC278" s="234"/>
      <c r="AD278" s="234"/>
      <c r="AE278" s="234"/>
      <c r="AF278" s="234"/>
      <c r="AG278" s="234"/>
      <c r="AH278" s="234"/>
      <c r="AI278" s="234"/>
      <c r="AJ278" s="234"/>
      <c r="AK278" s="234"/>
      <c r="AL278" s="234"/>
      <c r="AM278" s="234"/>
      <c r="AN278" s="234"/>
      <c r="AO278" s="234"/>
      <c r="AP278" s="234"/>
      <c r="AQ278" s="234"/>
      <c r="AR278" s="234"/>
      <c r="AS278" s="234"/>
      <c r="AT278" s="234"/>
      <c r="AU278" s="235"/>
      <c r="AV278" s="235"/>
      <c r="AW278" s="235"/>
      <c r="AX278" s="235"/>
      <c r="AY278" s="235"/>
      <c r="AZ278" s="235"/>
    </row>
    <row r="279" spans="1:52" ht="17.25" customHeight="1" x14ac:dyDescent="0.2">
      <c r="A279" s="234"/>
      <c r="B279" s="234"/>
      <c r="C279" s="234"/>
      <c r="D279" s="234"/>
      <c r="E279" s="234"/>
      <c r="F279" s="234"/>
      <c r="G279" s="234"/>
      <c r="H279" s="234"/>
      <c r="I279" s="234"/>
      <c r="J279" s="234"/>
      <c r="K279" s="234"/>
      <c r="L279" s="234"/>
      <c r="M279" s="234"/>
      <c r="N279" s="234"/>
      <c r="O279" s="234"/>
      <c r="P279" s="234"/>
      <c r="Q279" s="234"/>
      <c r="R279" s="234"/>
      <c r="S279" s="234"/>
      <c r="T279" s="234"/>
      <c r="U279" s="234"/>
      <c r="V279" s="234"/>
      <c r="W279" s="234"/>
      <c r="X279" s="234"/>
      <c r="Y279" s="234"/>
      <c r="Z279" s="234"/>
      <c r="AA279" s="234"/>
      <c r="AB279" s="234"/>
      <c r="AC279" s="234"/>
      <c r="AD279" s="234"/>
      <c r="AE279" s="234"/>
      <c r="AF279" s="234"/>
      <c r="AG279" s="234"/>
      <c r="AH279" s="234"/>
      <c r="AI279" s="234"/>
      <c r="AJ279" s="234"/>
      <c r="AK279" s="234"/>
      <c r="AL279" s="234"/>
      <c r="AM279" s="234"/>
      <c r="AN279" s="234"/>
      <c r="AO279" s="234"/>
      <c r="AP279" s="234"/>
      <c r="AQ279" s="234"/>
      <c r="AR279" s="234"/>
      <c r="AS279" s="234"/>
      <c r="AT279" s="234"/>
      <c r="AU279" s="235"/>
      <c r="AV279" s="235"/>
      <c r="AW279" s="235"/>
      <c r="AX279" s="235"/>
      <c r="AY279" s="235"/>
      <c r="AZ279" s="235"/>
    </row>
    <row r="280" spans="1:52" ht="17.25" customHeight="1" x14ac:dyDescent="0.2">
      <c r="A280" s="234"/>
      <c r="B280" s="234"/>
      <c r="C280" s="234"/>
      <c r="D280" s="234"/>
      <c r="E280" s="234"/>
      <c r="F280" s="234"/>
      <c r="G280" s="234"/>
      <c r="H280" s="234"/>
      <c r="I280" s="234"/>
      <c r="J280" s="234"/>
      <c r="K280" s="234"/>
      <c r="L280" s="234"/>
      <c r="M280" s="234"/>
      <c r="N280" s="234"/>
      <c r="O280" s="234"/>
      <c r="P280" s="234"/>
      <c r="Q280" s="234"/>
      <c r="R280" s="234"/>
      <c r="S280" s="234"/>
      <c r="T280" s="234"/>
      <c r="U280" s="234"/>
      <c r="V280" s="234"/>
      <c r="W280" s="234"/>
      <c r="X280" s="234"/>
      <c r="Y280" s="234"/>
      <c r="Z280" s="234"/>
      <c r="AA280" s="234"/>
      <c r="AB280" s="234"/>
      <c r="AC280" s="234"/>
      <c r="AD280" s="234"/>
      <c r="AE280" s="234"/>
      <c r="AF280" s="234"/>
      <c r="AG280" s="234"/>
      <c r="AH280" s="234"/>
      <c r="AI280" s="234"/>
      <c r="AJ280" s="234"/>
      <c r="AK280" s="234"/>
      <c r="AL280" s="234"/>
      <c r="AM280" s="234"/>
      <c r="AN280" s="234"/>
      <c r="AO280" s="234"/>
      <c r="AP280" s="234"/>
      <c r="AQ280" s="234"/>
      <c r="AR280" s="234"/>
      <c r="AS280" s="234"/>
      <c r="AT280" s="234"/>
      <c r="AU280" s="235"/>
      <c r="AV280" s="235"/>
      <c r="AW280" s="235"/>
      <c r="AX280" s="235"/>
      <c r="AY280" s="235"/>
      <c r="AZ280" s="235"/>
    </row>
    <row r="281" spans="1:52" ht="17.25" customHeight="1" x14ac:dyDescent="0.2">
      <c r="A281" s="234"/>
      <c r="B281" s="234"/>
      <c r="C281" s="234"/>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c r="AA281" s="234"/>
      <c r="AB281" s="234"/>
      <c r="AC281" s="234"/>
      <c r="AD281" s="234"/>
      <c r="AE281" s="234"/>
      <c r="AF281" s="234"/>
      <c r="AG281" s="234"/>
      <c r="AH281" s="234"/>
      <c r="AI281" s="234"/>
      <c r="AJ281" s="234"/>
      <c r="AK281" s="234"/>
      <c r="AL281" s="234"/>
      <c r="AM281" s="234"/>
      <c r="AN281" s="234"/>
      <c r="AO281" s="234"/>
      <c r="AP281" s="234"/>
      <c r="AQ281" s="234"/>
      <c r="AR281" s="234"/>
      <c r="AS281" s="234"/>
      <c r="AT281" s="234"/>
      <c r="AU281" s="235"/>
      <c r="AV281" s="235"/>
      <c r="AW281" s="235"/>
      <c r="AX281" s="235"/>
      <c r="AY281" s="235"/>
      <c r="AZ281" s="235"/>
    </row>
    <row r="282" spans="1:52" ht="17.25" customHeight="1" x14ac:dyDescent="0.2">
      <c r="A282" s="234"/>
      <c r="B282" s="234"/>
      <c r="C282" s="234"/>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c r="AA282" s="234"/>
      <c r="AB282" s="234"/>
      <c r="AC282" s="234"/>
      <c r="AD282" s="234"/>
      <c r="AE282" s="234"/>
      <c r="AF282" s="234"/>
      <c r="AG282" s="234"/>
      <c r="AH282" s="234"/>
      <c r="AI282" s="234"/>
      <c r="AJ282" s="234"/>
      <c r="AK282" s="234"/>
      <c r="AL282" s="234"/>
      <c r="AM282" s="234"/>
      <c r="AN282" s="234"/>
      <c r="AO282" s="234"/>
      <c r="AP282" s="234"/>
      <c r="AQ282" s="234"/>
      <c r="AR282" s="234"/>
      <c r="AS282" s="234"/>
      <c r="AT282" s="234"/>
      <c r="AU282" s="235"/>
      <c r="AV282" s="235"/>
      <c r="AW282" s="235"/>
      <c r="AX282" s="235"/>
      <c r="AY282" s="235"/>
      <c r="AZ282" s="235"/>
    </row>
    <row r="283" spans="1:52" ht="17.25" customHeight="1" x14ac:dyDescent="0.2">
      <c r="A283" s="234"/>
      <c r="B283" s="234"/>
      <c r="C283" s="234"/>
      <c r="D283" s="234"/>
      <c r="E283" s="234"/>
      <c r="F283" s="234"/>
      <c r="G283" s="234"/>
      <c r="H283" s="234"/>
      <c r="I283" s="234"/>
      <c r="J283" s="234"/>
      <c r="K283" s="234"/>
      <c r="L283" s="234"/>
      <c r="M283" s="234"/>
      <c r="N283" s="234"/>
      <c r="O283" s="234"/>
      <c r="P283" s="234"/>
      <c r="Q283" s="234"/>
      <c r="R283" s="234"/>
      <c r="S283" s="234"/>
      <c r="T283" s="234"/>
      <c r="U283" s="234"/>
      <c r="V283" s="234"/>
      <c r="W283" s="234"/>
      <c r="X283" s="234"/>
      <c r="Y283" s="234"/>
      <c r="Z283" s="234"/>
      <c r="AA283" s="234"/>
      <c r="AB283" s="234"/>
      <c r="AC283" s="234"/>
      <c r="AD283" s="234"/>
      <c r="AE283" s="234"/>
      <c r="AF283" s="234"/>
      <c r="AG283" s="234"/>
      <c r="AH283" s="234"/>
      <c r="AI283" s="234"/>
      <c r="AJ283" s="234"/>
      <c r="AK283" s="234"/>
      <c r="AL283" s="234"/>
      <c r="AM283" s="234"/>
      <c r="AN283" s="234"/>
      <c r="AO283" s="234"/>
      <c r="AP283" s="234"/>
      <c r="AQ283" s="234"/>
      <c r="AR283" s="234"/>
      <c r="AS283" s="234"/>
      <c r="AT283" s="234"/>
      <c r="AU283" s="235"/>
      <c r="AV283" s="235"/>
      <c r="AW283" s="235"/>
      <c r="AX283" s="235"/>
      <c r="AY283" s="235"/>
      <c r="AZ283" s="235"/>
    </row>
    <row r="284" spans="1:52" ht="17.25" customHeight="1" x14ac:dyDescent="0.2">
      <c r="A284" s="234"/>
      <c r="B284" s="234"/>
      <c r="C284" s="234"/>
      <c r="D284" s="234"/>
      <c r="E284" s="234"/>
      <c r="F284" s="234"/>
      <c r="G284" s="234"/>
      <c r="H284" s="234"/>
      <c r="I284" s="234"/>
      <c r="J284" s="234"/>
      <c r="K284" s="234"/>
      <c r="L284" s="234"/>
      <c r="M284" s="234"/>
      <c r="N284" s="234"/>
      <c r="O284" s="234"/>
      <c r="P284" s="234"/>
      <c r="Q284" s="234"/>
      <c r="R284" s="234"/>
      <c r="S284" s="234"/>
      <c r="T284" s="234"/>
      <c r="U284" s="234"/>
      <c r="V284" s="234"/>
      <c r="W284" s="234"/>
      <c r="X284" s="234"/>
      <c r="Y284" s="234"/>
      <c r="Z284" s="234"/>
      <c r="AA284" s="234"/>
      <c r="AB284" s="234"/>
      <c r="AC284" s="234"/>
      <c r="AD284" s="234"/>
      <c r="AE284" s="234"/>
      <c r="AF284" s="234"/>
      <c r="AG284" s="234"/>
      <c r="AH284" s="234"/>
      <c r="AI284" s="234"/>
      <c r="AJ284" s="234"/>
      <c r="AK284" s="234"/>
      <c r="AL284" s="234"/>
      <c r="AM284" s="234"/>
      <c r="AN284" s="234"/>
      <c r="AO284" s="234"/>
      <c r="AP284" s="234"/>
      <c r="AQ284" s="234"/>
      <c r="AR284" s="234"/>
      <c r="AS284" s="234"/>
      <c r="AT284" s="234"/>
      <c r="AU284" s="235"/>
      <c r="AV284" s="235"/>
      <c r="AW284" s="235"/>
      <c r="AX284" s="235"/>
      <c r="AY284" s="235"/>
      <c r="AZ284" s="235"/>
    </row>
    <row r="285" spans="1:52" ht="17.25" customHeight="1" x14ac:dyDescent="0.2">
      <c r="A285" s="234"/>
      <c r="B285" s="234"/>
      <c r="C285" s="234"/>
      <c r="D285" s="234"/>
      <c r="E285" s="234"/>
      <c r="F285" s="234"/>
      <c r="G285" s="234"/>
      <c r="H285" s="234"/>
      <c r="I285" s="234"/>
      <c r="J285" s="234"/>
      <c r="K285" s="234"/>
      <c r="L285" s="234"/>
      <c r="M285" s="234"/>
      <c r="N285" s="234"/>
      <c r="O285" s="234"/>
      <c r="P285" s="234"/>
      <c r="Q285" s="234"/>
      <c r="R285" s="234"/>
      <c r="S285" s="234"/>
      <c r="T285" s="234"/>
      <c r="U285" s="234"/>
      <c r="V285" s="234"/>
      <c r="W285" s="234"/>
      <c r="X285" s="234"/>
      <c r="Y285" s="234"/>
      <c r="Z285" s="234"/>
      <c r="AA285" s="234"/>
      <c r="AB285" s="234"/>
      <c r="AC285" s="234"/>
      <c r="AD285" s="234"/>
      <c r="AE285" s="234"/>
      <c r="AF285" s="234"/>
      <c r="AG285" s="234"/>
      <c r="AH285" s="234"/>
      <c r="AI285" s="234"/>
      <c r="AJ285" s="234"/>
      <c r="AK285" s="234"/>
      <c r="AL285" s="234"/>
      <c r="AM285" s="234"/>
      <c r="AN285" s="234"/>
      <c r="AO285" s="234"/>
      <c r="AP285" s="234"/>
      <c r="AQ285" s="234"/>
      <c r="AR285" s="234"/>
      <c r="AS285" s="234"/>
      <c r="AT285" s="234"/>
      <c r="AU285" s="235"/>
      <c r="AV285" s="235"/>
      <c r="AW285" s="235"/>
      <c r="AX285" s="235"/>
      <c r="AY285" s="235"/>
      <c r="AZ285" s="235"/>
    </row>
    <row r="286" spans="1:52" ht="17.25" customHeight="1" x14ac:dyDescent="0.2">
      <c r="A286" s="234"/>
      <c r="B286" s="234"/>
      <c r="C286" s="234"/>
      <c r="D286" s="234"/>
      <c r="E286" s="234"/>
      <c r="F286" s="234"/>
      <c r="G286" s="234"/>
      <c r="H286" s="234"/>
      <c r="I286" s="234"/>
      <c r="J286" s="234"/>
      <c r="K286" s="234"/>
      <c r="L286" s="234"/>
      <c r="M286" s="234"/>
      <c r="N286" s="234"/>
      <c r="O286" s="234"/>
      <c r="P286" s="234"/>
      <c r="Q286" s="234"/>
      <c r="R286" s="234"/>
      <c r="S286" s="234"/>
      <c r="T286" s="234"/>
      <c r="U286" s="234"/>
      <c r="V286" s="234"/>
      <c r="W286" s="234"/>
      <c r="X286" s="234"/>
      <c r="Y286" s="234"/>
      <c r="Z286" s="234"/>
      <c r="AA286" s="234"/>
      <c r="AB286" s="234"/>
      <c r="AC286" s="234"/>
      <c r="AD286" s="234"/>
      <c r="AE286" s="234"/>
      <c r="AF286" s="234"/>
      <c r="AG286" s="234"/>
      <c r="AH286" s="234"/>
      <c r="AI286" s="234"/>
      <c r="AJ286" s="234"/>
      <c r="AK286" s="234"/>
      <c r="AL286" s="234"/>
      <c r="AM286" s="234"/>
      <c r="AN286" s="234"/>
      <c r="AO286" s="234"/>
      <c r="AP286" s="234"/>
      <c r="AQ286" s="234"/>
      <c r="AR286" s="234"/>
      <c r="AS286" s="234"/>
      <c r="AT286" s="234"/>
      <c r="AU286" s="235"/>
      <c r="AV286" s="235"/>
      <c r="AW286" s="235"/>
      <c r="AX286" s="235"/>
      <c r="AY286" s="235"/>
      <c r="AZ286" s="235"/>
    </row>
    <row r="287" spans="1:52" ht="17.25" customHeight="1" x14ac:dyDescent="0.2">
      <c r="A287" s="234"/>
      <c r="B287" s="234"/>
      <c r="C287" s="234"/>
      <c r="D287" s="234"/>
      <c r="E287" s="234"/>
      <c r="F287" s="234"/>
      <c r="G287" s="234"/>
      <c r="H287" s="234"/>
      <c r="I287" s="234"/>
      <c r="J287" s="234"/>
      <c r="K287" s="234"/>
      <c r="L287" s="234"/>
      <c r="M287" s="234"/>
      <c r="N287" s="234"/>
      <c r="O287" s="234"/>
      <c r="P287" s="234"/>
      <c r="Q287" s="234"/>
      <c r="R287" s="234"/>
      <c r="S287" s="234"/>
      <c r="T287" s="234"/>
      <c r="U287" s="234"/>
      <c r="V287" s="234"/>
      <c r="W287" s="234"/>
      <c r="X287" s="234"/>
      <c r="Y287" s="234"/>
      <c r="Z287" s="234"/>
      <c r="AA287" s="234"/>
      <c r="AB287" s="234"/>
      <c r="AC287" s="234"/>
      <c r="AD287" s="234"/>
      <c r="AE287" s="234"/>
      <c r="AF287" s="234"/>
      <c r="AG287" s="234"/>
      <c r="AH287" s="234"/>
      <c r="AI287" s="234"/>
      <c r="AJ287" s="234"/>
      <c r="AK287" s="234"/>
      <c r="AL287" s="234"/>
      <c r="AM287" s="234"/>
      <c r="AN287" s="234"/>
      <c r="AO287" s="234"/>
      <c r="AP287" s="234"/>
      <c r="AQ287" s="234"/>
      <c r="AR287" s="234"/>
      <c r="AS287" s="234"/>
      <c r="AT287" s="234"/>
      <c r="AU287" s="235"/>
      <c r="AV287" s="235"/>
      <c r="AW287" s="235"/>
      <c r="AX287" s="235"/>
      <c r="AY287" s="235"/>
      <c r="AZ287" s="235"/>
    </row>
    <row r="288" spans="1:52" ht="17.25" customHeight="1" x14ac:dyDescent="0.2">
      <c r="A288" s="234"/>
      <c r="B288" s="234"/>
      <c r="C288" s="234"/>
      <c r="D288" s="234"/>
      <c r="E288" s="234"/>
      <c r="F288" s="234"/>
      <c r="G288" s="234"/>
      <c r="H288" s="234"/>
      <c r="I288" s="234"/>
      <c r="J288" s="234"/>
      <c r="K288" s="234"/>
      <c r="L288" s="234"/>
      <c r="M288" s="234"/>
      <c r="N288" s="234"/>
      <c r="O288" s="234"/>
      <c r="P288" s="234"/>
      <c r="Q288" s="234"/>
      <c r="R288" s="234"/>
      <c r="S288" s="234"/>
      <c r="T288" s="234"/>
      <c r="U288" s="234"/>
      <c r="V288" s="234"/>
      <c r="W288" s="234"/>
      <c r="X288" s="234"/>
      <c r="Y288" s="234"/>
      <c r="Z288" s="234"/>
      <c r="AA288" s="234"/>
      <c r="AB288" s="234"/>
      <c r="AC288" s="234"/>
      <c r="AD288" s="234"/>
      <c r="AE288" s="234"/>
      <c r="AF288" s="234"/>
      <c r="AG288" s="234"/>
      <c r="AH288" s="234"/>
      <c r="AI288" s="234"/>
      <c r="AJ288" s="234"/>
      <c r="AK288" s="234"/>
      <c r="AL288" s="234"/>
      <c r="AM288" s="234"/>
      <c r="AN288" s="234"/>
      <c r="AO288" s="234"/>
      <c r="AP288" s="234"/>
      <c r="AQ288" s="234"/>
      <c r="AR288" s="234"/>
      <c r="AS288" s="234"/>
      <c r="AT288" s="234"/>
      <c r="AU288" s="235"/>
      <c r="AV288" s="235"/>
      <c r="AW288" s="235"/>
      <c r="AX288" s="235"/>
      <c r="AY288" s="235"/>
      <c r="AZ288" s="235"/>
    </row>
    <row r="289" spans="1:52" ht="17.25" customHeight="1" x14ac:dyDescent="0.2">
      <c r="A289" s="234"/>
      <c r="B289" s="234"/>
      <c r="C289" s="234"/>
      <c r="D289" s="234"/>
      <c r="E289" s="234"/>
      <c r="F289" s="234"/>
      <c r="G289" s="234"/>
      <c r="H289" s="234"/>
      <c r="I289" s="234"/>
      <c r="J289" s="234"/>
      <c r="K289" s="234"/>
      <c r="L289" s="234"/>
      <c r="M289" s="234"/>
      <c r="N289" s="234"/>
      <c r="O289" s="234"/>
      <c r="P289" s="234"/>
      <c r="Q289" s="234"/>
      <c r="R289" s="234"/>
      <c r="S289" s="234"/>
      <c r="T289" s="234"/>
      <c r="U289" s="234"/>
      <c r="V289" s="234"/>
      <c r="W289" s="234"/>
      <c r="X289" s="234"/>
      <c r="Y289" s="234"/>
      <c r="Z289" s="234"/>
      <c r="AA289" s="234"/>
      <c r="AB289" s="234"/>
      <c r="AC289" s="234"/>
      <c r="AD289" s="234"/>
      <c r="AE289" s="234"/>
      <c r="AF289" s="234"/>
      <c r="AG289" s="234"/>
      <c r="AH289" s="234"/>
      <c r="AI289" s="234"/>
      <c r="AJ289" s="234"/>
      <c r="AK289" s="234"/>
      <c r="AL289" s="234"/>
      <c r="AM289" s="234"/>
      <c r="AN289" s="234"/>
      <c r="AO289" s="234"/>
      <c r="AP289" s="234"/>
      <c r="AQ289" s="234"/>
      <c r="AR289" s="234"/>
      <c r="AS289" s="234"/>
      <c r="AT289" s="234"/>
      <c r="AU289" s="235"/>
      <c r="AV289" s="235"/>
      <c r="AW289" s="235"/>
      <c r="AX289" s="235"/>
      <c r="AY289" s="235"/>
      <c r="AZ289" s="235"/>
    </row>
    <row r="290" spans="1:52" ht="17.25" customHeight="1" x14ac:dyDescent="0.2">
      <c r="A290" s="234"/>
      <c r="B290" s="234"/>
      <c r="C290" s="234"/>
      <c r="D290" s="234"/>
      <c r="E290" s="234"/>
      <c r="F290" s="234"/>
      <c r="G290" s="234"/>
      <c r="H290" s="234"/>
      <c r="I290" s="234"/>
      <c r="J290" s="234"/>
      <c r="K290" s="234"/>
      <c r="L290" s="234"/>
      <c r="M290" s="234"/>
      <c r="N290" s="234"/>
      <c r="O290" s="234"/>
      <c r="P290" s="234"/>
      <c r="Q290" s="234"/>
      <c r="R290" s="234"/>
      <c r="S290" s="234"/>
      <c r="T290" s="234"/>
      <c r="U290" s="234"/>
      <c r="V290" s="234"/>
      <c r="W290" s="234"/>
      <c r="X290" s="234"/>
      <c r="Y290" s="234"/>
      <c r="Z290" s="234"/>
      <c r="AA290" s="234"/>
      <c r="AB290" s="234"/>
      <c r="AC290" s="234"/>
      <c r="AD290" s="234"/>
      <c r="AE290" s="234"/>
      <c r="AF290" s="234"/>
      <c r="AG290" s="234"/>
      <c r="AH290" s="234"/>
      <c r="AI290" s="234"/>
      <c r="AJ290" s="234"/>
      <c r="AK290" s="234"/>
      <c r="AL290" s="234"/>
      <c r="AM290" s="234"/>
      <c r="AN290" s="234"/>
      <c r="AO290" s="234"/>
      <c r="AP290" s="234"/>
      <c r="AQ290" s="234"/>
      <c r="AR290" s="234"/>
      <c r="AS290" s="234"/>
      <c r="AT290" s="234"/>
      <c r="AU290" s="235"/>
      <c r="AV290" s="235"/>
      <c r="AW290" s="235"/>
      <c r="AX290" s="235"/>
      <c r="AY290" s="235"/>
      <c r="AZ290" s="235"/>
    </row>
    <row r="291" spans="1:52" ht="17.25" customHeight="1" x14ac:dyDescent="0.2">
      <c r="A291" s="234"/>
      <c r="B291" s="234"/>
      <c r="C291" s="234"/>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c r="AA291" s="234"/>
      <c r="AB291" s="234"/>
      <c r="AC291" s="234"/>
      <c r="AD291" s="234"/>
      <c r="AE291" s="234"/>
      <c r="AF291" s="234"/>
      <c r="AG291" s="234"/>
      <c r="AH291" s="234"/>
      <c r="AI291" s="234"/>
      <c r="AJ291" s="234"/>
      <c r="AK291" s="234"/>
      <c r="AL291" s="234"/>
      <c r="AM291" s="234"/>
      <c r="AN291" s="234"/>
      <c r="AO291" s="234"/>
      <c r="AP291" s="234"/>
      <c r="AQ291" s="234"/>
      <c r="AR291" s="234"/>
      <c r="AS291" s="234"/>
      <c r="AT291" s="234"/>
      <c r="AU291" s="235"/>
      <c r="AV291" s="235"/>
      <c r="AW291" s="235"/>
      <c r="AX291" s="235"/>
      <c r="AY291" s="235"/>
      <c r="AZ291" s="235"/>
    </row>
    <row r="292" spans="1:52" ht="17.25" customHeight="1" x14ac:dyDescent="0.2">
      <c r="A292" s="234"/>
      <c r="B292" s="234"/>
      <c r="C292" s="234"/>
      <c r="D292" s="234"/>
      <c r="E292" s="234"/>
      <c r="F292" s="234"/>
      <c r="G292" s="234"/>
      <c r="H292" s="234"/>
      <c r="I292" s="234"/>
      <c r="J292" s="234"/>
      <c r="K292" s="234"/>
      <c r="L292" s="234"/>
      <c r="M292" s="234"/>
      <c r="N292" s="234"/>
      <c r="O292" s="234"/>
      <c r="P292" s="234"/>
      <c r="Q292" s="234"/>
      <c r="R292" s="234"/>
      <c r="S292" s="234"/>
      <c r="T292" s="234"/>
      <c r="U292" s="234"/>
      <c r="V292" s="234"/>
      <c r="W292" s="234"/>
      <c r="X292" s="234"/>
      <c r="Y292" s="234"/>
      <c r="Z292" s="234"/>
      <c r="AA292" s="234"/>
      <c r="AB292" s="234"/>
      <c r="AC292" s="234"/>
      <c r="AD292" s="234"/>
      <c r="AE292" s="234"/>
      <c r="AF292" s="234"/>
      <c r="AG292" s="234"/>
      <c r="AH292" s="234"/>
      <c r="AI292" s="234"/>
      <c r="AJ292" s="234"/>
      <c r="AK292" s="234"/>
      <c r="AL292" s="234"/>
      <c r="AM292" s="234"/>
      <c r="AN292" s="234"/>
      <c r="AO292" s="234"/>
      <c r="AP292" s="234"/>
      <c r="AQ292" s="234"/>
      <c r="AR292" s="234"/>
      <c r="AS292" s="234"/>
      <c r="AT292" s="234"/>
      <c r="AU292" s="235"/>
      <c r="AV292" s="235"/>
      <c r="AW292" s="235"/>
      <c r="AX292" s="235"/>
      <c r="AY292" s="235"/>
      <c r="AZ292" s="235"/>
    </row>
    <row r="293" spans="1:52" ht="17.25" customHeight="1" x14ac:dyDescent="0.2">
      <c r="A293" s="234"/>
      <c r="B293" s="234"/>
      <c r="C293" s="234"/>
      <c r="D293" s="234"/>
      <c r="E293" s="234"/>
      <c r="F293" s="234"/>
      <c r="G293" s="234"/>
      <c r="H293" s="234"/>
      <c r="I293" s="234"/>
      <c r="J293" s="234"/>
      <c r="K293" s="234"/>
      <c r="L293" s="234"/>
      <c r="M293" s="234"/>
      <c r="N293" s="234"/>
      <c r="O293" s="234"/>
      <c r="P293" s="234"/>
      <c r="Q293" s="234"/>
      <c r="R293" s="234"/>
      <c r="S293" s="234"/>
      <c r="T293" s="234"/>
      <c r="U293" s="234"/>
      <c r="V293" s="234"/>
      <c r="W293" s="234"/>
      <c r="X293" s="234"/>
      <c r="Y293" s="234"/>
      <c r="Z293" s="234"/>
      <c r="AA293" s="234"/>
      <c r="AB293" s="234"/>
      <c r="AC293" s="234"/>
      <c r="AD293" s="234"/>
      <c r="AE293" s="234"/>
      <c r="AF293" s="234"/>
      <c r="AG293" s="234"/>
      <c r="AH293" s="234"/>
      <c r="AI293" s="234"/>
      <c r="AJ293" s="234"/>
      <c r="AK293" s="234"/>
      <c r="AL293" s="234"/>
      <c r="AM293" s="234"/>
      <c r="AN293" s="234"/>
      <c r="AO293" s="234"/>
      <c r="AP293" s="234"/>
      <c r="AQ293" s="234"/>
      <c r="AR293" s="234"/>
      <c r="AS293" s="234"/>
      <c r="AT293" s="234"/>
      <c r="AU293" s="235"/>
      <c r="AV293" s="235"/>
      <c r="AW293" s="235"/>
      <c r="AX293" s="235"/>
      <c r="AY293" s="235"/>
      <c r="AZ293" s="235"/>
    </row>
    <row r="294" spans="1:52" ht="17.25" customHeight="1" x14ac:dyDescent="0.2">
      <c r="A294" s="234"/>
      <c r="B294" s="234"/>
      <c r="C294" s="234"/>
      <c r="D294" s="234"/>
      <c r="E294" s="234"/>
      <c r="F294" s="234"/>
      <c r="G294" s="234"/>
      <c r="H294" s="234"/>
      <c r="I294" s="234"/>
      <c r="J294" s="234"/>
      <c r="K294" s="234"/>
      <c r="L294" s="234"/>
      <c r="M294" s="234"/>
      <c r="N294" s="234"/>
      <c r="O294" s="234"/>
      <c r="P294" s="234"/>
      <c r="Q294" s="234"/>
      <c r="R294" s="234"/>
      <c r="S294" s="234"/>
      <c r="T294" s="234"/>
      <c r="U294" s="234"/>
      <c r="V294" s="234"/>
      <c r="W294" s="234"/>
      <c r="X294" s="234"/>
      <c r="Y294" s="234"/>
      <c r="Z294" s="234"/>
      <c r="AA294" s="234"/>
      <c r="AB294" s="234"/>
      <c r="AC294" s="234"/>
      <c r="AD294" s="234"/>
      <c r="AE294" s="234"/>
      <c r="AF294" s="234"/>
      <c r="AG294" s="234"/>
      <c r="AH294" s="234"/>
      <c r="AI294" s="234"/>
      <c r="AJ294" s="234"/>
      <c r="AK294" s="234"/>
      <c r="AL294" s="234"/>
      <c r="AM294" s="234"/>
      <c r="AN294" s="234"/>
      <c r="AO294" s="234"/>
      <c r="AP294" s="234"/>
      <c r="AQ294" s="234"/>
      <c r="AR294" s="234"/>
      <c r="AS294" s="234"/>
      <c r="AT294" s="234"/>
      <c r="AU294" s="235"/>
      <c r="AV294" s="235"/>
      <c r="AW294" s="235"/>
      <c r="AX294" s="235"/>
      <c r="AY294" s="235"/>
      <c r="AZ294" s="235"/>
    </row>
    <row r="295" spans="1:52" ht="17.25" customHeight="1" x14ac:dyDescent="0.2">
      <c r="A295" s="234"/>
      <c r="B295" s="234"/>
      <c r="C295" s="234"/>
      <c r="D295" s="234"/>
      <c r="E295" s="234"/>
      <c r="F295" s="234"/>
      <c r="G295" s="234"/>
      <c r="H295" s="234"/>
      <c r="I295" s="234"/>
      <c r="J295" s="234"/>
      <c r="K295" s="234"/>
      <c r="L295" s="234"/>
      <c r="M295" s="234"/>
      <c r="N295" s="234"/>
      <c r="O295" s="234"/>
      <c r="P295" s="234"/>
      <c r="Q295" s="234"/>
      <c r="R295" s="234"/>
      <c r="S295" s="234"/>
      <c r="T295" s="234"/>
      <c r="U295" s="234"/>
      <c r="V295" s="234"/>
      <c r="W295" s="234"/>
      <c r="X295" s="234"/>
      <c r="Y295" s="234"/>
      <c r="Z295" s="234"/>
      <c r="AA295" s="234"/>
      <c r="AB295" s="234"/>
      <c r="AC295" s="234"/>
      <c r="AD295" s="234"/>
      <c r="AE295" s="234"/>
      <c r="AF295" s="234"/>
      <c r="AG295" s="234"/>
      <c r="AH295" s="234"/>
      <c r="AI295" s="234"/>
      <c r="AJ295" s="234"/>
      <c r="AK295" s="234"/>
      <c r="AL295" s="234"/>
      <c r="AM295" s="234"/>
      <c r="AN295" s="234"/>
      <c r="AO295" s="234"/>
      <c r="AP295" s="234"/>
      <c r="AQ295" s="234"/>
      <c r="AR295" s="234"/>
      <c r="AS295" s="234"/>
      <c r="AT295" s="234"/>
      <c r="AU295" s="235"/>
      <c r="AV295" s="235"/>
      <c r="AW295" s="235"/>
      <c r="AX295" s="235"/>
      <c r="AY295" s="235"/>
      <c r="AZ295" s="235"/>
    </row>
    <row r="296" spans="1:52" ht="17.25" customHeight="1" x14ac:dyDescent="0.2">
      <c r="A296" s="234"/>
      <c r="B296" s="234"/>
      <c r="C296" s="234"/>
      <c r="D296" s="234"/>
      <c r="E296" s="234"/>
      <c r="F296" s="234"/>
      <c r="G296" s="234"/>
      <c r="H296" s="234"/>
      <c r="I296" s="234"/>
      <c r="J296" s="234"/>
      <c r="K296" s="234"/>
      <c r="L296" s="234"/>
      <c r="M296" s="234"/>
      <c r="N296" s="234"/>
      <c r="O296" s="234"/>
      <c r="P296" s="234"/>
      <c r="Q296" s="234"/>
      <c r="R296" s="234"/>
      <c r="S296" s="234"/>
      <c r="T296" s="234"/>
      <c r="U296" s="234"/>
      <c r="V296" s="234"/>
      <c r="W296" s="234"/>
      <c r="X296" s="234"/>
      <c r="Y296" s="234"/>
      <c r="Z296" s="234"/>
      <c r="AA296" s="234"/>
      <c r="AB296" s="234"/>
      <c r="AC296" s="234"/>
      <c r="AD296" s="234"/>
      <c r="AE296" s="234"/>
      <c r="AF296" s="234"/>
      <c r="AG296" s="234"/>
      <c r="AH296" s="234"/>
      <c r="AI296" s="234"/>
      <c r="AJ296" s="234"/>
      <c r="AK296" s="234"/>
      <c r="AL296" s="234"/>
      <c r="AM296" s="234"/>
      <c r="AN296" s="234"/>
      <c r="AO296" s="234"/>
      <c r="AP296" s="234"/>
      <c r="AQ296" s="234"/>
      <c r="AR296" s="234"/>
      <c r="AS296" s="234"/>
      <c r="AT296" s="234"/>
      <c r="AU296" s="235"/>
      <c r="AV296" s="235"/>
      <c r="AW296" s="235"/>
      <c r="AX296" s="235"/>
      <c r="AY296" s="235"/>
      <c r="AZ296" s="235"/>
    </row>
    <row r="297" spans="1:52" ht="17.25" customHeight="1" x14ac:dyDescent="0.2">
      <c r="A297" s="234"/>
      <c r="B297" s="234"/>
      <c r="C297" s="234"/>
      <c r="D297" s="234"/>
      <c r="E297" s="234"/>
      <c r="F297" s="234"/>
      <c r="G297" s="234"/>
      <c r="H297" s="234"/>
      <c r="I297" s="234"/>
      <c r="J297" s="234"/>
      <c r="K297" s="234"/>
      <c r="L297" s="234"/>
      <c r="M297" s="234"/>
      <c r="N297" s="234"/>
      <c r="O297" s="234"/>
      <c r="P297" s="234"/>
      <c r="Q297" s="234"/>
      <c r="R297" s="234"/>
      <c r="S297" s="234"/>
      <c r="T297" s="234"/>
      <c r="U297" s="234"/>
      <c r="V297" s="234"/>
      <c r="W297" s="234"/>
      <c r="X297" s="234"/>
      <c r="Y297" s="234"/>
      <c r="Z297" s="234"/>
      <c r="AA297" s="234"/>
      <c r="AB297" s="234"/>
      <c r="AC297" s="234"/>
      <c r="AD297" s="234"/>
      <c r="AE297" s="234"/>
      <c r="AF297" s="234"/>
      <c r="AG297" s="234"/>
      <c r="AH297" s="234"/>
      <c r="AI297" s="234"/>
      <c r="AJ297" s="234"/>
      <c r="AK297" s="234"/>
      <c r="AL297" s="234"/>
      <c r="AM297" s="234"/>
      <c r="AN297" s="234"/>
      <c r="AO297" s="234"/>
      <c r="AP297" s="234"/>
      <c r="AQ297" s="234"/>
      <c r="AR297" s="234"/>
      <c r="AS297" s="234"/>
      <c r="AT297" s="234"/>
      <c r="AU297" s="235"/>
      <c r="AV297" s="235"/>
      <c r="AW297" s="235"/>
      <c r="AX297" s="235"/>
      <c r="AY297" s="235"/>
      <c r="AZ297" s="235"/>
    </row>
    <row r="298" spans="1:52" ht="17.25" customHeight="1" x14ac:dyDescent="0.2">
      <c r="A298" s="234"/>
      <c r="B298" s="234"/>
      <c r="C298" s="234"/>
      <c r="D298" s="234"/>
      <c r="E298" s="234"/>
      <c r="F298" s="234"/>
      <c r="G298" s="234"/>
      <c r="H298" s="234"/>
      <c r="I298" s="234"/>
      <c r="J298" s="234"/>
      <c r="K298" s="234"/>
      <c r="L298" s="234"/>
      <c r="M298" s="234"/>
      <c r="N298" s="234"/>
      <c r="O298" s="234"/>
      <c r="P298" s="234"/>
      <c r="Q298" s="234"/>
      <c r="R298" s="234"/>
      <c r="S298" s="234"/>
      <c r="T298" s="234"/>
      <c r="U298" s="234"/>
      <c r="V298" s="234"/>
      <c r="W298" s="234"/>
      <c r="X298" s="234"/>
      <c r="Y298" s="234"/>
      <c r="Z298" s="234"/>
      <c r="AA298" s="234"/>
      <c r="AB298" s="234"/>
      <c r="AC298" s="234"/>
      <c r="AD298" s="234"/>
      <c r="AE298" s="234"/>
      <c r="AF298" s="234"/>
      <c r="AG298" s="234"/>
      <c r="AH298" s="234"/>
      <c r="AI298" s="234"/>
      <c r="AJ298" s="234"/>
      <c r="AK298" s="234"/>
      <c r="AL298" s="234"/>
      <c r="AM298" s="234"/>
      <c r="AN298" s="234"/>
      <c r="AO298" s="234"/>
      <c r="AP298" s="234"/>
      <c r="AQ298" s="234"/>
      <c r="AR298" s="234"/>
      <c r="AS298" s="234"/>
      <c r="AT298" s="234"/>
      <c r="AU298" s="235"/>
      <c r="AV298" s="235"/>
      <c r="AW298" s="235"/>
      <c r="AX298" s="235"/>
      <c r="AY298" s="235"/>
      <c r="AZ298" s="235"/>
    </row>
    <row r="299" spans="1:52" ht="17.25" customHeight="1" x14ac:dyDescent="0.2">
      <c r="A299" s="234"/>
      <c r="B299" s="234"/>
      <c r="C299" s="234"/>
      <c r="D299" s="234"/>
      <c r="E299" s="234"/>
      <c r="F299" s="234"/>
      <c r="G299" s="234"/>
      <c r="H299" s="234"/>
      <c r="I299" s="234"/>
      <c r="J299" s="234"/>
      <c r="K299" s="234"/>
      <c r="L299" s="234"/>
      <c r="M299" s="234"/>
      <c r="N299" s="234"/>
      <c r="O299" s="234"/>
      <c r="P299" s="234"/>
      <c r="Q299" s="234"/>
      <c r="R299" s="234"/>
      <c r="S299" s="234"/>
      <c r="T299" s="234"/>
      <c r="U299" s="234"/>
      <c r="V299" s="234"/>
      <c r="W299" s="234"/>
      <c r="X299" s="234"/>
      <c r="Y299" s="234"/>
      <c r="Z299" s="234"/>
      <c r="AA299" s="234"/>
      <c r="AB299" s="234"/>
      <c r="AC299" s="234"/>
      <c r="AD299" s="234"/>
      <c r="AE299" s="234"/>
      <c r="AF299" s="234"/>
      <c r="AG299" s="234"/>
      <c r="AH299" s="234"/>
      <c r="AI299" s="234"/>
      <c r="AJ299" s="234"/>
      <c r="AK299" s="234"/>
      <c r="AL299" s="234"/>
      <c r="AM299" s="234"/>
      <c r="AN299" s="234"/>
      <c r="AO299" s="234"/>
      <c r="AP299" s="234"/>
      <c r="AQ299" s="234"/>
      <c r="AR299" s="234"/>
      <c r="AS299" s="234"/>
      <c r="AT299" s="234"/>
      <c r="AU299" s="235"/>
      <c r="AV299" s="235"/>
      <c r="AW299" s="235"/>
      <c r="AX299" s="235"/>
      <c r="AY299" s="235"/>
      <c r="AZ299" s="235"/>
    </row>
    <row r="300" spans="1:52" ht="17.25" customHeight="1" x14ac:dyDescent="0.2">
      <c r="A300" s="234"/>
      <c r="B300" s="234"/>
      <c r="C300" s="234"/>
      <c r="D300" s="234"/>
      <c r="E300" s="234"/>
      <c r="F300" s="234"/>
      <c r="G300" s="234"/>
      <c r="H300" s="234"/>
      <c r="I300" s="234"/>
      <c r="J300" s="234"/>
      <c r="K300" s="234"/>
      <c r="L300" s="234"/>
      <c r="M300" s="234"/>
      <c r="N300" s="234"/>
      <c r="O300" s="234"/>
      <c r="P300" s="234"/>
      <c r="Q300" s="234"/>
      <c r="R300" s="234"/>
      <c r="S300" s="234"/>
      <c r="T300" s="234"/>
      <c r="U300" s="234"/>
      <c r="V300" s="234"/>
      <c r="W300" s="234"/>
      <c r="X300" s="234"/>
      <c r="Y300" s="234"/>
      <c r="Z300" s="234"/>
      <c r="AA300" s="234"/>
      <c r="AB300" s="234"/>
      <c r="AC300" s="234"/>
      <c r="AD300" s="234"/>
      <c r="AE300" s="234"/>
      <c r="AF300" s="234"/>
      <c r="AG300" s="234"/>
      <c r="AH300" s="234"/>
      <c r="AI300" s="234"/>
      <c r="AJ300" s="234"/>
      <c r="AK300" s="234"/>
      <c r="AL300" s="234"/>
      <c r="AM300" s="234"/>
      <c r="AN300" s="234"/>
      <c r="AO300" s="234"/>
      <c r="AP300" s="234"/>
      <c r="AQ300" s="234"/>
      <c r="AR300" s="234"/>
      <c r="AS300" s="234"/>
      <c r="AT300" s="234"/>
      <c r="AU300" s="235"/>
      <c r="AV300" s="235"/>
      <c r="AW300" s="235"/>
      <c r="AX300" s="235"/>
      <c r="AY300" s="235"/>
      <c r="AZ300" s="235"/>
    </row>
    <row r="301" spans="1:52" ht="17.25" customHeight="1" x14ac:dyDescent="0.2">
      <c r="A301" s="234"/>
      <c r="B301" s="234"/>
      <c r="C301" s="234"/>
      <c r="D301" s="234"/>
      <c r="E301" s="234"/>
      <c r="F301" s="234"/>
      <c r="G301" s="234"/>
      <c r="H301" s="234"/>
      <c r="I301" s="234"/>
      <c r="J301" s="234"/>
      <c r="K301" s="234"/>
      <c r="L301" s="234"/>
      <c r="M301" s="234"/>
      <c r="N301" s="234"/>
      <c r="O301" s="234"/>
      <c r="P301" s="234"/>
      <c r="Q301" s="234"/>
      <c r="R301" s="234"/>
      <c r="S301" s="234"/>
      <c r="T301" s="234"/>
      <c r="U301" s="234"/>
      <c r="V301" s="234"/>
      <c r="W301" s="234"/>
      <c r="X301" s="234"/>
      <c r="Y301" s="234"/>
      <c r="Z301" s="234"/>
      <c r="AA301" s="234"/>
      <c r="AB301" s="234"/>
      <c r="AC301" s="234"/>
      <c r="AD301" s="234"/>
      <c r="AE301" s="234"/>
      <c r="AF301" s="234"/>
      <c r="AG301" s="234"/>
      <c r="AH301" s="234"/>
      <c r="AI301" s="234"/>
      <c r="AJ301" s="234"/>
      <c r="AK301" s="234"/>
      <c r="AL301" s="234"/>
      <c r="AM301" s="234"/>
      <c r="AN301" s="234"/>
      <c r="AO301" s="234"/>
      <c r="AP301" s="234"/>
      <c r="AQ301" s="234"/>
      <c r="AR301" s="234"/>
      <c r="AS301" s="234"/>
      <c r="AT301" s="234"/>
      <c r="AU301" s="235"/>
      <c r="AV301" s="235"/>
      <c r="AW301" s="235"/>
      <c r="AX301" s="235"/>
      <c r="AY301" s="235"/>
      <c r="AZ301" s="235"/>
    </row>
    <row r="302" spans="1:52" ht="17.25" customHeight="1" x14ac:dyDescent="0.2">
      <c r="A302" s="234"/>
      <c r="B302" s="234"/>
      <c r="C302" s="234"/>
      <c r="D302" s="234"/>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c r="AA302" s="234"/>
      <c r="AB302" s="234"/>
      <c r="AC302" s="234"/>
      <c r="AD302" s="234"/>
      <c r="AE302" s="234"/>
      <c r="AF302" s="234"/>
      <c r="AG302" s="234"/>
      <c r="AH302" s="234"/>
      <c r="AI302" s="234"/>
      <c r="AJ302" s="234"/>
      <c r="AK302" s="234"/>
      <c r="AL302" s="234"/>
      <c r="AM302" s="234"/>
      <c r="AN302" s="234"/>
      <c r="AO302" s="234"/>
      <c r="AP302" s="234"/>
      <c r="AQ302" s="234"/>
      <c r="AR302" s="234"/>
      <c r="AS302" s="234"/>
      <c r="AT302" s="234"/>
      <c r="AU302" s="235"/>
      <c r="AV302" s="235"/>
      <c r="AW302" s="235"/>
      <c r="AX302" s="235"/>
      <c r="AY302" s="235"/>
      <c r="AZ302" s="235"/>
    </row>
    <row r="303" spans="1:52" ht="17.25" customHeight="1" x14ac:dyDescent="0.2">
      <c r="A303" s="234"/>
      <c r="B303" s="234"/>
      <c r="C303" s="234"/>
      <c r="D303" s="234"/>
      <c r="E303" s="234"/>
      <c r="F303" s="234"/>
      <c r="G303" s="234"/>
      <c r="H303" s="234"/>
      <c r="I303" s="234"/>
      <c r="J303" s="234"/>
      <c r="K303" s="234"/>
      <c r="L303" s="234"/>
      <c r="M303" s="234"/>
      <c r="N303" s="234"/>
      <c r="O303" s="234"/>
      <c r="P303" s="234"/>
      <c r="Q303" s="234"/>
      <c r="R303" s="234"/>
      <c r="S303" s="234"/>
      <c r="T303" s="234"/>
      <c r="U303" s="234"/>
      <c r="V303" s="234"/>
      <c r="W303" s="234"/>
      <c r="X303" s="234"/>
      <c r="Y303" s="234"/>
      <c r="Z303" s="234"/>
      <c r="AA303" s="234"/>
      <c r="AB303" s="234"/>
      <c r="AC303" s="234"/>
      <c r="AD303" s="234"/>
      <c r="AE303" s="234"/>
      <c r="AF303" s="234"/>
      <c r="AG303" s="234"/>
      <c r="AH303" s="234"/>
      <c r="AI303" s="234"/>
      <c r="AJ303" s="234"/>
      <c r="AK303" s="234"/>
      <c r="AL303" s="234"/>
      <c r="AM303" s="234"/>
      <c r="AN303" s="234"/>
      <c r="AO303" s="234"/>
      <c r="AP303" s="234"/>
      <c r="AQ303" s="234"/>
      <c r="AR303" s="234"/>
      <c r="AS303" s="234"/>
      <c r="AT303" s="234"/>
      <c r="AU303" s="235"/>
      <c r="AV303" s="235"/>
      <c r="AW303" s="235"/>
      <c r="AX303" s="235"/>
      <c r="AY303" s="235"/>
      <c r="AZ303" s="235"/>
    </row>
    <row r="304" spans="1:52" ht="17.25" customHeight="1" x14ac:dyDescent="0.2">
      <c r="A304" s="234"/>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c r="AA304" s="234"/>
      <c r="AB304" s="234"/>
      <c r="AC304" s="234"/>
      <c r="AD304" s="234"/>
      <c r="AE304" s="234"/>
      <c r="AF304" s="234"/>
      <c r="AG304" s="234"/>
      <c r="AH304" s="234"/>
      <c r="AI304" s="234"/>
      <c r="AJ304" s="234"/>
      <c r="AK304" s="234"/>
      <c r="AL304" s="234"/>
      <c r="AM304" s="234"/>
      <c r="AN304" s="234"/>
      <c r="AO304" s="234"/>
      <c r="AP304" s="234"/>
      <c r="AQ304" s="234"/>
      <c r="AR304" s="234"/>
      <c r="AS304" s="234"/>
      <c r="AT304" s="234"/>
      <c r="AU304" s="235"/>
      <c r="AV304" s="235"/>
      <c r="AW304" s="235"/>
      <c r="AX304" s="235"/>
      <c r="AY304" s="235"/>
      <c r="AZ304" s="235"/>
    </row>
    <row r="305" spans="1:52" ht="17.25" customHeight="1" x14ac:dyDescent="0.2">
      <c r="A305" s="234"/>
      <c r="B305" s="234"/>
      <c r="C305" s="234"/>
      <c r="D305" s="234"/>
      <c r="E305" s="234"/>
      <c r="F305" s="234"/>
      <c r="G305" s="234"/>
      <c r="H305" s="234"/>
      <c r="I305" s="234"/>
      <c r="J305" s="234"/>
      <c r="K305" s="234"/>
      <c r="L305" s="234"/>
      <c r="M305" s="234"/>
      <c r="N305" s="234"/>
      <c r="O305" s="234"/>
      <c r="P305" s="234"/>
      <c r="Q305" s="234"/>
      <c r="R305" s="234"/>
      <c r="S305" s="234"/>
      <c r="T305" s="234"/>
      <c r="U305" s="234"/>
      <c r="V305" s="234"/>
      <c r="W305" s="234"/>
      <c r="X305" s="234"/>
      <c r="Y305" s="234"/>
      <c r="Z305" s="234"/>
      <c r="AA305" s="234"/>
      <c r="AB305" s="234"/>
      <c r="AC305" s="234"/>
      <c r="AD305" s="234"/>
      <c r="AE305" s="234"/>
      <c r="AF305" s="234"/>
      <c r="AG305" s="234"/>
      <c r="AH305" s="234"/>
      <c r="AI305" s="234"/>
      <c r="AJ305" s="234"/>
      <c r="AK305" s="234"/>
      <c r="AL305" s="234"/>
      <c r="AM305" s="234"/>
      <c r="AN305" s="234"/>
      <c r="AO305" s="234"/>
      <c r="AP305" s="234"/>
      <c r="AQ305" s="234"/>
      <c r="AR305" s="234"/>
      <c r="AS305" s="234"/>
      <c r="AT305" s="234"/>
      <c r="AU305" s="235"/>
      <c r="AV305" s="235"/>
      <c r="AW305" s="235"/>
      <c r="AX305" s="235"/>
      <c r="AY305" s="235"/>
      <c r="AZ305" s="235"/>
    </row>
    <row r="306" spans="1:52" ht="17.25" customHeight="1" x14ac:dyDescent="0.2">
      <c r="A306" s="234"/>
      <c r="B306" s="234"/>
      <c r="C306" s="234"/>
      <c r="D306" s="234"/>
      <c r="E306" s="234"/>
      <c r="F306" s="234"/>
      <c r="G306" s="234"/>
      <c r="H306" s="234"/>
      <c r="I306" s="234"/>
      <c r="J306" s="234"/>
      <c r="K306" s="234"/>
      <c r="L306" s="234"/>
      <c r="M306" s="234"/>
      <c r="N306" s="234"/>
      <c r="O306" s="234"/>
      <c r="P306" s="234"/>
      <c r="Q306" s="234"/>
      <c r="R306" s="234"/>
      <c r="S306" s="234"/>
      <c r="T306" s="234"/>
      <c r="U306" s="234"/>
      <c r="V306" s="234"/>
      <c r="W306" s="234"/>
      <c r="X306" s="234"/>
      <c r="Y306" s="234"/>
      <c r="Z306" s="234"/>
      <c r="AA306" s="234"/>
      <c r="AB306" s="234"/>
      <c r="AC306" s="234"/>
      <c r="AD306" s="234"/>
      <c r="AE306" s="234"/>
      <c r="AF306" s="234"/>
      <c r="AG306" s="234"/>
      <c r="AH306" s="234"/>
      <c r="AI306" s="234"/>
      <c r="AJ306" s="234"/>
      <c r="AK306" s="234"/>
      <c r="AL306" s="234"/>
      <c r="AM306" s="234"/>
      <c r="AN306" s="234"/>
      <c r="AO306" s="234"/>
      <c r="AP306" s="234"/>
      <c r="AQ306" s="234"/>
      <c r="AR306" s="234"/>
      <c r="AS306" s="234"/>
      <c r="AT306" s="234"/>
      <c r="AU306" s="235"/>
      <c r="AV306" s="235"/>
      <c r="AW306" s="235"/>
      <c r="AX306" s="235"/>
      <c r="AY306" s="235"/>
      <c r="AZ306" s="235"/>
    </row>
    <row r="307" spans="1:52" ht="17.25" customHeight="1" x14ac:dyDescent="0.2">
      <c r="A307" s="234"/>
      <c r="B307" s="234"/>
      <c r="C307" s="234"/>
      <c r="D307" s="234"/>
      <c r="E307" s="234"/>
      <c r="F307" s="234"/>
      <c r="G307" s="234"/>
      <c r="H307" s="234"/>
      <c r="I307" s="234"/>
      <c r="J307" s="234"/>
      <c r="K307" s="234"/>
      <c r="L307" s="234"/>
      <c r="M307" s="234"/>
      <c r="N307" s="234"/>
      <c r="O307" s="234"/>
      <c r="P307" s="234"/>
      <c r="Q307" s="234"/>
      <c r="R307" s="234"/>
      <c r="S307" s="234"/>
      <c r="T307" s="234"/>
      <c r="U307" s="234"/>
      <c r="V307" s="234"/>
      <c r="W307" s="234"/>
      <c r="X307" s="234"/>
      <c r="Y307" s="234"/>
      <c r="Z307" s="234"/>
      <c r="AA307" s="234"/>
      <c r="AB307" s="234"/>
      <c r="AC307" s="234"/>
      <c r="AD307" s="234"/>
      <c r="AE307" s="234"/>
      <c r="AF307" s="234"/>
      <c r="AG307" s="234"/>
      <c r="AH307" s="234"/>
      <c r="AI307" s="234"/>
      <c r="AJ307" s="234"/>
      <c r="AK307" s="234"/>
      <c r="AL307" s="234"/>
      <c r="AM307" s="234"/>
      <c r="AN307" s="234"/>
      <c r="AO307" s="234"/>
      <c r="AP307" s="234"/>
      <c r="AQ307" s="234"/>
      <c r="AR307" s="234"/>
      <c r="AS307" s="234"/>
      <c r="AT307" s="234"/>
      <c r="AU307" s="235"/>
      <c r="AV307" s="235"/>
      <c r="AW307" s="235"/>
      <c r="AX307" s="235"/>
      <c r="AY307" s="235"/>
      <c r="AZ307" s="235"/>
    </row>
    <row r="308" spans="1:52" ht="17.25" customHeight="1" x14ac:dyDescent="0.2">
      <c r="A308" s="234"/>
      <c r="B308" s="234"/>
      <c r="C308" s="234"/>
      <c r="D308" s="234"/>
      <c r="E308" s="234"/>
      <c r="F308" s="234"/>
      <c r="G308" s="234"/>
      <c r="H308" s="234"/>
      <c r="I308" s="234"/>
      <c r="J308" s="234"/>
      <c r="K308" s="234"/>
      <c r="L308" s="234"/>
      <c r="M308" s="234"/>
      <c r="N308" s="234"/>
      <c r="O308" s="234"/>
      <c r="P308" s="234"/>
      <c r="Q308" s="234"/>
      <c r="R308" s="234"/>
      <c r="S308" s="234"/>
      <c r="T308" s="234"/>
      <c r="U308" s="234"/>
      <c r="V308" s="234"/>
      <c r="W308" s="234"/>
      <c r="X308" s="234"/>
      <c r="Y308" s="234"/>
      <c r="Z308" s="234"/>
      <c r="AA308" s="234"/>
      <c r="AB308" s="234"/>
      <c r="AC308" s="234"/>
      <c r="AD308" s="234"/>
      <c r="AE308" s="234"/>
      <c r="AF308" s="234"/>
      <c r="AG308" s="234"/>
      <c r="AH308" s="234"/>
      <c r="AI308" s="234"/>
      <c r="AJ308" s="234"/>
      <c r="AK308" s="234"/>
      <c r="AL308" s="234"/>
      <c r="AM308" s="234"/>
      <c r="AN308" s="234"/>
      <c r="AO308" s="234"/>
      <c r="AP308" s="234"/>
      <c r="AQ308" s="234"/>
      <c r="AR308" s="234"/>
      <c r="AS308" s="234"/>
      <c r="AT308" s="234"/>
      <c r="AU308" s="235"/>
      <c r="AV308" s="235"/>
      <c r="AW308" s="235"/>
      <c r="AX308" s="235"/>
      <c r="AY308" s="235"/>
      <c r="AZ308" s="235"/>
    </row>
    <row r="309" spans="1:52" ht="17.25" customHeight="1" x14ac:dyDescent="0.2">
      <c r="A309" s="234"/>
      <c r="B309" s="234"/>
      <c r="C309" s="234"/>
      <c r="D309" s="234"/>
      <c r="E309" s="234"/>
      <c r="F309" s="234"/>
      <c r="G309" s="234"/>
      <c r="H309" s="234"/>
      <c r="I309" s="234"/>
      <c r="J309" s="234"/>
      <c r="K309" s="234"/>
      <c r="L309" s="234"/>
      <c r="M309" s="234"/>
      <c r="N309" s="234"/>
      <c r="O309" s="234"/>
      <c r="P309" s="234"/>
      <c r="Q309" s="234"/>
      <c r="R309" s="234"/>
      <c r="S309" s="234"/>
      <c r="T309" s="234"/>
      <c r="U309" s="234"/>
      <c r="V309" s="234"/>
      <c r="W309" s="234"/>
      <c r="X309" s="234"/>
      <c r="Y309" s="234"/>
      <c r="Z309" s="234"/>
      <c r="AA309" s="234"/>
      <c r="AB309" s="234"/>
      <c r="AC309" s="234"/>
      <c r="AD309" s="234"/>
      <c r="AE309" s="234"/>
      <c r="AF309" s="234"/>
      <c r="AG309" s="234"/>
      <c r="AH309" s="234"/>
      <c r="AI309" s="234"/>
      <c r="AJ309" s="234"/>
      <c r="AK309" s="234"/>
      <c r="AL309" s="234"/>
      <c r="AM309" s="234"/>
      <c r="AN309" s="234"/>
      <c r="AO309" s="234"/>
      <c r="AP309" s="234"/>
      <c r="AQ309" s="234"/>
      <c r="AR309" s="234"/>
      <c r="AS309" s="234"/>
      <c r="AT309" s="234"/>
      <c r="AU309" s="235"/>
      <c r="AV309" s="235"/>
      <c r="AW309" s="235"/>
      <c r="AX309" s="235"/>
      <c r="AY309" s="235"/>
      <c r="AZ309" s="235"/>
    </row>
    <row r="310" spans="1:52" ht="17.25" customHeight="1" x14ac:dyDescent="0.2">
      <c r="A310" s="234"/>
      <c r="B310" s="234"/>
      <c r="C310" s="234"/>
      <c r="D310" s="234"/>
      <c r="E310" s="234"/>
      <c r="F310" s="234"/>
      <c r="G310" s="234"/>
      <c r="H310" s="234"/>
      <c r="I310" s="234"/>
      <c r="J310" s="234"/>
      <c r="K310" s="234"/>
      <c r="L310" s="234"/>
      <c r="M310" s="234"/>
      <c r="N310" s="234"/>
      <c r="O310" s="234"/>
      <c r="P310" s="234"/>
      <c r="Q310" s="234"/>
      <c r="R310" s="234"/>
      <c r="S310" s="234"/>
      <c r="T310" s="234"/>
      <c r="U310" s="234"/>
      <c r="V310" s="234"/>
      <c r="W310" s="234"/>
      <c r="X310" s="234"/>
      <c r="Y310" s="234"/>
      <c r="Z310" s="234"/>
      <c r="AA310" s="234"/>
      <c r="AB310" s="234"/>
      <c r="AC310" s="234"/>
      <c r="AD310" s="234"/>
      <c r="AE310" s="234"/>
      <c r="AF310" s="234"/>
      <c r="AG310" s="234"/>
      <c r="AH310" s="234"/>
      <c r="AI310" s="234"/>
      <c r="AJ310" s="234"/>
      <c r="AK310" s="234"/>
      <c r="AL310" s="234"/>
      <c r="AM310" s="234"/>
      <c r="AN310" s="234"/>
      <c r="AO310" s="234"/>
      <c r="AP310" s="234"/>
      <c r="AQ310" s="234"/>
      <c r="AR310" s="234"/>
      <c r="AS310" s="234"/>
      <c r="AT310" s="234"/>
      <c r="AU310" s="235"/>
      <c r="AV310" s="235"/>
      <c r="AW310" s="235"/>
      <c r="AX310" s="235"/>
      <c r="AY310" s="235"/>
      <c r="AZ310" s="235"/>
    </row>
    <row r="311" spans="1:52" ht="17.25" customHeight="1" x14ac:dyDescent="0.2">
      <c r="A311" s="234"/>
      <c r="B311" s="234"/>
      <c r="C311" s="234"/>
      <c r="D311" s="234"/>
      <c r="E311" s="234"/>
      <c r="F311" s="234"/>
      <c r="G311" s="234"/>
      <c r="H311" s="234"/>
      <c r="I311" s="234"/>
      <c r="J311" s="234"/>
      <c r="K311" s="234"/>
      <c r="L311" s="234"/>
      <c r="M311" s="234"/>
      <c r="N311" s="234"/>
      <c r="O311" s="234"/>
      <c r="P311" s="234"/>
      <c r="Q311" s="234"/>
      <c r="R311" s="234"/>
      <c r="S311" s="234"/>
      <c r="T311" s="234"/>
      <c r="U311" s="234"/>
      <c r="V311" s="234"/>
      <c r="W311" s="234"/>
      <c r="X311" s="234"/>
      <c r="Y311" s="234"/>
      <c r="Z311" s="234"/>
      <c r="AA311" s="234"/>
      <c r="AB311" s="234"/>
      <c r="AC311" s="234"/>
      <c r="AD311" s="234"/>
      <c r="AE311" s="234"/>
      <c r="AF311" s="234"/>
      <c r="AG311" s="234"/>
      <c r="AH311" s="234"/>
      <c r="AI311" s="234"/>
      <c r="AJ311" s="234"/>
      <c r="AK311" s="234"/>
      <c r="AL311" s="234"/>
      <c r="AM311" s="234"/>
      <c r="AN311" s="234"/>
      <c r="AO311" s="234"/>
      <c r="AP311" s="234"/>
      <c r="AQ311" s="234"/>
      <c r="AR311" s="234"/>
      <c r="AS311" s="234"/>
      <c r="AT311" s="234"/>
      <c r="AU311" s="235"/>
      <c r="AV311" s="235"/>
      <c r="AW311" s="235"/>
      <c r="AX311" s="235"/>
      <c r="AY311" s="235"/>
      <c r="AZ311" s="235"/>
    </row>
    <row r="312" spans="1:52" ht="17.25" customHeight="1" x14ac:dyDescent="0.2">
      <c r="A312" s="234"/>
      <c r="B312" s="234"/>
      <c r="C312" s="234"/>
      <c r="D312" s="234"/>
      <c r="E312" s="234"/>
      <c r="F312" s="234"/>
      <c r="G312" s="234"/>
      <c r="H312" s="234"/>
      <c r="I312" s="234"/>
      <c r="J312" s="234"/>
      <c r="K312" s="234"/>
      <c r="L312" s="234"/>
      <c r="M312" s="234"/>
      <c r="N312" s="234"/>
      <c r="O312" s="234"/>
      <c r="P312" s="234"/>
      <c r="Q312" s="234"/>
      <c r="R312" s="234"/>
      <c r="S312" s="234"/>
      <c r="T312" s="234"/>
      <c r="U312" s="234"/>
      <c r="V312" s="234"/>
      <c r="W312" s="234"/>
      <c r="X312" s="234"/>
      <c r="Y312" s="234"/>
      <c r="Z312" s="234"/>
      <c r="AA312" s="234"/>
      <c r="AB312" s="234"/>
      <c r="AC312" s="234"/>
      <c r="AD312" s="234"/>
      <c r="AE312" s="234"/>
      <c r="AF312" s="234"/>
      <c r="AG312" s="234"/>
      <c r="AH312" s="234"/>
      <c r="AI312" s="234"/>
      <c r="AJ312" s="234"/>
      <c r="AK312" s="234"/>
      <c r="AL312" s="234"/>
      <c r="AM312" s="234"/>
      <c r="AN312" s="234"/>
      <c r="AO312" s="234"/>
      <c r="AP312" s="234"/>
      <c r="AQ312" s="234"/>
      <c r="AR312" s="234"/>
      <c r="AS312" s="234"/>
      <c r="AT312" s="234"/>
      <c r="AU312" s="235"/>
      <c r="AV312" s="235"/>
      <c r="AW312" s="235"/>
      <c r="AX312" s="235"/>
      <c r="AY312" s="235"/>
      <c r="AZ312" s="235"/>
    </row>
    <row r="313" spans="1:52" ht="17.25" customHeight="1" x14ac:dyDescent="0.2">
      <c r="A313" s="234"/>
      <c r="B313" s="234"/>
      <c r="C313" s="234"/>
      <c r="D313" s="234"/>
      <c r="E313" s="234"/>
      <c r="F313" s="234"/>
      <c r="G313" s="234"/>
      <c r="H313" s="234"/>
      <c r="I313" s="234"/>
      <c r="J313" s="234"/>
      <c r="K313" s="234"/>
      <c r="L313" s="234"/>
      <c r="M313" s="234"/>
      <c r="N313" s="234"/>
      <c r="O313" s="234"/>
      <c r="P313" s="234"/>
      <c r="Q313" s="234"/>
      <c r="R313" s="234"/>
      <c r="S313" s="234"/>
      <c r="T313" s="234"/>
      <c r="U313" s="234"/>
      <c r="V313" s="234"/>
      <c r="W313" s="234"/>
      <c r="X313" s="234"/>
      <c r="Y313" s="234"/>
      <c r="Z313" s="234"/>
      <c r="AA313" s="234"/>
      <c r="AB313" s="234"/>
      <c r="AC313" s="234"/>
      <c r="AD313" s="234"/>
      <c r="AE313" s="234"/>
      <c r="AF313" s="234"/>
      <c r="AG313" s="234"/>
      <c r="AH313" s="234"/>
      <c r="AI313" s="234"/>
      <c r="AJ313" s="234"/>
      <c r="AK313" s="234"/>
      <c r="AL313" s="234"/>
      <c r="AM313" s="234"/>
      <c r="AN313" s="234"/>
      <c r="AO313" s="234"/>
      <c r="AP313" s="234"/>
      <c r="AQ313" s="234"/>
      <c r="AR313" s="234"/>
      <c r="AS313" s="234"/>
      <c r="AT313" s="234"/>
      <c r="AU313" s="235"/>
      <c r="AV313" s="235"/>
      <c r="AW313" s="235"/>
      <c r="AX313" s="235"/>
      <c r="AY313" s="235"/>
      <c r="AZ313" s="235"/>
    </row>
    <row r="314" spans="1:52" ht="17.25" customHeight="1" x14ac:dyDescent="0.2">
      <c r="A314" s="234"/>
      <c r="B314" s="234"/>
      <c r="C314" s="234"/>
      <c r="D314" s="234"/>
      <c r="E314" s="234"/>
      <c r="F314" s="234"/>
      <c r="G314" s="234"/>
      <c r="H314" s="234"/>
      <c r="I314" s="234"/>
      <c r="J314" s="234"/>
      <c r="K314" s="234"/>
      <c r="L314" s="234"/>
      <c r="M314" s="234"/>
      <c r="N314" s="234"/>
      <c r="O314" s="234"/>
      <c r="P314" s="234"/>
      <c r="Q314" s="234"/>
      <c r="R314" s="234"/>
      <c r="S314" s="234"/>
      <c r="T314" s="234"/>
      <c r="U314" s="234"/>
      <c r="V314" s="234"/>
      <c r="W314" s="234"/>
      <c r="X314" s="234"/>
      <c r="Y314" s="234"/>
      <c r="Z314" s="234"/>
      <c r="AA314" s="234"/>
      <c r="AB314" s="234"/>
      <c r="AC314" s="234"/>
      <c r="AD314" s="234"/>
      <c r="AE314" s="234"/>
      <c r="AF314" s="234"/>
      <c r="AG314" s="234"/>
      <c r="AH314" s="234"/>
      <c r="AI314" s="234"/>
      <c r="AJ314" s="234"/>
      <c r="AK314" s="234"/>
      <c r="AL314" s="234"/>
      <c r="AM314" s="234"/>
      <c r="AN314" s="234"/>
      <c r="AO314" s="234"/>
      <c r="AP314" s="234"/>
      <c r="AQ314" s="234"/>
      <c r="AR314" s="234"/>
      <c r="AS314" s="234"/>
      <c r="AT314" s="234"/>
      <c r="AU314" s="235"/>
      <c r="AV314" s="235"/>
      <c r="AW314" s="235"/>
      <c r="AX314" s="235"/>
      <c r="AY314" s="235"/>
      <c r="AZ314" s="235"/>
    </row>
    <row r="315" spans="1:52" ht="17.25" customHeight="1" x14ac:dyDescent="0.2">
      <c r="A315" s="234"/>
      <c r="B315" s="234"/>
      <c r="C315" s="234"/>
      <c r="D315" s="234"/>
      <c r="E315" s="234"/>
      <c r="F315" s="234"/>
      <c r="G315" s="234"/>
      <c r="H315" s="234"/>
      <c r="I315" s="234"/>
      <c r="J315" s="234"/>
      <c r="K315" s="234"/>
      <c r="L315" s="234"/>
      <c r="M315" s="234"/>
      <c r="N315" s="234"/>
      <c r="O315" s="234"/>
      <c r="P315" s="234"/>
      <c r="Q315" s="234"/>
      <c r="R315" s="234"/>
      <c r="S315" s="234"/>
      <c r="T315" s="234"/>
      <c r="U315" s="234"/>
      <c r="V315" s="234"/>
      <c r="W315" s="234"/>
      <c r="X315" s="234"/>
      <c r="Y315" s="234"/>
      <c r="Z315" s="234"/>
      <c r="AA315" s="234"/>
      <c r="AB315" s="234"/>
      <c r="AC315" s="234"/>
      <c r="AD315" s="234"/>
      <c r="AE315" s="234"/>
      <c r="AF315" s="234"/>
      <c r="AG315" s="234"/>
      <c r="AH315" s="234"/>
      <c r="AI315" s="234"/>
      <c r="AJ315" s="234"/>
      <c r="AK315" s="234"/>
      <c r="AL315" s="234"/>
      <c r="AM315" s="234"/>
      <c r="AN315" s="234"/>
      <c r="AO315" s="234"/>
      <c r="AP315" s="234"/>
      <c r="AQ315" s="234"/>
      <c r="AR315" s="234"/>
      <c r="AS315" s="234"/>
      <c r="AT315" s="234"/>
      <c r="AU315" s="235"/>
      <c r="AV315" s="235"/>
      <c r="AW315" s="235"/>
      <c r="AX315" s="235"/>
      <c r="AY315" s="235"/>
      <c r="AZ315" s="235"/>
    </row>
    <row r="316" spans="1:52" ht="17.25" customHeight="1" x14ac:dyDescent="0.2">
      <c r="A316" s="234"/>
      <c r="B316" s="234"/>
      <c r="C316" s="234"/>
      <c r="D316" s="234"/>
      <c r="E316" s="234"/>
      <c r="F316" s="234"/>
      <c r="G316" s="234"/>
      <c r="H316" s="234"/>
      <c r="I316" s="234"/>
      <c r="J316" s="234"/>
      <c r="K316" s="234"/>
      <c r="L316" s="234"/>
      <c r="M316" s="234"/>
      <c r="N316" s="234"/>
      <c r="O316" s="234"/>
      <c r="P316" s="234"/>
      <c r="Q316" s="234"/>
      <c r="R316" s="234"/>
      <c r="S316" s="234"/>
      <c r="T316" s="234"/>
      <c r="U316" s="234"/>
      <c r="V316" s="234"/>
      <c r="W316" s="234"/>
      <c r="X316" s="234"/>
      <c r="Y316" s="234"/>
      <c r="Z316" s="234"/>
      <c r="AA316" s="234"/>
      <c r="AB316" s="234"/>
      <c r="AC316" s="234"/>
      <c r="AD316" s="234"/>
      <c r="AE316" s="234"/>
      <c r="AF316" s="234"/>
      <c r="AG316" s="234"/>
      <c r="AH316" s="234"/>
      <c r="AI316" s="234"/>
      <c r="AJ316" s="234"/>
      <c r="AK316" s="234"/>
      <c r="AL316" s="234"/>
      <c r="AM316" s="234"/>
      <c r="AN316" s="234"/>
      <c r="AO316" s="234"/>
      <c r="AP316" s="234"/>
      <c r="AQ316" s="234"/>
      <c r="AR316" s="234"/>
      <c r="AS316" s="234"/>
      <c r="AT316" s="234"/>
      <c r="AU316" s="235"/>
      <c r="AV316" s="235"/>
      <c r="AW316" s="235"/>
      <c r="AX316" s="235"/>
      <c r="AY316" s="235"/>
      <c r="AZ316" s="235"/>
    </row>
    <row r="317" spans="1:52" ht="17.25" customHeight="1" x14ac:dyDescent="0.2">
      <c r="A317" s="234"/>
      <c r="B317" s="234"/>
      <c r="C317" s="234"/>
      <c r="D317" s="234"/>
      <c r="E317" s="234"/>
      <c r="F317" s="234"/>
      <c r="G317" s="234"/>
      <c r="H317" s="234"/>
      <c r="I317" s="234"/>
      <c r="J317" s="234"/>
      <c r="K317" s="234"/>
      <c r="L317" s="234"/>
      <c r="M317" s="234"/>
      <c r="N317" s="234"/>
      <c r="O317" s="234"/>
      <c r="P317" s="234"/>
      <c r="Q317" s="234"/>
      <c r="R317" s="234"/>
      <c r="S317" s="234"/>
      <c r="T317" s="234"/>
      <c r="U317" s="234"/>
      <c r="V317" s="234"/>
      <c r="W317" s="234"/>
      <c r="X317" s="234"/>
      <c r="Y317" s="234"/>
      <c r="Z317" s="234"/>
      <c r="AA317" s="234"/>
      <c r="AB317" s="234"/>
      <c r="AC317" s="234"/>
      <c r="AD317" s="234"/>
      <c r="AE317" s="234"/>
      <c r="AF317" s="234"/>
      <c r="AG317" s="234"/>
      <c r="AH317" s="234"/>
      <c r="AI317" s="234"/>
      <c r="AJ317" s="234"/>
      <c r="AK317" s="234"/>
      <c r="AL317" s="234"/>
      <c r="AM317" s="234"/>
      <c r="AN317" s="234"/>
      <c r="AO317" s="234"/>
      <c r="AP317" s="234"/>
      <c r="AQ317" s="234"/>
      <c r="AR317" s="234"/>
      <c r="AS317" s="234"/>
      <c r="AT317" s="234"/>
      <c r="AU317" s="235"/>
      <c r="AV317" s="235"/>
      <c r="AW317" s="235"/>
      <c r="AX317" s="235"/>
      <c r="AY317" s="235"/>
      <c r="AZ317" s="235"/>
    </row>
    <row r="318" spans="1:52" ht="17.25" customHeight="1" x14ac:dyDescent="0.2">
      <c r="A318" s="234"/>
      <c r="B318" s="234"/>
      <c r="C318" s="234"/>
      <c r="D318" s="234"/>
      <c r="E318" s="234"/>
      <c r="F318" s="234"/>
      <c r="G318" s="234"/>
      <c r="H318" s="234"/>
      <c r="I318" s="234"/>
      <c r="J318" s="234"/>
      <c r="K318" s="234"/>
      <c r="L318" s="234"/>
      <c r="M318" s="234"/>
      <c r="N318" s="234"/>
      <c r="O318" s="234"/>
      <c r="P318" s="234"/>
      <c r="Q318" s="234"/>
      <c r="R318" s="234"/>
      <c r="S318" s="234"/>
      <c r="T318" s="234"/>
      <c r="U318" s="234"/>
      <c r="V318" s="234"/>
      <c r="W318" s="234"/>
      <c r="X318" s="234"/>
      <c r="Y318" s="234"/>
      <c r="Z318" s="234"/>
      <c r="AA318" s="234"/>
      <c r="AB318" s="234"/>
      <c r="AC318" s="234"/>
      <c r="AD318" s="234"/>
      <c r="AE318" s="234"/>
      <c r="AF318" s="234"/>
      <c r="AG318" s="234"/>
      <c r="AH318" s="234"/>
      <c r="AI318" s="234"/>
      <c r="AJ318" s="234"/>
      <c r="AK318" s="234"/>
      <c r="AL318" s="234"/>
      <c r="AM318" s="234"/>
      <c r="AN318" s="234"/>
      <c r="AO318" s="234"/>
      <c r="AP318" s="234"/>
      <c r="AQ318" s="234"/>
      <c r="AR318" s="234"/>
      <c r="AS318" s="234"/>
      <c r="AT318" s="234"/>
      <c r="AU318" s="235"/>
      <c r="AV318" s="235"/>
      <c r="AW318" s="235"/>
      <c r="AX318" s="235"/>
      <c r="AY318" s="235"/>
      <c r="AZ318" s="235"/>
    </row>
    <row r="319" spans="1:52" ht="17.25" customHeight="1" x14ac:dyDescent="0.2">
      <c r="A319" s="234"/>
      <c r="B319" s="234"/>
      <c r="C319" s="234"/>
      <c r="D319" s="234"/>
      <c r="E319" s="234"/>
      <c r="F319" s="234"/>
      <c r="G319" s="234"/>
      <c r="H319" s="234"/>
      <c r="I319" s="234"/>
      <c r="J319" s="234"/>
      <c r="K319" s="234"/>
      <c r="L319" s="234"/>
      <c r="M319" s="234"/>
      <c r="N319" s="234"/>
      <c r="O319" s="234"/>
      <c r="P319" s="234"/>
      <c r="Q319" s="234"/>
      <c r="R319" s="234"/>
      <c r="S319" s="234"/>
      <c r="T319" s="234"/>
      <c r="U319" s="234"/>
      <c r="V319" s="234"/>
      <c r="W319" s="234"/>
      <c r="X319" s="234"/>
      <c r="Y319" s="234"/>
      <c r="Z319" s="234"/>
      <c r="AA319" s="234"/>
      <c r="AB319" s="234"/>
      <c r="AC319" s="234"/>
      <c r="AD319" s="234"/>
      <c r="AE319" s="234"/>
      <c r="AF319" s="234"/>
      <c r="AG319" s="234"/>
      <c r="AH319" s="234"/>
      <c r="AI319" s="234"/>
      <c r="AJ319" s="234"/>
      <c r="AK319" s="234"/>
      <c r="AL319" s="234"/>
      <c r="AM319" s="234"/>
      <c r="AN319" s="234"/>
      <c r="AO319" s="234"/>
      <c r="AP319" s="234"/>
      <c r="AQ319" s="234"/>
      <c r="AR319" s="234"/>
      <c r="AS319" s="234"/>
      <c r="AT319" s="234"/>
      <c r="AU319" s="235"/>
      <c r="AV319" s="235"/>
      <c r="AW319" s="235"/>
      <c r="AX319" s="235"/>
      <c r="AY319" s="235"/>
      <c r="AZ319" s="235"/>
    </row>
    <row r="320" spans="1:52" ht="17.25" customHeight="1" x14ac:dyDescent="0.2">
      <c r="A320" s="234"/>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5"/>
      <c r="AV320" s="235"/>
      <c r="AW320" s="235"/>
      <c r="AX320" s="235"/>
      <c r="AY320" s="235"/>
      <c r="AZ320" s="235"/>
    </row>
    <row r="321" spans="1:52" ht="17.25" customHeight="1" x14ac:dyDescent="0.2">
      <c r="A321" s="234"/>
      <c r="B321" s="234"/>
      <c r="C321" s="234"/>
      <c r="D321" s="234"/>
      <c r="E321" s="234"/>
      <c r="F321" s="234"/>
      <c r="G321" s="234"/>
      <c r="H321" s="234"/>
      <c r="I321" s="234"/>
      <c r="J321" s="234"/>
      <c r="K321" s="234"/>
      <c r="L321" s="234"/>
      <c r="M321" s="234"/>
      <c r="N321" s="234"/>
      <c r="O321" s="234"/>
      <c r="P321" s="234"/>
      <c r="Q321" s="234"/>
      <c r="R321" s="234"/>
      <c r="S321" s="234"/>
      <c r="T321" s="234"/>
      <c r="U321" s="234"/>
      <c r="V321" s="234"/>
      <c r="W321" s="234"/>
      <c r="X321" s="234"/>
      <c r="Y321" s="234"/>
      <c r="Z321" s="234"/>
      <c r="AA321" s="234"/>
      <c r="AB321" s="234"/>
      <c r="AC321" s="234"/>
      <c r="AD321" s="234"/>
      <c r="AE321" s="234"/>
      <c r="AF321" s="234"/>
      <c r="AG321" s="234"/>
      <c r="AH321" s="234"/>
      <c r="AI321" s="234"/>
      <c r="AJ321" s="234"/>
      <c r="AK321" s="234"/>
      <c r="AL321" s="234"/>
      <c r="AM321" s="234"/>
      <c r="AN321" s="234"/>
      <c r="AO321" s="234"/>
      <c r="AP321" s="234"/>
      <c r="AQ321" s="234"/>
      <c r="AR321" s="234"/>
      <c r="AS321" s="234"/>
      <c r="AT321" s="234"/>
      <c r="AU321" s="235"/>
      <c r="AV321" s="235"/>
      <c r="AW321" s="235"/>
      <c r="AX321" s="235"/>
      <c r="AY321" s="235"/>
      <c r="AZ321" s="235"/>
    </row>
    <row r="322" spans="1:52" ht="17.25" customHeight="1" x14ac:dyDescent="0.2">
      <c r="A322" s="234"/>
      <c r="B322" s="234"/>
      <c r="C322" s="234"/>
      <c r="D322" s="234"/>
      <c r="E322" s="234"/>
      <c r="F322" s="234"/>
      <c r="G322" s="234"/>
      <c r="H322" s="234"/>
      <c r="I322" s="234"/>
      <c r="J322" s="234"/>
      <c r="K322" s="234"/>
      <c r="L322" s="234"/>
      <c r="M322" s="234"/>
      <c r="N322" s="234"/>
      <c r="O322" s="234"/>
      <c r="P322" s="234"/>
      <c r="Q322" s="234"/>
      <c r="R322" s="234"/>
      <c r="S322" s="234"/>
      <c r="T322" s="234"/>
      <c r="U322" s="234"/>
      <c r="V322" s="234"/>
      <c r="W322" s="234"/>
      <c r="X322" s="234"/>
      <c r="Y322" s="234"/>
      <c r="Z322" s="234"/>
      <c r="AA322" s="234"/>
      <c r="AB322" s="234"/>
      <c r="AC322" s="234"/>
      <c r="AD322" s="234"/>
      <c r="AE322" s="234"/>
      <c r="AF322" s="234"/>
      <c r="AG322" s="234"/>
      <c r="AH322" s="234"/>
      <c r="AI322" s="234"/>
      <c r="AJ322" s="234"/>
      <c r="AK322" s="234"/>
      <c r="AL322" s="234"/>
      <c r="AM322" s="234"/>
      <c r="AN322" s="234"/>
      <c r="AO322" s="234"/>
      <c r="AP322" s="234"/>
      <c r="AQ322" s="234"/>
      <c r="AR322" s="234"/>
      <c r="AS322" s="234"/>
      <c r="AT322" s="234"/>
      <c r="AU322" s="235"/>
      <c r="AV322" s="235"/>
      <c r="AW322" s="235"/>
      <c r="AX322" s="235"/>
      <c r="AY322" s="235"/>
      <c r="AZ322" s="235"/>
    </row>
    <row r="323" spans="1:52" ht="17.25" customHeight="1" x14ac:dyDescent="0.2">
      <c r="A323" s="234"/>
      <c r="B323" s="234"/>
      <c r="C323" s="234"/>
      <c r="D323" s="234"/>
      <c r="E323" s="234"/>
      <c r="F323" s="234"/>
      <c r="G323" s="234"/>
      <c r="H323" s="234"/>
      <c r="I323" s="234"/>
      <c r="J323" s="234"/>
      <c r="K323" s="234"/>
      <c r="L323" s="234"/>
      <c r="M323" s="234"/>
      <c r="N323" s="234"/>
      <c r="O323" s="234"/>
      <c r="P323" s="234"/>
      <c r="Q323" s="234"/>
      <c r="R323" s="234"/>
      <c r="S323" s="234"/>
      <c r="T323" s="234"/>
      <c r="U323" s="234"/>
      <c r="V323" s="234"/>
      <c r="W323" s="234"/>
      <c r="X323" s="234"/>
      <c r="Y323" s="234"/>
      <c r="Z323" s="234"/>
      <c r="AA323" s="234"/>
      <c r="AB323" s="234"/>
      <c r="AC323" s="234"/>
      <c r="AD323" s="234"/>
      <c r="AE323" s="234"/>
      <c r="AF323" s="234"/>
      <c r="AG323" s="234"/>
      <c r="AH323" s="234"/>
      <c r="AI323" s="234"/>
      <c r="AJ323" s="234"/>
      <c r="AK323" s="234"/>
      <c r="AL323" s="234"/>
      <c r="AM323" s="234"/>
      <c r="AN323" s="234"/>
      <c r="AO323" s="234"/>
      <c r="AP323" s="234"/>
      <c r="AQ323" s="234"/>
      <c r="AR323" s="234"/>
      <c r="AS323" s="234"/>
      <c r="AT323" s="234"/>
      <c r="AU323" s="235"/>
      <c r="AV323" s="235"/>
      <c r="AW323" s="235"/>
      <c r="AX323" s="235"/>
      <c r="AY323" s="235"/>
      <c r="AZ323" s="235"/>
    </row>
    <row r="324" spans="1:52" ht="17.25" customHeight="1" x14ac:dyDescent="0.2">
      <c r="A324" s="234"/>
      <c r="B324" s="234"/>
      <c r="C324" s="234"/>
      <c r="D324" s="234"/>
      <c r="E324" s="234"/>
      <c r="F324" s="234"/>
      <c r="G324" s="234"/>
      <c r="H324" s="234"/>
      <c r="I324" s="234"/>
      <c r="J324" s="234"/>
      <c r="K324" s="234"/>
      <c r="L324" s="234"/>
      <c r="M324" s="234"/>
      <c r="N324" s="234"/>
      <c r="O324" s="234"/>
      <c r="P324" s="234"/>
      <c r="Q324" s="234"/>
      <c r="R324" s="234"/>
      <c r="S324" s="234"/>
      <c r="T324" s="234"/>
      <c r="U324" s="234"/>
      <c r="V324" s="234"/>
      <c r="W324" s="234"/>
      <c r="X324" s="234"/>
      <c r="Y324" s="234"/>
      <c r="Z324" s="234"/>
      <c r="AA324" s="234"/>
      <c r="AB324" s="234"/>
      <c r="AC324" s="234"/>
      <c r="AD324" s="234"/>
      <c r="AE324" s="234"/>
      <c r="AF324" s="234"/>
      <c r="AG324" s="234"/>
      <c r="AH324" s="234"/>
      <c r="AI324" s="234"/>
      <c r="AJ324" s="234"/>
      <c r="AK324" s="234"/>
      <c r="AL324" s="234"/>
      <c r="AM324" s="234"/>
      <c r="AN324" s="234"/>
      <c r="AO324" s="234"/>
      <c r="AP324" s="234"/>
      <c r="AQ324" s="234"/>
      <c r="AR324" s="234"/>
      <c r="AS324" s="234"/>
      <c r="AT324" s="234"/>
      <c r="AU324" s="235"/>
      <c r="AV324" s="235"/>
      <c r="AW324" s="235"/>
      <c r="AX324" s="235"/>
      <c r="AY324" s="235"/>
      <c r="AZ324" s="235"/>
    </row>
    <row r="325" spans="1:52" ht="17.25" customHeight="1" x14ac:dyDescent="0.2">
      <c r="A325" s="234"/>
      <c r="B325" s="234"/>
      <c r="C325" s="234"/>
      <c r="D325" s="234"/>
      <c r="E325" s="234"/>
      <c r="F325" s="234"/>
      <c r="G325" s="234"/>
      <c r="H325" s="234"/>
      <c r="I325" s="234"/>
      <c r="J325" s="234"/>
      <c r="K325" s="234"/>
      <c r="L325" s="234"/>
      <c r="M325" s="234"/>
      <c r="N325" s="234"/>
      <c r="O325" s="234"/>
      <c r="P325" s="234"/>
      <c r="Q325" s="234"/>
      <c r="R325" s="234"/>
      <c r="S325" s="234"/>
      <c r="T325" s="234"/>
      <c r="U325" s="234"/>
      <c r="V325" s="234"/>
      <c r="W325" s="234"/>
      <c r="X325" s="234"/>
      <c r="Y325" s="234"/>
      <c r="Z325" s="234"/>
      <c r="AA325" s="234"/>
      <c r="AB325" s="234"/>
      <c r="AC325" s="234"/>
      <c r="AD325" s="234"/>
      <c r="AE325" s="234"/>
      <c r="AF325" s="234"/>
      <c r="AG325" s="234"/>
      <c r="AH325" s="234"/>
      <c r="AI325" s="234"/>
      <c r="AJ325" s="234"/>
      <c r="AK325" s="234"/>
      <c r="AL325" s="234"/>
      <c r="AM325" s="234"/>
      <c r="AN325" s="234"/>
      <c r="AO325" s="234"/>
      <c r="AP325" s="234"/>
      <c r="AQ325" s="234"/>
      <c r="AR325" s="234"/>
      <c r="AS325" s="234"/>
      <c r="AT325" s="234"/>
      <c r="AU325" s="235"/>
      <c r="AV325" s="235"/>
      <c r="AW325" s="235"/>
      <c r="AX325" s="235"/>
      <c r="AY325" s="235"/>
      <c r="AZ325" s="235"/>
    </row>
    <row r="326" spans="1:52" ht="17.25" customHeight="1" x14ac:dyDescent="0.2">
      <c r="A326" s="234"/>
      <c r="B326" s="234"/>
      <c r="C326" s="234"/>
      <c r="D326" s="234"/>
      <c r="E326" s="234"/>
      <c r="F326" s="234"/>
      <c r="G326" s="234"/>
      <c r="H326" s="234"/>
      <c r="I326" s="234"/>
      <c r="J326" s="234"/>
      <c r="K326" s="234"/>
      <c r="L326" s="234"/>
      <c r="M326" s="234"/>
      <c r="N326" s="234"/>
      <c r="O326" s="234"/>
      <c r="P326" s="234"/>
      <c r="Q326" s="234"/>
      <c r="R326" s="234"/>
      <c r="S326" s="234"/>
      <c r="T326" s="234"/>
      <c r="U326" s="234"/>
      <c r="V326" s="234"/>
      <c r="W326" s="234"/>
      <c r="X326" s="234"/>
      <c r="Y326" s="234"/>
      <c r="Z326" s="234"/>
      <c r="AA326" s="234"/>
      <c r="AB326" s="234"/>
      <c r="AC326" s="234"/>
      <c r="AD326" s="234"/>
      <c r="AE326" s="234"/>
      <c r="AF326" s="234"/>
      <c r="AG326" s="234"/>
      <c r="AH326" s="234"/>
      <c r="AI326" s="234"/>
      <c r="AJ326" s="234"/>
      <c r="AK326" s="234"/>
      <c r="AL326" s="234"/>
      <c r="AM326" s="234"/>
      <c r="AN326" s="234"/>
      <c r="AO326" s="234"/>
      <c r="AP326" s="234"/>
      <c r="AQ326" s="234"/>
      <c r="AR326" s="234"/>
      <c r="AS326" s="234"/>
      <c r="AT326" s="234"/>
      <c r="AU326" s="235"/>
      <c r="AV326" s="235"/>
      <c r="AW326" s="235"/>
      <c r="AX326" s="235"/>
      <c r="AY326" s="235"/>
      <c r="AZ326" s="235"/>
    </row>
    <row r="327" spans="1:52" ht="17.25" customHeight="1" x14ac:dyDescent="0.2">
      <c r="A327" s="234"/>
      <c r="B327" s="234"/>
      <c r="C327" s="234"/>
      <c r="D327" s="234"/>
      <c r="E327" s="234"/>
      <c r="F327" s="234"/>
      <c r="G327" s="234"/>
      <c r="H327" s="234"/>
      <c r="I327" s="234"/>
      <c r="J327" s="234"/>
      <c r="K327" s="234"/>
      <c r="L327" s="234"/>
      <c r="M327" s="234"/>
      <c r="N327" s="234"/>
      <c r="O327" s="234"/>
      <c r="P327" s="234"/>
      <c r="Q327" s="234"/>
      <c r="R327" s="234"/>
      <c r="S327" s="234"/>
      <c r="T327" s="234"/>
      <c r="U327" s="234"/>
      <c r="V327" s="234"/>
      <c r="W327" s="234"/>
      <c r="X327" s="234"/>
      <c r="Y327" s="234"/>
      <c r="Z327" s="234"/>
      <c r="AA327" s="234"/>
      <c r="AB327" s="234"/>
      <c r="AC327" s="234"/>
      <c r="AD327" s="234"/>
      <c r="AE327" s="234"/>
      <c r="AF327" s="234"/>
      <c r="AG327" s="234"/>
      <c r="AH327" s="234"/>
      <c r="AI327" s="234"/>
      <c r="AJ327" s="234"/>
      <c r="AK327" s="234"/>
      <c r="AL327" s="234"/>
      <c r="AM327" s="234"/>
      <c r="AN327" s="234"/>
      <c r="AO327" s="234"/>
      <c r="AP327" s="234"/>
      <c r="AQ327" s="234"/>
      <c r="AR327" s="234"/>
      <c r="AS327" s="234"/>
      <c r="AT327" s="234"/>
      <c r="AU327" s="235"/>
      <c r="AV327" s="235"/>
      <c r="AW327" s="235"/>
      <c r="AX327" s="235"/>
      <c r="AY327" s="235"/>
      <c r="AZ327" s="235"/>
    </row>
    <row r="328" spans="1:52" ht="17.25" customHeight="1" x14ac:dyDescent="0.2">
      <c r="A328" s="234"/>
      <c r="B328" s="234"/>
      <c r="C328" s="234"/>
      <c r="D328" s="234"/>
      <c r="E328" s="234"/>
      <c r="F328" s="234"/>
      <c r="G328" s="234"/>
      <c r="H328" s="234"/>
      <c r="I328" s="234"/>
      <c r="J328" s="234"/>
      <c r="K328" s="234"/>
      <c r="L328" s="234"/>
      <c r="M328" s="234"/>
      <c r="N328" s="234"/>
      <c r="O328" s="234"/>
      <c r="P328" s="234"/>
      <c r="Q328" s="234"/>
      <c r="R328" s="234"/>
      <c r="S328" s="234"/>
      <c r="T328" s="234"/>
      <c r="U328" s="234"/>
      <c r="V328" s="234"/>
      <c r="W328" s="234"/>
      <c r="X328" s="234"/>
      <c r="Y328" s="234"/>
      <c r="Z328" s="234"/>
      <c r="AA328" s="234"/>
      <c r="AB328" s="234"/>
      <c r="AC328" s="234"/>
      <c r="AD328" s="234"/>
      <c r="AE328" s="234"/>
      <c r="AF328" s="234"/>
      <c r="AG328" s="234"/>
      <c r="AH328" s="234"/>
      <c r="AI328" s="234"/>
      <c r="AJ328" s="234"/>
      <c r="AK328" s="234"/>
      <c r="AL328" s="234"/>
      <c r="AM328" s="234"/>
      <c r="AN328" s="234"/>
      <c r="AO328" s="234"/>
      <c r="AP328" s="234"/>
      <c r="AQ328" s="234"/>
      <c r="AR328" s="234"/>
      <c r="AS328" s="234"/>
      <c r="AT328" s="234"/>
      <c r="AU328" s="235"/>
      <c r="AV328" s="235"/>
      <c r="AW328" s="235"/>
      <c r="AX328" s="235"/>
      <c r="AY328" s="235"/>
      <c r="AZ328" s="235"/>
    </row>
    <row r="329" spans="1:52" ht="17.25" customHeight="1" x14ac:dyDescent="0.2">
      <c r="A329" s="234"/>
      <c r="B329" s="234"/>
      <c r="C329" s="234"/>
      <c r="D329" s="234"/>
      <c r="E329" s="234"/>
      <c r="F329" s="234"/>
      <c r="G329" s="234"/>
      <c r="H329" s="234"/>
      <c r="I329" s="234"/>
      <c r="J329" s="234"/>
      <c r="K329" s="234"/>
      <c r="L329" s="234"/>
      <c r="M329" s="234"/>
      <c r="N329" s="234"/>
      <c r="O329" s="234"/>
      <c r="P329" s="234"/>
      <c r="Q329" s="234"/>
      <c r="R329" s="234"/>
      <c r="S329" s="234"/>
      <c r="T329" s="234"/>
      <c r="U329" s="234"/>
      <c r="V329" s="234"/>
      <c r="W329" s="234"/>
      <c r="X329" s="234"/>
      <c r="Y329" s="234"/>
      <c r="Z329" s="234"/>
      <c r="AA329" s="234"/>
      <c r="AB329" s="234"/>
      <c r="AC329" s="234"/>
      <c r="AD329" s="234"/>
      <c r="AE329" s="234"/>
      <c r="AF329" s="234"/>
      <c r="AG329" s="234"/>
      <c r="AH329" s="234"/>
      <c r="AI329" s="234"/>
      <c r="AJ329" s="234"/>
      <c r="AK329" s="234"/>
      <c r="AL329" s="234"/>
      <c r="AM329" s="234"/>
      <c r="AN329" s="234"/>
      <c r="AO329" s="234"/>
      <c r="AP329" s="234"/>
      <c r="AQ329" s="234"/>
      <c r="AR329" s="234"/>
      <c r="AS329" s="234"/>
      <c r="AT329" s="234"/>
      <c r="AU329" s="235"/>
      <c r="AV329" s="235"/>
      <c r="AW329" s="235"/>
      <c r="AX329" s="235"/>
      <c r="AY329" s="235"/>
      <c r="AZ329" s="235"/>
    </row>
    <row r="330" spans="1:52" ht="17.25" customHeight="1" x14ac:dyDescent="0.2">
      <c r="A330" s="234"/>
      <c r="B330" s="234"/>
      <c r="C330" s="234"/>
      <c r="D330" s="234"/>
      <c r="E330" s="234"/>
      <c r="F330" s="234"/>
      <c r="G330" s="234"/>
      <c r="H330" s="234"/>
      <c r="I330" s="234"/>
      <c r="J330" s="234"/>
      <c r="K330" s="234"/>
      <c r="L330" s="234"/>
      <c r="M330" s="234"/>
      <c r="N330" s="234"/>
      <c r="O330" s="234"/>
      <c r="P330" s="234"/>
      <c r="Q330" s="234"/>
      <c r="R330" s="234"/>
      <c r="S330" s="234"/>
      <c r="T330" s="234"/>
      <c r="U330" s="234"/>
      <c r="V330" s="234"/>
      <c r="W330" s="234"/>
      <c r="X330" s="234"/>
      <c r="Y330" s="234"/>
      <c r="Z330" s="234"/>
      <c r="AA330" s="234"/>
      <c r="AB330" s="234"/>
      <c r="AC330" s="234"/>
      <c r="AD330" s="234"/>
      <c r="AE330" s="234"/>
      <c r="AF330" s="234"/>
      <c r="AG330" s="234"/>
      <c r="AH330" s="234"/>
      <c r="AI330" s="234"/>
      <c r="AJ330" s="234"/>
      <c r="AK330" s="234"/>
      <c r="AL330" s="234"/>
      <c r="AM330" s="234"/>
      <c r="AN330" s="234"/>
      <c r="AO330" s="234"/>
      <c r="AP330" s="234"/>
      <c r="AQ330" s="234"/>
      <c r="AR330" s="234"/>
      <c r="AS330" s="234"/>
      <c r="AT330" s="234"/>
      <c r="AU330" s="235"/>
      <c r="AV330" s="235"/>
      <c r="AW330" s="235"/>
      <c r="AX330" s="235"/>
      <c r="AY330" s="235"/>
      <c r="AZ330" s="235"/>
    </row>
    <row r="331" spans="1:52" ht="17.25" customHeight="1" x14ac:dyDescent="0.2">
      <c r="A331" s="234"/>
      <c r="B331" s="234"/>
      <c r="C331" s="234"/>
      <c r="D331" s="234"/>
      <c r="E331" s="234"/>
      <c r="F331" s="234"/>
      <c r="G331" s="234"/>
      <c r="H331" s="234"/>
      <c r="I331" s="234"/>
      <c r="J331" s="234"/>
      <c r="K331" s="234"/>
      <c r="L331" s="234"/>
      <c r="M331" s="234"/>
      <c r="N331" s="234"/>
      <c r="O331" s="234"/>
      <c r="P331" s="234"/>
      <c r="Q331" s="234"/>
      <c r="R331" s="234"/>
      <c r="S331" s="234"/>
      <c r="T331" s="234"/>
      <c r="U331" s="234"/>
      <c r="V331" s="234"/>
      <c r="W331" s="234"/>
      <c r="X331" s="234"/>
      <c r="Y331" s="234"/>
      <c r="Z331" s="234"/>
      <c r="AA331" s="234"/>
      <c r="AB331" s="234"/>
      <c r="AC331" s="234"/>
      <c r="AD331" s="234"/>
      <c r="AE331" s="234"/>
      <c r="AF331" s="234"/>
      <c r="AG331" s="234"/>
      <c r="AH331" s="234"/>
      <c r="AI331" s="234"/>
      <c r="AJ331" s="234"/>
      <c r="AK331" s="234"/>
      <c r="AL331" s="234"/>
      <c r="AM331" s="234"/>
      <c r="AN331" s="234"/>
      <c r="AO331" s="234"/>
      <c r="AP331" s="234"/>
      <c r="AQ331" s="234"/>
      <c r="AR331" s="234"/>
      <c r="AS331" s="234"/>
      <c r="AT331" s="234"/>
      <c r="AU331" s="235"/>
      <c r="AV331" s="235"/>
      <c r="AW331" s="235"/>
      <c r="AX331" s="235"/>
      <c r="AY331" s="235"/>
      <c r="AZ331" s="235"/>
    </row>
    <row r="332" spans="1:52" ht="17.25" customHeight="1" x14ac:dyDescent="0.2">
      <c r="A332" s="234"/>
      <c r="B332" s="234"/>
      <c r="C332" s="234"/>
      <c r="D332" s="234"/>
      <c r="E332" s="234"/>
      <c r="F332" s="234"/>
      <c r="G332" s="234"/>
      <c r="H332" s="234"/>
      <c r="I332" s="234"/>
      <c r="J332" s="234"/>
      <c r="K332" s="234"/>
      <c r="L332" s="234"/>
      <c r="M332" s="234"/>
      <c r="N332" s="234"/>
      <c r="O332" s="234"/>
      <c r="P332" s="234"/>
      <c r="Q332" s="234"/>
      <c r="R332" s="234"/>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34"/>
      <c r="AO332" s="234"/>
      <c r="AP332" s="234"/>
      <c r="AQ332" s="234"/>
      <c r="AR332" s="234"/>
      <c r="AS332" s="234"/>
      <c r="AT332" s="234"/>
      <c r="AU332" s="235"/>
      <c r="AV332" s="235"/>
      <c r="AW332" s="235"/>
      <c r="AX332" s="235"/>
      <c r="AY332" s="235"/>
      <c r="AZ332" s="235"/>
    </row>
    <row r="333" spans="1:52" ht="17.25" customHeight="1" x14ac:dyDescent="0.2">
      <c r="A333" s="234"/>
      <c r="B333" s="234"/>
      <c r="C333" s="234"/>
      <c r="D333" s="234"/>
      <c r="E333" s="234"/>
      <c r="F333" s="234"/>
      <c r="G333" s="234"/>
      <c r="H333" s="234"/>
      <c r="I333" s="234"/>
      <c r="J333" s="234"/>
      <c r="K333" s="234"/>
      <c r="L333" s="234"/>
      <c r="M333" s="234"/>
      <c r="N333" s="234"/>
      <c r="O333" s="234"/>
      <c r="P333" s="234"/>
      <c r="Q333" s="234"/>
      <c r="R333" s="234"/>
      <c r="S333" s="234"/>
      <c r="T333" s="234"/>
      <c r="U333" s="234"/>
      <c r="V333" s="234"/>
      <c r="W333" s="234"/>
      <c r="X333" s="234"/>
      <c r="Y333" s="234"/>
      <c r="Z333" s="234"/>
      <c r="AA333" s="234"/>
      <c r="AB333" s="234"/>
      <c r="AC333" s="234"/>
      <c r="AD333" s="234"/>
      <c r="AE333" s="234"/>
      <c r="AF333" s="234"/>
      <c r="AG333" s="234"/>
      <c r="AH333" s="234"/>
      <c r="AI333" s="234"/>
      <c r="AJ333" s="234"/>
      <c r="AK333" s="234"/>
      <c r="AL333" s="234"/>
      <c r="AM333" s="234"/>
      <c r="AN333" s="234"/>
      <c r="AO333" s="234"/>
      <c r="AP333" s="234"/>
      <c r="AQ333" s="234"/>
      <c r="AR333" s="234"/>
      <c r="AS333" s="234"/>
      <c r="AT333" s="234"/>
      <c r="AU333" s="235"/>
      <c r="AV333" s="235"/>
      <c r="AW333" s="235"/>
      <c r="AX333" s="235"/>
      <c r="AY333" s="235"/>
      <c r="AZ333" s="235"/>
    </row>
    <row r="334" spans="1:52" ht="17.25" customHeight="1" x14ac:dyDescent="0.2">
      <c r="A334" s="234"/>
      <c r="B334" s="234"/>
      <c r="C334" s="234"/>
      <c r="D334" s="234"/>
      <c r="E334" s="234"/>
      <c r="F334" s="234"/>
      <c r="G334" s="234"/>
      <c r="H334" s="234"/>
      <c r="I334" s="234"/>
      <c r="J334" s="234"/>
      <c r="K334" s="234"/>
      <c r="L334" s="234"/>
      <c r="M334" s="234"/>
      <c r="N334" s="234"/>
      <c r="O334" s="234"/>
      <c r="P334" s="234"/>
      <c r="Q334" s="234"/>
      <c r="R334" s="234"/>
      <c r="S334" s="234"/>
      <c r="T334" s="234"/>
      <c r="U334" s="234"/>
      <c r="V334" s="234"/>
      <c r="W334" s="234"/>
      <c r="X334" s="234"/>
      <c r="Y334" s="234"/>
      <c r="Z334" s="234"/>
      <c r="AA334" s="234"/>
      <c r="AB334" s="234"/>
      <c r="AC334" s="234"/>
      <c r="AD334" s="234"/>
      <c r="AE334" s="234"/>
      <c r="AF334" s="234"/>
      <c r="AG334" s="234"/>
      <c r="AH334" s="234"/>
      <c r="AI334" s="234"/>
      <c r="AJ334" s="234"/>
      <c r="AK334" s="234"/>
      <c r="AL334" s="234"/>
      <c r="AM334" s="234"/>
      <c r="AN334" s="234"/>
      <c r="AO334" s="234"/>
      <c r="AP334" s="234"/>
      <c r="AQ334" s="234"/>
      <c r="AR334" s="234"/>
      <c r="AS334" s="234"/>
      <c r="AT334" s="234"/>
      <c r="AU334" s="235"/>
      <c r="AV334" s="235"/>
      <c r="AW334" s="235"/>
      <c r="AX334" s="235"/>
      <c r="AY334" s="235"/>
      <c r="AZ334" s="235"/>
    </row>
    <row r="335" spans="1:52" ht="17.25" customHeight="1" x14ac:dyDescent="0.2">
      <c r="A335" s="234"/>
      <c r="B335" s="234"/>
      <c r="C335" s="234"/>
      <c r="D335" s="234"/>
      <c r="E335" s="234"/>
      <c r="F335" s="234"/>
      <c r="G335" s="234"/>
      <c r="H335" s="234"/>
      <c r="I335" s="234"/>
      <c r="J335" s="234"/>
      <c r="K335" s="234"/>
      <c r="L335" s="234"/>
      <c r="M335" s="234"/>
      <c r="N335" s="234"/>
      <c r="O335" s="234"/>
      <c r="P335" s="234"/>
      <c r="Q335" s="234"/>
      <c r="R335" s="234"/>
      <c r="S335" s="234"/>
      <c r="T335" s="234"/>
      <c r="U335" s="234"/>
      <c r="V335" s="234"/>
      <c r="W335" s="234"/>
      <c r="X335" s="234"/>
      <c r="Y335" s="234"/>
      <c r="Z335" s="234"/>
      <c r="AA335" s="234"/>
      <c r="AB335" s="234"/>
      <c r="AC335" s="234"/>
      <c r="AD335" s="234"/>
      <c r="AE335" s="234"/>
      <c r="AF335" s="234"/>
      <c r="AG335" s="234"/>
      <c r="AH335" s="234"/>
      <c r="AI335" s="234"/>
      <c r="AJ335" s="234"/>
      <c r="AK335" s="234"/>
      <c r="AL335" s="234"/>
      <c r="AM335" s="234"/>
      <c r="AN335" s="234"/>
      <c r="AO335" s="234"/>
      <c r="AP335" s="234"/>
      <c r="AQ335" s="234"/>
      <c r="AR335" s="234"/>
      <c r="AS335" s="234"/>
      <c r="AT335" s="234"/>
      <c r="AU335" s="235"/>
      <c r="AV335" s="235"/>
      <c r="AW335" s="235"/>
      <c r="AX335" s="235"/>
      <c r="AY335" s="235"/>
      <c r="AZ335" s="235"/>
    </row>
    <row r="336" spans="1:52" ht="17.25" customHeight="1" x14ac:dyDescent="0.2">
      <c r="A336" s="234"/>
      <c r="B336" s="234"/>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c r="AA336" s="234"/>
      <c r="AB336" s="234"/>
      <c r="AC336" s="234"/>
      <c r="AD336" s="234"/>
      <c r="AE336" s="234"/>
      <c r="AF336" s="234"/>
      <c r="AG336" s="234"/>
      <c r="AH336" s="234"/>
      <c r="AI336" s="234"/>
      <c r="AJ336" s="234"/>
      <c r="AK336" s="234"/>
      <c r="AL336" s="234"/>
      <c r="AM336" s="234"/>
      <c r="AN336" s="234"/>
      <c r="AO336" s="234"/>
      <c r="AP336" s="234"/>
      <c r="AQ336" s="234"/>
      <c r="AR336" s="234"/>
      <c r="AS336" s="234"/>
      <c r="AT336" s="234"/>
      <c r="AU336" s="235"/>
      <c r="AV336" s="235"/>
      <c r="AW336" s="235"/>
      <c r="AX336" s="235"/>
      <c r="AY336" s="235"/>
      <c r="AZ336" s="235"/>
    </row>
    <row r="337" spans="1:52" ht="17.25" customHeight="1" x14ac:dyDescent="0.2">
      <c r="A337" s="234"/>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c r="AA337" s="234"/>
      <c r="AB337" s="234"/>
      <c r="AC337" s="234"/>
      <c r="AD337" s="234"/>
      <c r="AE337" s="234"/>
      <c r="AF337" s="234"/>
      <c r="AG337" s="234"/>
      <c r="AH337" s="234"/>
      <c r="AI337" s="234"/>
      <c r="AJ337" s="234"/>
      <c r="AK337" s="234"/>
      <c r="AL337" s="234"/>
      <c r="AM337" s="234"/>
      <c r="AN337" s="234"/>
      <c r="AO337" s="234"/>
      <c r="AP337" s="234"/>
      <c r="AQ337" s="234"/>
      <c r="AR337" s="234"/>
      <c r="AS337" s="234"/>
      <c r="AT337" s="234"/>
      <c r="AU337" s="235"/>
      <c r="AV337" s="235"/>
      <c r="AW337" s="235"/>
      <c r="AX337" s="235"/>
      <c r="AY337" s="235"/>
      <c r="AZ337" s="235"/>
    </row>
    <row r="338" spans="1:52" ht="17.25" customHeight="1" x14ac:dyDescent="0.2">
      <c r="A338" s="234"/>
      <c r="B338" s="234"/>
      <c r="C338" s="234"/>
      <c r="D338" s="234"/>
      <c r="E338" s="234"/>
      <c r="F338" s="234"/>
      <c r="G338" s="234"/>
      <c r="H338" s="234"/>
      <c r="I338" s="234"/>
      <c r="J338" s="234"/>
      <c r="K338" s="234"/>
      <c r="L338" s="234"/>
      <c r="M338" s="234"/>
      <c r="N338" s="234"/>
      <c r="O338" s="234"/>
      <c r="P338" s="234"/>
      <c r="Q338" s="234"/>
      <c r="R338" s="234"/>
      <c r="S338" s="234"/>
      <c r="T338" s="234"/>
      <c r="U338" s="234"/>
      <c r="V338" s="234"/>
      <c r="W338" s="234"/>
      <c r="X338" s="234"/>
      <c r="Y338" s="234"/>
      <c r="Z338" s="234"/>
      <c r="AA338" s="234"/>
      <c r="AB338" s="234"/>
      <c r="AC338" s="234"/>
      <c r="AD338" s="234"/>
      <c r="AE338" s="234"/>
      <c r="AF338" s="234"/>
      <c r="AG338" s="234"/>
      <c r="AH338" s="234"/>
      <c r="AI338" s="234"/>
      <c r="AJ338" s="234"/>
      <c r="AK338" s="234"/>
      <c r="AL338" s="234"/>
      <c r="AM338" s="234"/>
      <c r="AN338" s="234"/>
      <c r="AO338" s="234"/>
      <c r="AP338" s="234"/>
      <c r="AQ338" s="234"/>
      <c r="AR338" s="234"/>
      <c r="AS338" s="234"/>
      <c r="AT338" s="234"/>
      <c r="AU338" s="235"/>
      <c r="AV338" s="235"/>
      <c r="AW338" s="235"/>
      <c r="AX338" s="235"/>
      <c r="AY338" s="235"/>
      <c r="AZ338" s="235"/>
    </row>
    <row r="339" spans="1:52" ht="17.25" customHeight="1" x14ac:dyDescent="0.2">
      <c r="A339" s="234"/>
      <c r="B339" s="234"/>
      <c r="C339" s="234"/>
      <c r="D339" s="234"/>
      <c r="E339" s="234"/>
      <c r="F339" s="234"/>
      <c r="G339" s="234"/>
      <c r="H339" s="234"/>
      <c r="I339" s="234"/>
      <c r="J339" s="234"/>
      <c r="K339" s="234"/>
      <c r="L339" s="234"/>
      <c r="M339" s="234"/>
      <c r="N339" s="234"/>
      <c r="O339" s="234"/>
      <c r="P339" s="234"/>
      <c r="Q339" s="234"/>
      <c r="R339" s="234"/>
      <c r="S339" s="234"/>
      <c r="T339" s="234"/>
      <c r="U339" s="234"/>
      <c r="V339" s="234"/>
      <c r="W339" s="234"/>
      <c r="X339" s="234"/>
      <c r="Y339" s="234"/>
      <c r="Z339" s="234"/>
      <c r="AA339" s="234"/>
      <c r="AB339" s="234"/>
      <c r="AC339" s="234"/>
      <c r="AD339" s="234"/>
      <c r="AE339" s="234"/>
      <c r="AF339" s="234"/>
      <c r="AG339" s="234"/>
      <c r="AH339" s="234"/>
      <c r="AI339" s="234"/>
      <c r="AJ339" s="234"/>
      <c r="AK339" s="234"/>
      <c r="AL339" s="234"/>
      <c r="AM339" s="234"/>
      <c r="AN339" s="234"/>
      <c r="AO339" s="234"/>
      <c r="AP339" s="234"/>
      <c r="AQ339" s="234"/>
      <c r="AR339" s="234"/>
      <c r="AS339" s="234"/>
      <c r="AT339" s="234"/>
      <c r="AU339" s="235"/>
      <c r="AV339" s="235"/>
      <c r="AW339" s="235"/>
      <c r="AX339" s="235"/>
      <c r="AY339" s="235"/>
      <c r="AZ339" s="235"/>
    </row>
    <row r="340" spans="1:52" ht="17.25" customHeight="1" x14ac:dyDescent="0.2">
      <c r="A340" s="234"/>
      <c r="B340" s="234"/>
      <c r="C340" s="234"/>
      <c r="D340" s="234"/>
      <c r="E340" s="234"/>
      <c r="F340" s="234"/>
      <c r="G340" s="234"/>
      <c r="H340" s="234"/>
      <c r="I340" s="234"/>
      <c r="J340" s="234"/>
      <c r="K340" s="234"/>
      <c r="L340" s="234"/>
      <c r="M340" s="234"/>
      <c r="N340" s="234"/>
      <c r="O340" s="234"/>
      <c r="P340" s="234"/>
      <c r="Q340" s="234"/>
      <c r="R340" s="234"/>
      <c r="S340" s="234"/>
      <c r="T340" s="234"/>
      <c r="U340" s="234"/>
      <c r="V340" s="234"/>
      <c r="W340" s="234"/>
      <c r="X340" s="234"/>
      <c r="Y340" s="234"/>
      <c r="Z340" s="234"/>
      <c r="AA340" s="234"/>
      <c r="AB340" s="234"/>
      <c r="AC340" s="234"/>
      <c r="AD340" s="234"/>
      <c r="AE340" s="234"/>
      <c r="AF340" s="234"/>
      <c r="AG340" s="234"/>
      <c r="AH340" s="234"/>
      <c r="AI340" s="234"/>
      <c r="AJ340" s="234"/>
      <c r="AK340" s="234"/>
      <c r="AL340" s="234"/>
      <c r="AM340" s="234"/>
      <c r="AN340" s="234"/>
      <c r="AO340" s="234"/>
      <c r="AP340" s="234"/>
      <c r="AQ340" s="234"/>
      <c r="AR340" s="234"/>
      <c r="AS340" s="234"/>
      <c r="AT340" s="234"/>
      <c r="AU340" s="235"/>
      <c r="AV340" s="235"/>
      <c r="AW340" s="235"/>
      <c r="AX340" s="235"/>
      <c r="AY340" s="235"/>
      <c r="AZ340" s="235"/>
    </row>
    <row r="341" spans="1:52" ht="17.25" customHeight="1" x14ac:dyDescent="0.2">
      <c r="A341" s="234"/>
      <c r="B341" s="234"/>
      <c r="C341" s="234"/>
      <c r="D341" s="234"/>
      <c r="E341" s="234"/>
      <c r="F341" s="234"/>
      <c r="G341" s="234"/>
      <c r="H341" s="234"/>
      <c r="I341" s="234"/>
      <c r="J341" s="234"/>
      <c r="K341" s="234"/>
      <c r="L341" s="234"/>
      <c r="M341" s="234"/>
      <c r="N341" s="234"/>
      <c r="O341" s="234"/>
      <c r="P341" s="234"/>
      <c r="Q341" s="234"/>
      <c r="R341" s="234"/>
      <c r="S341" s="234"/>
      <c r="T341" s="234"/>
      <c r="U341" s="234"/>
      <c r="V341" s="234"/>
      <c r="W341" s="234"/>
      <c r="X341" s="234"/>
      <c r="Y341" s="234"/>
      <c r="Z341" s="234"/>
      <c r="AA341" s="234"/>
      <c r="AB341" s="234"/>
      <c r="AC341" s="234"/>
      <c r="AD341" s="234"/>
      <c r="AE341" s="234"/>
      <c r="AF341" s="234"/>
      <c r="AG341" s="234"/>
      <c r="AH341" s="234"/>
      <c r="AI341" s="234"/>
      <c r="AJ341" s="234"/>
      <c r="AK341" s="234"/>
      <c r="AL341" s="234"/>
      <c r="AM341" s="234"/>
      <c r="AN341" s="234"/>
      <c r="AO341" s="234"/>
      <c r="AP341" s="234"/>
      <c r="AQ341" s="234"/>
      <c r="AR341" s="234"/>
      <c r="AS341" s="234"/>
      <c r="AT341" s="234"/>
      <c r="AU341" s="235"/>
      <c r="AV341" s="235"/>
      <c r="AW341" s="235"/>
      <c r="AX341" s="235"/>
      <c r="AY341" s="235"/>
      <c r="AZ341" s="235"/>
    </row>
    <row r="342" spans="1:52" ht="17.25" customHeight="1" x14ac:dyDescent="0.2">
      <c r="A342" s="234"/>
      <c r="B342" s="234"/>
      <c r="C342" s="234"/>
      <c r="D342" s="234"/>
      <c r="E342" s="234"/>
      <c r="F342" s="234"/>
      <c r="G342" s="234"/>
      <c r="H342" s="234"/>
      <c r="I342" s="234"/>
      <c r="J342" s="234"/>
      <c r="K342" s="234"/>
      <c r="L342" s="234"/>
      <c r="M342" s="234"/>
      <c r="N342" s="234"/>
      <c r="O342" s="234"/>
      <c r="P342" s="234"/>
      <c r="Q342" s="234"/>
      <c r="R342" s="234"/>
      <c r="S342" s="234"/>
      <c r="T342" s="234"/>
      <c r="U342" s="234"/>
      <c r="V342" s="234"/>
      <c r="W342" s="234"/>
      <c r="X342" s="234"/>
      <c r="Y342" s="234"/>
      <c r="Z342" s="234"/>
      <c r="AA342" s="234"/>
      <c r="AB342" s="234"/>
      <c r="AC342" s="234"/>
      <c r="AD342" s="234"/>
      <c r="AE342" s="234"/>
      <c r="AF342" s="234"/>
      <c r="AG342" s="234"/>
      <c r="AH342" s="234"/>
      <c r="AI342" s="234"/>
      <c r="AJ342" s="234"/>
      <c r="AK342" s="234"/>
      <c r="AL342" s="234"/>
      <c r="AM342" s="234"/>
      <c r="AN342" s="234"/>
      <c r="AO342" s="234"/>
      <c r="AP342" s="234"/>
      <c r="AQ342" s="234"/>
      <c r="AR342" s="234"/>
      <c r="AS342" s="234"/>
      <c r="AT342" s="234"/>
      <c r="AU342" s="235"/>
      <c r="AV342" s="235"/>
      <c r="AW342" s="235"/>
      <c r="AX342" s="235"/>
      <c r="AY342" s="235"/>
      <c r="AZ342" s="235"/>
    </row>
    <row r="343" spans="1:52" ht="17.25" customHeight="1" x14ac:dyDescent="0.2">
      <c r="A343" s="234"/>
      <c r="B343" s="234"/>
      <c r="C343" s="234"/>
      <c r="D343" s="234"/>
      <c r="E343" s="234"/>
      <c r="F343" s="234"/>
      <c r="G343" s="234"/>
      <c r="H343" s="234"/>
      <c r="I343" s="234"/>
      <c r="J343" s="234"/>
      <c r="K343" s="234"/>
      <c r="L343" s="234"/>
      <c r="M343" s="234"/>
      <c r="N343" s="234"/>
      <c r="O343" s="234"/>
      <c r="P343" s="234"/>
      <c r="Q343" s="234"/>
      <c r="R343" s="234"/>
      <c r="S343" s="234"/>
      <c r="T343" s="234"/>
      <c r="U343" s="234"/>
      <c r="V343" s="234"/>
      <c r="W343" s="234"/>
      <c r="X343" s="234"/>
      <c r="Y343" s="234"/>
      <c r="Z343" s="234"/>
      <c r="AA343" s="234"/>
      <c r="AB343" s="234"/>
      <c r="AC343" s="234"/>
      <c r="AD343" s="234"/>
      <c r="AE343" s="234"/>
      <c r="AF343" s="234"/>
      <c r="AG343" s="234"/>
      <c r="AH343" s="234"/>
      <c r="AI343" s="234"/>
      <c r="AJ343" s="234"/>
      <c r="AK343" s="234"/>
      <c r="AL343" s="234"/>
      <c r="AM343" s="234"/>
      <c r="AN343" s="234"/>
      <c r="AO343" s="234"/>
      <c r="AP343" s="234"/>
      <c r="AQ343" s="234"/>
      <c r="AR343" s="234"/>
      <c r="AS343" s="234"/>
      <c r="AT343" s="234"/>
      <c r="AU343" s="235"/>
      <c r="AV343" s="235"/>
      <c r="AW343" s="235"/>
      <c r="AX343" s="235"/>
      <c r="AY343" s="235"/>
      <c r="AZ343" s="235"/>
    </row>
    <row r="344" spans="1:52" ht="17.25" customHeight="1" x14ac:dyDescent="0.2">
      <c r="A344" s="234"/>
      <c r="B344" s="234"/>
      <c r="C344" s="234"/>
      <c r="D344" s="234"/>
      <c r="E344" s="234"/>
      <c r="F344" s="234"/>
      <c r="G344" s="234"/>
      <c r="H344" s="234"/>
      <c r="I344" s="234"/>
      <c r="J344" s="234"/>
      <c r="K344" s="234"/>
      <c r="L344" s="234"/>
      <c r="M344" s="234"/>
      <c r="N344" s="234"/>
      <c r="O344" s="234"/>
      <c r="P344" s="234"/>
      <c r="Q344" s="234"/>
      <c r="R344" s="234"/>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34"/>
      <c r="AO344" s="234"/>
      <c r="AP344" s="234"/>
      <c r="AQ344" s="234"/>
      <c r="AR344" s="234"/>
      <c r="AS344" s="234"/>
      <c r="AT344" s="234"/>
      <c r="AU344" s="235"/>
      <c r="AV344" s="235"/>
      <c r="AW344" s="235"/>
      <c r="AX344" s="235"/>
      <c r="AY344" s="235"/>
      <c r="AZ344" s="235"/>
    </row>
    <row r="345" spans="1:52" ht="17.25" customHeight="1" x14ac:dyDescent="0.2">
      <c r="A345" s="234"/>
      <c r="B345" s="234"/>
      <c r="C345" s="234"/>
      <c r="D345" s="234"/>
      <c r="E345" s="234"/>
      <c r="F345" s="234"/>
      <c r="G345" s="234"/>
      <c r="H345" s="234"/>
      <c r="I345" s="234"/>
      <c r="J345" s="234"/>
      <c r="K345" s="234"/>
      <c r="L345" s="234"/>
      <c r="M345" s="234"/>
      <c r="N345" s="234"/>
      <c r="O345" s="234"/>
      <c r="P345" s="234"/>
      <c r="Q345" s="234"/>
      <c r="R345" s="234"/>
      <c r="S345" s="234"/>
      <c r="T345" s="234"/>
      <c r="U345" s="234"/>
      <c r="V345" s="234"/>
      <c r="W345" s="234"/>
      <c r="X345" s="234"/>
      <c r="Y345" s="234"/>
      <c r="Z345" s="234"/>
      <c r="AA345" s="234"/>
      <c r="AB345" s="234"/>
      <c r="AC345" s="234"/>
      <c r="AD345" s="234"/>
      <c r="AE345" s="234"/>
      <c r="AF345" s="234"/>
      <c r="AG345" s="234"/>
      <c r="AH345" s="234"/>
      <c r="AI345" s="234"/>
      <c r="AJ345" s="234"/>
      <c r="AK345" s="234"/>
      <c r="AL345" s="234"/>
      <c r="AM345" s="234"/>
      <c r="AN345" s="234"/>
      <c r="AO345" s="234"/>
      <c r="AP345" s="234"/>
      <c r="AQ345" s="234"/>
      <c r="AR345" s="234"/>
      <c r="AS345" s="234"/>
      <c r="AT345" s="234"/>
      <c r="AU345" s="235"/>
      <c r="AV345" s="235"/>
      <c r="AW345" s="235"/>
      <c r="AX345" s="235"/>
      <c r="AY345" s="235"/>
      <c r="AZ345" s="235"/>
    </row>
    <row r="346" spans="1:52" ht="17.25" customHeight="1" x14ac:dyDescent="0.2">
      <c r="A346" s="234"/>
      <c r="B346" s="234"/>
      <c r="C346" s="234"/>
      <c r="D346" s="234"/>
      <c r="E346" s="234"/>
      <c r="F346" s="234"/>
      <c r="G346" s="234"/>
      <c r="H346" s="234"/>
      <c r="I346" s="234"/>
      <c r="J346" s="234"/>
      <c r="K346" s="234"/>
      <c r="L346" s="234"/>
      <c r="M346" s="234"/>
      <c r="N346" s="234"/>
      <c r="O346" s="234"/>
      <c r="P346" s="234"/>
      <c r="Q346" s="234"/>
      <c r="R346" s="234"/>
      <c r="S346" s="234"/>
      <c r="T346" s="234"/>
      <c r="U346" s="234"/>
      <c r="V346" s="234"/>
      <c r="W346" s="234"/>
      <c r="X346" s="234"/>
      <c r="Y346" s="234"/>
      <c r="Z346" s="234"/>
      <c r="AA346" s="234"/>
      <c r="AB346" s="234"/>
      <c r="AC346" s="234"/>
      <c r="AD346" s="234"/>
      <c r="AE346" s="234"/>
      <c r="AF346" s="234"/>
      <c r="AG346" s="234"/>
      <c r="AH346" s="234"/>
      <c r="AI346" s="234"/>
      <c r="AJ346" s="234"/>
      <c r="AK346" s="234"/>
      <c r="AL346" s="234"/>
      <c r="AM346" s="234"/>
      <c r="AN346" s="234"/>
      <c r="AO346" s="234"/>
      <c r="AP346" s="234"/>
      <c r="AQ346" s="234"/>
      <c r="AR346" s="234"/>
      <c r="AS346" s="234"/>
      <c r="AT346" s="234"/>
      <c r="AU346" s="235"/>
      <c r="AV346" s="235"/>
      <c r="AW346" s="235"/>
      <c r="AX346" s="235"/>
      <c r="AY346" s="235"/>
      <c r="AZ346" s="235"/>
    </row>
    <row r="347" spans="1:52" ht="17.25" customHeight="1" x14ac:dyDescent="0.2">
      <c r="A347" s="234"/>
      <c r="B347" s="234"/>
      <c r="C347" s="234"/>
      <c r="D347" s="234"/>
      <c r="E347" s="234"/>
      <c r="F347" s="234"/>
      <c r="G347" s="234"/>
      <c r="H347" s="234"/>
      <c r="I347" s="234"/>
      <c r="J347" s="234"/>
      <c r="K347" s="234"/>
      <c r="L347" s="234"/>
      <c r="M347" s="234"/>
      <c r="N347" s="234"/>
      <c r="O347" s="234"/>
      <c r="P347" s="234"/>
      <c r="Q347" s="234"/>
      <c r="R347" s="234"/>
      <c r="S347" s="234"/>
      <c r="T347" s="234"/>
      <c r="U347" s="234"/>
      <c r="V347" s="234"/>
      <c r="W347" s="234"/>
      <c r="X347" s="234"/>
      <c r="Y347" s="234"/>
      <c r="Z347" s="234"/>
      <c r="AA347" s="234"/>
      <c r="AB347" s="234"/>
      <c r="AC347" s="234"/>
      <c r="AD347" s="234"/>
      <c r="AE347" s="234"/>
      <c r="AF347" s="234"/>
      <c r="AG347" s="234"/>
      <c r="AH347" s="234"/>
      <c r="AI347" s="234"/>
      <c r="AJ347" s="234"/>
      <c r="AK347" s="234"/>
      <c r="AL347" s="234"/>
      <c r="AM347" s="234"/>
      <c r="AN347" s="234"/>
      <c r="AO347" s="234"/>
      <c r="AP347" s="234"/>
      <c r="AQ347" s="234"/>
      <c r="AR347" s="234"/>
      <c r="AS347" s="234"/>
      <c r="AT347" s="234"/>
      <c r="AU347" s="235"/>
      <c r="AV347" s="235"/>
      <c r="AW347" s="235"/>
      <c r="AX347" s="235"/>
      <c r="AY347" s="235"/>
      <c r="AZ347" s="235"/>
    </row>
    <row r="348" spans="1:52" ht="17.25" customHeight="1" x14ac:dyDescent="0.2">
      <c r="A348" s="234"/>
      <c r="B348" s="234"/>
      <c r="C348" s="234"/>
      <c r="D348" s="234"/>
      <c r="E348" s="234"/>
      <c r="F348" s="234"/>
      <c r="G348" s="234"/>
      <c r="H348" s="234"/>
      <c r="I348" s="234"/>
      <c r="J348" s="234"/>
      <c r="K348" s="234"/>
      <c r="L348" s="234"/>
      <c r="M348" s="234"/>
      <c r="N348" s="234"/>
      <c r="O348" s="234"/>
      <c r="P348" s="234"/>
      <c r="Q348" s="234"/>
      <c r="R348" s="234"/>
      <c r="S348" s="234"/>
      <c r="T348" s="234"/>
      <c r="U348" s="234"/>
      <c r="V348" s="234"/>
      <c r="W348" s="234"/>
      <c r="X348" s="234"/>
      <c r="Y348" s="234"/>
      <c r="Z348" s="234"/>
      <c r="AA348" s="234"/>
      <c r="AB348" s="234"/>
      <c r="AC348" s="234"/>
      <c r="AD348" s="234"/>
      <c r="AE348" s="234"/>
      <c r="AF348" s="234"/>
      <c r="AG348" s="234"/>
      <c r="AH348" s="234"/>
      <c r="AI348" s="234"/>
      <c r="AJ348" s="234"/>
      <c r="AK348" s="234"/>
      <c r="AL348" s="234"/>
      <c r="AM348" s="234"/>
      <c r="AN348" s="234"/>
      <c r="AO348" s="234"/>
      <c r="AP348" s="234"/>
      <c r="AQ348" s="234"/>
      <c r="AR348" s="234"/>
      <c r="AS348" s="234"/>
      <c r="AT348" s="234"/>
      <c r="AU348" s="235"/>
      <c r="AV348" s="235"/>
      <c r="AW348" s="235"/>
      <c r="AX348" s="235"/>
      <c r="AY348" s="235"/>
      <c r="AZ348" s="235"/>
    </row>
    <row r="349" spans="1:52" ht="17.25" customHeight="1" x14ac:dyDescent="0.2">
      <c r="A349" s="234"/>
      <c r="B349" s="234"/>
      <c r="C349" s="234"/>
      <c r="D349" s="234"/>
      <c r="E349" s="234"/>
      <c r="F349" s="234"/>
      <c r="G349" s="234"/>
      <c r="H349" s="234"/>
      <c r="I349" s="234"/>
      <c r="J349" s="234"/>
      <c r="K349" s="234"/>
      <c r="L349" s="234"/>
      <c r="M349" s="234"/>
      <c r="N349" s="234"/>
      <c r="O349" s="234"/>
      <c r="P349" s="234"/>
      <c r="Q349" s="234"/>
      <c r="R349" s="234"/>
      <c r="S349" s="234"/>
      <c r="T349" s="234"/>
      <c r="U349" s="234"/>
      <c r="V349" s="234"/>
      <c r="W349" s="234"/>
      <c r="X349" s="234"/>
      <c r="Y349" s="234"/>
      <c r="Z349" s="234"/>
      <c r="AA349" s="234"/>
      <c r="AB349" s="234"/>
      <c r="AC349" s="234"/>
      <c r="AD349" s="234"/>
      <c r="AE349" s="234"/>
      <c r="AF349" s="234"/>
      <c r="AG349" s="234"/>
      <c r="AH349" s="234"/>
      <c r="AI349" s="234"/>
      <c r="AJ349" s="234"/>
      <c r="AK349" s="234"/>
      <c r="AL349" s="234"/>
      <c r="AM349" s="234"/>
      <c r="AN349" s="234"/>
      <c r="AO349" s="234"/>
      <c r="AP349" s="234"/>
      <c r="AQ349" s="234"/>
      <c r="AR349" s="234"/>
      <c r="AS349" s="234"/>
      <c r="AT349" s="234"/>
      <c r="AU349" s="235"/>
      <c r="AV349" s="235"/>
      <c r="AW349" s="235"/>
      <c r="AX349" s="235"/>
      <c r="AY349" s="235"/>
      <c r="AZ349" s="235"/>
    </row>
    <row r="350" spans="1:52" ht="17.25" customHeight="1" x14ac:dyDescent="0.2">
      <c r="A350" s="234"/>
      <c r="B350" s="234"/>
      <c r="C350" s="234"/>
      <c r="D350" s="234"/>
      <c r="E350" s="234"/>
      <c r="F350" s="234"/>
      <c r="G350" s="234"/>
      <c r="H350" s="234"/>
      <c r="I350" s="234"/>
      <c r="J350" s="234"/>
      <c r="K350" s="234"/>
      <c r="L350" s="234"/>
      <c r="M350" s="234"/>
      <c r="N350" s="234"/>
      <c r="O350" s="234"/>
      <c r="P350" s="234"/>
      <c r="Q350" s="234"/>
      <c r="R350" s="234"/>
      <c r="S350" s="234"/>
      <c r="T350" s="234"/>
      <c r="U350" s="234"/>
      <c r="V350" s="234"/>
      <c r="W350" s="234"/>
      <c r="X350" s="234"/>
      <c r="Y350" s="234"/>
      <c r="Z350" s="234"/>
      <c r="AA350" s="234"/>
      <c r="AB350" s="234"/>
      <c r="AC350" s="234"/>
      <c r="AD350" s="234"/>
      <c r="AE350" s="234"/>
      <c r="AF350" s="234"/>
      <c r="AG350" s="234"/>
      <c r="AH350" s="234"/>
      <c r="AI350" s="234"/>
      <c r="AJ350" s="234"/>
      <c r="AK350" s="234"/>
      <c r="AL350" s="234"/>
      <c r="AM350" s="234"/>
      <c r="AN350" s="234"/>
      <c r="AO350" s="234"/>
      <c r="AP350" s="234"/>
      <c r="AQ350" s="234"/>
      <c r="AR350" s="234"/>
      <c r="AS350" s="234"/>
      <c r="AT350" s="234"/>
      <c r="AU350" s="235"/>
      <c r="AV350" s="235"/>
      <c r="AW350" s="235"/>
      <c r="AX350" s="235"/>
      <c r="AY350" s="235"/>
      <c r="AZ350" s="235"/>
    </row>
    <row r="351" spans="1:52" ht="17.25" customHeight="1" x14ac:dyDescent="0.2">
      <c r="A351" s="234"/>
      <c r="B351" s="234"/>
      <c r="C351" s="234"/>
      <c r="D351" s="234"/>
      <c r="E351" s="234"/>
      <c r="F351" s="234"/>
      <c r="G351" s="234"/>
      <c r="H351" s="234"/>
      <c r="I351" s="234"/>
      <c r="J351" s="234"/>
      <c r="K351" s="234"/>
      <c r="L351" s="234"/>
      <c r="M351" s="234"/>
      <c r="N351" s="234"/>
      <c r="O351" s="234"/>
      <c r="P351" s="234"/>
      <c r="Q351" s="234"/>
      <c r="R351" s="234"/>
      <c r="S351" s="234"/>
      <c r="T351" s="234"/>
      <c r="U351" s="234"/>
      <c r="V351" s="234"/>
      <c r="W351" s="234"/>
      <c r="X351" s="234"/>
      <c r="Y351" s="234"/>
      <c r="Z351" s="234"/>
      <c r="AA351" s="234"/>
      <c r="AB351" s="234"/>
      <c r="AC351" s="234"/>
      <c r="AD351" s="234"/>
      <c r="AE351" s="234"/>
      <c r="AF351" s="234"/>
      <c r="AG351" s="234"/>
      <c r="AH351" s="234"/>
      <c r="AI351" s="234"/>
      <c r="AJ351" s="234"/>
      <c r="AK351" s="234"/>
      <c r="AL351" s="234"/>
      <c r="AM351" s="234"/>
      <c r="AN351" s="234"/>
      <c r="AO351" s="234"/>
      <c r="AP351" s="234"/>
      <c r="AQ351" s="234"/>
      <c r="AR351" s="234"/>
      <c r="AS351" s="234"/>
      <c r="AT351" s="234"/>
      <c r="AU351" s="235"/>
      <c r="AV351" s="235"/>
      <c r="AW351" s="235"/>
      <c r="AX351" s="235"/>
      <c r="AY351" s="235"/>
      <c r="AZ351" s="235"/>
    </row>
    <row r="352" spans="1:52" ht="17.25" customHeight="1" x14ac:dyDescent="0.2">
      <c r="A352" s="234"/>
      <c r="B352" s="234"/>
      <c r="C352" s="234"/>
      <c r="D352" s="234"/>
      <c r="E352" s="234"/>
      <c r="F352" s="234"/>
      <c r="G352" s="234"/>
      <c r="H352" s="234"/>
      <c r="I352" s="234"/>
      <c r="J352" s="234"/>
      <c r="K352" s="234"/>
      <c r="L352" s="234"/>
      <c r="M352" s="234"/>
      <c r="N352" s="234"/>
      <c r="O352" s="234"/>
      <c r="P352" s="234"/>
      <c r="Q352" s="234"/>
      <c r="R352" s="234"/>
      <c r="S352" s="234"/>
      <c r="T352" s="234"/>
      <c r="U352" s="234"/>
      <c r="V352" s="234"/>
      <c r="W352" s="234"/>
      <c r="X352" s="234"/>
      <c r="Y352" s="234"/>
      <c r="Z352" s="234"/>
      <c r="AA352" s="234"/>
      <c r="AB352" s="234"/>
      <c r="AC352" s="234"/>
      <c r="AD352" s="234"/>
      <c r="AE352" s="234"/>
      <c r="AF352" s="234"/>
      <c r="AG352" s="234"/>
      <c r="AH352" s="234"/>
      <c r="AI352" s="234"/>
      <c r="AJ352" s="234"/>
      <c r="AK352" s="234"/>
      <c r="AL352" s="234"/>
      <c r="AM352" s="234"/>
      <c r="AN352" s="234"/>
      <c r="AO352" s="234"/>
      <c r="AP352" s="234"/>
      <c r="AQ352" s="234"/>
      <c r="AR352" s="234"/>
      <c r="AS352" s="234"/>
      <c r="AT352" s="234"/>
      <c r="AU352" s="235"/>
      <c r="AV352" s="235"/>
      <c r="AW352" s="235"/>
      <c r="AX352" s="235"/>
      <c r="AY352" s="235"/>
      <c r="AZ352" s="235"/>
    </row>
    <row r="353" spans="1:52" ht="17.25" customHeight="1" x14ac:dyDescent="0.2">
      <c r="A353" s="234"/>
      <c r="B353" s="234"/>
      <c r="C353" s="234"/>
      <c r="D353" s="234"/>
      <c r="E353" s="234"/>
      <c r="F353" s="234"/>
      <c r="G353" s="234"/>
      <c r="H353" s="234"/>
      <c r="I353" s="234"/>
      <c r="J353" s="234"/>
      <c r="K353" s="234"/>
      <c r="L353" s="234"/>
      <c r="M353" s="234"/>
      <c r="N353" s="234"/>
      <c r="O353" s="234"/>
      <c r="P353" s="234"/>
      <c r="Q353" s="234"/>
      <c r="R353" s="234"/>
      <c r="S353" s="234"/>
      <c r="T353" s="234"/>
      <c r="U353" s="234"/>
      <c r="V353" s="234"/>
      <c r="W353" s="234"/>
      <c r="X353" s="234"/>
      <c r="Y353" s="234"/>
      <c r="Z353" s="234"/>
      <c r="AA353" s="234"/>
      <c r="AB353" s="234"/>
      <c r="AC353" s="234"/>
      <c r="AD353" s="234"/>
      <c r="AE353" s="234"/>
      <c r="AF353" s="234"/>
      <c r="AG353" s="234"/>
      <c r="AH353" s="234"/>
      <c r="AI353" s="234"/>
      <c r="AJ353" s="234"/>
      <c r="AK353" s="234"/>
      <c r="AL353" s="234"/>
      <c r="AM353" s="234"/>
      <c r="AN353" s="234"/>
      <c r="AO353" s="234"/>
      <c r="AP353" s="234"/>
      <c r="AQ353" s="234"/>
      <c r="AR353" s="234"/>
      <c r="AS353" s="234"/>
      <c r="AT353" s="234"/>
      <c r="AU353" s="235"/>
      <c r="AV353" s="235"/>
      <c r="AW353" s="235"/>
      <c r="AX353" s="235"/>
      <c r="AY353" s="235"/>
      <c r="AZ353" s="235"/>
    </row>
    <row r="354" spans="1:52" ht="17.25" customHeight="1" x14ac:dyDescent="0.2">
      <c r="A354" s="234"/>
      <c r="B354" s="234"/>
      <c r="C354" s="234"/>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c r="AA354" s="234"/>
      <c r="AB354" s="234"/>
      <c r="AC354" s="234"/>
      <c r="AD354" s="234"/>
      <c r="AE354" s="234"/>
      <c r="AF354" s="234"/>
      <c r="AG354" s="234"/>
      <c r="AH354" s="234"/>
      <c r="AI354" s="234"/>
      <c r="AJ354" s="234"/>
      <c r="AK354" s="234"/>
      <c r="AL354" s="234"/>
      <c r="AM354" s="234"/>
      <c r="AN354" s="234"/>
      <c r="AO354" s="234"/>
      <c r="AP354" s="234"/>
      <c r="AQ354" s="234"/>
      <c r="AR354" s="234"/>
      <c r="AS354" s="234"/>
      <c r="AT354" s="234"/>
      <c r="AU354" s="235"/>
      <c r="AV354" s="235"/>
      <c r="AW354" s="235"/>
      <c r="AX354" s="235"/>
      <c r="AY354" s="235"/>
      <c r="AZ354" s="235"/>
    </row>
    <row r="355" spans="1:52" ht="17.25" customHeight="1" x14ac:dyDescent="0.2">
      <c r="A355" s="234"/>
      <c r="B355" s="234"/>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c r="AA355" s="234"/>
      <c r="AB355" s="234"/>
      <c r="AC355" s="234"/>
      <c r="AD355" s="234"/>
      <c r="AE355" s="234"/>
      <c r="AF355" s="234"/>
      <c r="AG355" s="234"/>
      <c r="AH355" s="234"/>
      <c r="AI355" s="234"/>
      <c r="AJ355" s="234"/>
      <c r="AK355" s="234"/>
      <c r="AL355" s="234"/>
      <c r="AM355" s="234"/>
      <c r="AN355" s="234"/>
      <c r="AO355" s="234"/>
      <c r="AP355" s="234"/>
      <c r="AQ355" s="234"/>
      <c r="AR355" s="234"/>
      <c r="AS355" s="234"/>
      <c r="AT355" s="234"/>
      <c r="AU355" s="235"/>
      <c r="AV355" s="235"/>
      <c r="AW355" s="235"/>
      <c r="AX355" s="235"/>
      <c r="AY355" s="235"/>
      <c r="AZ355" s="235"/>
    </row>
    <row r="356" spans="1:52" ht="17.25" customHeight="1" x14ac:dyDescent="0.2">
      <c r="A356" s="234"/>
      <c r="B356" s="234"/>
      <c r="C356" s="234"/>
      <c r="D356" s="234"/>
      <c r="E356" s="234"/>
      <c r="F356" s="234"/>
      <c r="G356" s="234"/>
      <c r="H356" s="234"/>
      <c r="I356" s="234"/>
      <c r="J356" s="234"/>
      <c r="K356" s="234"/>
      <c r="L356" s="234"/>
      <c r="M356" s="234"/>
      <c r="N356" s="234"/>
      <c r="O356" s="234"/>
      <c r="P356" s="234"/>
      <c r="Q356" s="234"/>
      <c r="R356" s="234"/>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34"/>
      <c r="AO356" s="234"/>
      <c r="AP356" s="234"/>
      <c r="AQ356" s="234"/>
      <c r="AR356" s="234"/>
      <c r="AS356" s="234"/>
      <c r="AT356" s="234"/>
      <c r="AU356" s="235"/>
      <c r="AV356" s="235"/>
      <c r="AW356" s="235"/>
      <c r="AX356" s="235"/>
      <c r="AY356" s="235"/>
      <c r="AZ356" s="235"/>
    </row>
    <row r="357" spans="1:52" ht="17.25" customHeight="1" x14ac:dyDescent="0.2">
      <c r="A357" s="234"/>
      <c r="B357" s="234"/>
      <c r="C357" s="234"/>
      <c r="D357" s="234"/>
      <c r="E357" s="234"/>
      <c r="F357" s="234"/>
      <c r="G357" s="234"/>
      <c r="H357" s="234"/>
      <c r="I357" s="234"/>
      <c r="J357" s="234"/>
      <c r="K357" s="234"/>
      <c r="L357" s="234"/>
      <c r="M357" s="234"/>
      <c r="N357" s="234"/>
      <c r="O357" s="234"/>
      <c r="P357" s="234"/>
      <c r="Q357" s="234"/>
      <c r="R357" s="234"/>
      <c r="S357" s="234"/>
      <c r="T357" s="234"/>
      <c r="U357" s="234"/>
      <c r="V357" s="234"/>
      <c r="W357" s="234"/>
      <c r="X357" s="234"/>
      <c r="Y357" s="234"/>
      <c r="Z357" s="234"/>
      <c r="AA357" s="234"/>
      <c r="AB357" s="234"/>
      <c r="AC357" s="234"/>
      <c r="AD357" s="234"/>
      <c r="AE357" s="234"/>
      <c r="AF357" s="234"/>
      <c r="AG357" s="234"/>
      <c r="AH357" s="234"/>
      <c r="AI357" s="234"/>
      <c r="AJ357" s="234"/>
      <c r="AK357" s="234"/>
      <c r="AL357" s="234"/>
      <c r="AM357" s="234"/>
      <c r="AN357" s="234"/>
      <c r="AO357" s="234"/>
      <c r="AP357" s="234"/>
      <c r="AQ357" s="234"/>
      <c r="AR357" s="234"/>
      <c r="AS357" s="234"/>
      <c r="AT357" s="234"/>
      <c r="AU357" s="235"/>
      <c r="AV357" s="235"/>
      <c r="AW357" s="235"/>
      <c r="AX357" s="235"/>
      <c r="AY357" s="235"/>
      <c r="AZ357" s="235"/>
    </row>
    <row r="358" spans="1:52" ht="17.25" customHeight="1" x14ac:dyDescent="0.2">
      <c r="A358" s="234"/>
      <c r="B358" s="234"/>
      <c r="C358" s="234"/>
      <c r="D358" s="234"/>
      <c r="E358" s="234"/>
      <c r="F358" s="234"/>
      <c r="G358" s="234"/>
      <c r="H358" s="234"/>
      <c r="I358" s="234"/>
      <c r="J358" s="234"/>
      <c r="K358" s="234"/>
      <c r="L358" s="234"/>
      <c r="M358" s="234"/>
      <c r="N358" s="234"/>
      <c r="O358" s="234"/>
      <c r="P358" s="234"/>
      <c r="Q358" s="234"/>
      <c r="R358" s="234"/>
      <c r="S358" s="234"/>
      <c r="T358" s="234"/>
      <c r="U358" s="234"/>
      <c r="V358" s="234"/>
      <c r="W358" s="234"/>
      <c r="X358" s="234"/>
      <c r="Y358" s="234"/>
      <c r="Z358" s="234"/>
      <c r="AA358" s="234"/>
      <c r="AB358" s="234"/>
      <c r="AC358" s="234"/>
      <c r="AD358" s="234"/>
      <c r="AE358" s="234"/>
      <c r="AF358" s="234"/>
      <c r="AG358" s="234"/>
      <c r="AH358" s="234"/>
      <c r="AI358" s="234"/>
      <c r="AJ358" s="234"/>
      <c r="AK358" s="234"/>
      <c r="AL358" s="234"/>
      <c r="AM358" s="234"/>
      <c r="AN358" s="234"/>
      <c r="AO358" s="234"/>
      <c r="AP358" s="234"/>
      <c r="AQ358" s="234"/>
      <c r="AR358" s="234"/>
      <c r="AS358" s="234"/>
      <c r="AT358" s="234"/>
      <c r="AU358" s="235"/>
      <c r="AV358" s="235"/>
      <c r="AW358" s="235"/>
      <c r="AX358" s="235"/>
      <c r="AY358" s="235"/>
      <c r="AZ358" s="235"/>
    </row>
    <row r="359" spans="1:52" ht="17.25" customHeight="1" x14ac:dyDescent="0.2">
      <c r="A359" s="234"/>
      <c r="B359" s="234"/>
      <c r="C359" s="234"/>
      <c r="D359" s="234"/>
      <c r="E359" s="234"/>
      <c r="F359" s="234"/>
      <c r="G359" s="234"/>
      <c r="H359" s="234"/>
      <c r="I359" s="234"/>
      <c r="J359" s="234"/>
      <c r="K359" s="234"/>
      <c r="L359" s="234"/>
      <c r="M359" s="234"/>
      <c r="N359" s="234"/>
      <c r="O359" s="234"/>
      <c r="P359" s="234"/>
      <c r="Q359" s="234"/>
      <c r="R359" s="234"/>
      <c r="S359" s="234"/>
      <c r="T359" s="234"/>
      <c r="U359" s="234"/>
      <c r="V359" s="234"/>
      <c r="W359" s="234"/>
      <c r="X359" s="234"/>
      <c r="Y359" s="234"/>
      <c r="Z359" s="234"/>
      <c r="AA359" s="234"/>
      <c r="AB359" s="234"/>
      <c r="AC359" s="234"/>
      <c r="AD359" s="234"/>
      <c r="AE359" s="234"/>
      <c r="AF359" s="234"/>
      <c r="AG359" s="234"/>
      <c r="AH359" s="234"/>
      <c r="AI359" s="234"/>
      <c r="AJ359" s="234"/>
      <c r="AK359" s="234"/>
      <c r="AL359" s="234"/>
      <c r="AM359" s="234"/>
      <c r="AN359" s="234"/>
      <c r="AO359" s="234"/>
      <c r="AP359" s="234"/>
      <c r="AQ359" s="234"/>
      <c r="AR359" s="234"/>
      <c r="AS359" s="234"/>
      <c r="AT359" s="234"/>
      <c r="AU359" s="235"/>
      <c r="AV359" s="235"/>
      <c r="AW359" s="235"/>
      <c r="AX359" s="235"/>
      <c r="AY359" s="235"/>
      <c r="AZ359" s="235"/>
    </row>
    <row r="360" spans="1:52" ht="17.25" customHeight="1" x14ac:dyDescent="0.2">
      <c r="A360" s="234"/>
      <c r="B360" s="234"/>
      <c r="C360" s="234"/>
      <c r="D360" s="234"/>
      <c r="E360" s="234"/>
      <c r="F360" s="234"/>
      <c r="G360" s="234"/>
      <c r="H360" s="234"/>
      <c r="I360" s="234"/>
      <c r="J360" s="234"/>
      <c r="K360" s="234"/>
      <c r="L360" s="234"/>
      <c r="M360" s="234"/>
      <c r="N360" s="234"/>
      <c r="O360" s="234"/>
      <c r="P360" s="234"/>
      <c r="Q360" s="234"/>
      <c r="R360" s="234"/>
      <c r="S360" s="234"/>
      <c r="T360" s="234"/>
      <c r="U360" s="234"/>
      <c r="V360" s="234"/>
      <c r="W360" s="234"/>
      <c r="X360" s="234"/>
      <c r="Y360" s="234"/>
      <c r="Z360" s="234"/>
      <c r="AA360" s="234"/>
      <c r="AB360" s="234"/>
      <c r="AC360" s="234"/>
      <c r="AD360" s="234"/>
      <c r="AE360" s="234"/>
      <c r="AF360" s="234"/>
      <c r="AG360" s="234"/>
      <c r="AH360" s="234"/>
      <c r="AI360" s="234"/>
      <c r="AJ360" s="234"/>
      <c r="AK360" s="234"/>
      <c r="AL360" s="234"/>
      <c r="AM360" s="234"/>
      <c r="AN360" s="234"/>
      <c r="AO360" s="234"/>
      <c r="AP360" s="234"/>
      <c r="AQ360" s="234"/>
      <c r="AR360" s="234"/>
      <c r="AS360" s="234"/>
      <c r="AT360" s="234"/>
      <c r="AU360" s="235"/>
      <c r="AV360" s="235"/>
      <c r="AW360" s="235"/>
      <c r="AX360" s="235"/>
      <c r="AY360" s="235"/>
      <c r="AZ360" s="235"/>
    </row>
    <row r="361" spans="1:52" ht="17.25" customHeight="1" x14ac:dyDescent="0.2">
      <c r="A361" s="234"/>
      <c r="B361" s="234"/>
      <c r="C361" s="234"/>
      <c r="D361" s="234"/>
      <c r="E361" s="234"/>
      <c r="F361" s="234"/>
      <c r="G361" s="234"/>
      <c r="H361" s="234"/>
      <c r="I361" s="234"/>
      <c r="J361" s="234"/>
      <c r="K361" s="234"/>
      <c r="L361" s="234"/>
      <c r="M361" s="234"/>
      <c r="N361" s="234"/>
      <c r="O361" s="234"/>
      <c r="P361" s="234"/>
      <c r="Q361" s="234"/>
      <c r="R361" s="234"/>
      <c r="S361" s="234"/>
      <c r="T361" s="234"/>
      <c r="U361" s="234"/>
      <c r="V361" s="234"/>
      <c r="W361" s="234"/>
      <c r="X361" s="234"/>
      <c r="Y361" s="234"/>
      <c r="Z361" s="234"/>
      <c r="AA361" s="234"/>
      <c r="AB361" s="234"/>
      <c r="AC361" s="234"/>
      <c r="AD361" s="234"/>
      <c r="AE361" s="234"/>
      <c r="AF361" s="234"/>
      <c r="AG361" s="234"/>
      <c r="AH361" s="234"/>
      <c r="AI361" s="234"/>
      <c r="AJ361" s="234"/>
      <c r="AK361" s="234"/>
      <c r="AL361" s="234"/>
      <c r="AM361" s="234"/>
      <c r="AN361" s="234"/>
      <c r="AO361" s="234"/>
      <c r="AP361" s="234"/>
      <c r="AQ361" s="234"/>
      <c r="AR361" s="234"/>
      <c r="AS361" s="234"/>
      <c r="AT361" s="234"/>
      <c r="AU361" s="235"/>
      <c r="AV361" s="235"/>
      <c r="AW361" s="235"/>
      <c r="AX361" s="235"/>
      <c r="AY361" s="235"/>
      <c r="AZ361" s="235"/>
    </row>
    <row r="362" spans="1:52" ht="17.25" customHeight="1" x14ac:dyDescent="0.2">
      <c r="A362" s="234"/>
      <c r="B362" s="234"/>
      <c r="C362" s="234"/>
      <c r="D362" s="234"/>
      <c r="E362" s="234"/>
      <c r="F362" s="234"/>
      <c r="G362" s="234"/>
      <c r="H362" s="234"/>
      <c r="I362" s="234"/>
      <c r="J362" s="234"/>
      <c r="K362" s="234"/>
      <c r="L362" s="234"/>
      <c r="M362" s="234"/>
      <c r="N362" s="234"/>
      <c r="O362" s="234"/>
      <c r="P362" s="234"/>
      <c r="Q362" s="234"/>
      <c r="R362" s="234"/>
      <c r="S362" s="234"/>
      <c r="T362" s="234"/>
      <c r="U362" s="234"/>
      <c r="V362" s="234"/>
      <c r="W362" s="234"/>
      <c r="X362" s="234"/>
      <c r="Y362" s="234"/>
      <c r="Z362" s="234"/>
      <c r="AA362" s="234"/>
      <c r="AB362" s="234"/>
      <c r="AC362" s="234"/>
      <c r="AD362" s="234"/>
      <c r="AE362" s="234"/>
      <c r="AF362" s="234"/>
      <c r="AG362" s="234"/>
      <c r="AH362" s="234"/>
      <c r="AI362" s="234"/>
      <c r="AJ362" s="234"/>
      <c r="AK362" s="234"/>
      <c r="AL362" s="234"/>
      <c r="AM362" s="234"/>
      <c r="AN362" s="234"/>
      <c r="AO362" s="234"/>
      <c r="AP362" s="234"/>
      <c r="AQ362" s="234"/>
      <c r="AR362" s="234"/>
      <c r="AS362" s="234"/>
      <c r="AT362" s="234"/>
      <c r="AU362" s="235"/>
      <c r="AV362" s="235"/>
      <c r="AW362" s="235"/>
      <c r="AX362" s="235"/>
      <c r="AY362" s="235"/>
      <c r="AZ362" s="235"/>
    </row>
    <row r="363" spans="1:52" ht="17.25" customHeight="1" x14ac:dyDescent="0.2">
      <c r="A363" s="234"/>
      <c r="B363" s="234"/>
      <c r="C363" s="234"/>
      <c r="D363" s="234"/>
      <c r="E363" s="234"/>
      <c r="F363" s="234"/>
      <c r="G363" s="234"/>
      <c r="H363" s="234"/>
      <c r="I363" s="234"/>
      <c r="J363" s="234"/>
      <c r="K363" s="234"/>
      <c r="L363" s="234"/>
      <c r="M363" s="234"/>
      <c r="N363" s="234"/>
      <c r="O363" s="234"/>
      <c r="P363" s="234"/>
      <c r="Q363" s="234"/>
      <c r="R363" s="234"/>
      <c r="S363" s="234"/>
      <c r="T363" s="234"/>
      <c r="U363" s="234"/>
      <c r="V363" s="234"/>
      <c r="W363" s="234"/>
      <c r="X363" s="234"/>
      <c r="Y363" s="234"/>
      <c r="Z363" s="234"/>
      <c r="AA363" s="234"/>
      <c r="AB363" s="234"/>
      <c r="AC363" s="234"/>
      <c r="AD363" s="234"/>
      <c r="AE363" s="234"/>
      <c r="AF363" s="234"/>
      <c r="AG363" s="234"/>
      <c r="AH363" s="234"/>
      <c r="AI363" s="234"/>
      <c r="AJ363" s="234"/>
      <c r="AK363" s="234"/>
      <c r="AL363" s="234"/>
      <c r="AM363" s="234"/>
      <c r="AN363" s="234"/>
      <c r="AO363" s="234"/>
      <c r="AP363" s="234"/>
      <c r="AQ363" s="234"/>
      <c r="AR363" s="234"/>
      <c r="AS363" s="234"/>
      <c r="AT363" s="234"/>
      <c r="AU363" s="235"/>
      <c r="AV363" s="235"/>
      <c r="AW363" s="235"/>
      <c r="AX363" s="235"/>
      <c r="AY363" s="235"/>
      <c r="AZ363" s="235"/>
    </row>
    <row r="364" spans="1:52" ht="17.25" customHeight="1" x14ac:dyDescent="0.2">
      <c r="A364" s="234"/>
      <c r="B364" s="234"/>
      <c r="C364" s="234"/>
      <c r="D364" s="234"/>
      <c r="E364" s="234"/>
      <c r="F364" s="234"/>
      <c r="G364" s="234"/>
      <c r="H364" s="234"/>
      <c r="I364" s="234"/>
      <c r="J364" s="234"/>
      <c r="K364" s="234"/>
      <c r="L364" s="234"/>
      <c r="M364" s="234"/>
      <c r="N364" s="234"/>
      <c r="O364" s="234"/>
      <c r="P364" s="234"/>
      <c r="Q364" s="234"/>
      <c r="R364" s="234"/>
      <c r="S364" s="234"/>
      <c r="T364" s="234"/>
      <c r="U364" s="234"/>
      <c r="V364" s="234"/>
      <c r="W364" s="234"/>
      <c r="X364" s="234"/>
      <c r="Y364" s="234"/>
      <c r="Z364" s="234"/>
      <c r="AA364" s="234"/>
      <c r="AB364" s="234"/>
      <c r="AC364" s="234"/>
      <c r="AD364" s="234"/>
      <c r="AE364" s="234"/>
      <c r="AF364" s="234"/>
      <c r="AG364" s="234"/>
      <c r="AH364" s="234"/>
      <c r="AI364" s="234"/>
      <c r="AJ364" s="234"/>
      <c r="AK364" s="234"/>
      <c r="AL364" s="234"/>
      <c r="AM364" s="234"/>
      <c r="AN364" s="234"/>
      <c r="AO364" s="234"/>
      <c r="AP364" s="234"/>
      <c r="AQ364" s="234"/>
      <c r="AR364" s="234"/>
      <c r="AS364" s="234"/>
      <c r="AT364" s="234"/>
      <c r="AU364" s="235"/>
      <c r="AV364" s="235"/>
      <c r="AW364" s="235"/>
      <c r="AX364" s="235"/>
      <c r="AY364" s="235"/>
      <c r="AZ364" s="235"/>
    </row>
    <row r="365" spans="1:52" ht="17.25" customHeight="1" x14ac:dyDescent="0.2">
      <c r="A365" s="234"/>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c r="AA365" s="234"/>
      <c r="AB365" s="234"/>
      <c r="AC365" s="234"/>
      <c r="AD365" s="234"/>
      <c r="AE365" s="234"/>
      <c r="AF365" s="234"/>
      <c r="AG365" s="234"/>
      <c r="AH365" s="234"/>
      <c r="AI365" s="234"/>
      <c r="AJ365" s="234"/>
      <c r="AK365" s="234"/>
      <c r="AL365" s="234"/>
      <c r="AM365" s="234"/>
      <c r="AN365" s="234"/>
      <c r="AO365" s="234"/>
      <c r="AP365" s="234"/>
      <c r="AQ365" s="234"/>
      <c r="AR365" s="234"/>
      <c r="AS365" s="234"/>
      <c r="AT365" s="234"/>
      <c r="AU365" s="235"/>
      <c r="AV365" s="235"/>
      <c r="AW365" s="235"/>
      <c r="AX365" s="235"/>
      <c r="AY365" s="235"/>
      <c r="AZ365" s="235"/>
    </row>
    <row r="366" spans="1:52" ht="17.25" customHeight="1" x14ac:dyDescent="0.2">
      <c r="A366" s="234"/>
      <c r="B366" s="234"/>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c r="AA366" s="234"/>
      <c r="AB366" s="234"/>
      <c r="AC366" s="234"/>
      <c r="AD366" s="234"/>
      <c r="AE366" s="234"/>
      <c r="AF366" s="234"/>
      <c r="AG366" s="234"/>
      <c r="AH366" s="234"/>
      <c r="AI366" s="234"/>
      <c r="AJ366" s="234"/>
      <c r="AK366" s="234"/>
      <c r="AL366" s="234"/>
      <c r="AM366" s="234"/>
      <c r="AN366" s="234"/>
      <c r="AO366" s="234"/>
      <c r="AP366" s="234"/>
      <c r="AQ366" s="234"/>
      <c r="AR366" s="234"/>
      <c r="AS366" s="234"/>
      <c r="AT366" s="234"/>
      <c r="AU366" s="235"/>
      <c r="AV366" s="235"/>
      <c r="AW366" s="235"/>
      <c r="AX366" s="235"/>
      <c r="AY366" s="235"/>
      <c r="AZ366" s="235"/>
    </row>
    <row r="367" spans="1:52" ht="17.25" customHeight="1" x14ac:dyDescent="0.2">
      <c r="A367" s="234"/>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c r="AA367" s="234"/>
      <c r="AB367" s="234"/>
      <c r="AC367" s="234"/>
      <c r="AD367" s="234"/>
      <c r="AE367" s="234"/>
      <c r="AF367" s="234"/>
      <c r="AG367" s="234"/>
      <c r="AH367" s="234"/>
      <c r="AI367" s="234"/>
      <c r="AJ367" s="234"/>
      <c r="AK367" s="234"/>
      <c r="AL367" s="234"/>
      <c r="AM367" s="234"/>
      <c r="AN367" s="234"/>
      <c r="AO367" s="234"/>
      <c r="AP367" s="234"/>
      <c r="AQ367" s="234"/>
      <c r="AR367" s="234"/>
      <c r="AS367" s="234"/>
      <c r="AT367" s="234"/>
      <c r="AU367" s="235"/>
      <c r="AV367" s="235"/>
      <c r="AW367" s="235"/>
      <c r="AX367" s="235"/>
      <c r="AY367" s="235"/>
      <c r="AZ367" s="235"/>
    </row>
    <row r="368" spans="1:52" ht="17.25" customHeight="1" x14ac:dyDescent="0.2">
      <c r="A368" s="234"/>
      <c r="B368" s="234"/>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34"/>
      <c r="AO368" s="234"/>
      <c r="AP368" s="234"/>
      <c r="AQ368" s="234"/>
      <c r="AR368" s="234"/>
      <c r="AS368" s="234"/>
      <c r="AT368" s="234"/>
      <c r="AU368" s="235"/>
      <c r="AV368" s="235"/>
      <c r="AW368" s="235"/>
      <c r="AX368" s="235"/>
      <c r="AY368" s="235"/>
      <c r="AZ368" s="235"/>
    </row>
    <row r="369" spans="1:52" ht="17.25" customHeight="1" x14ac:dyDescent="0.2">
      <c r="A369" s="234"/>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c r="AA369" s="234"/>
      <c r="AB369" s="234"/>
      <c r="AC369" s="234"/>
      <c r="AD369" s="234"/>
      <c r="AE369" s="234"/>
      <c r="AF369" s="234"/>
      <c r="AG369" s="234"/>
      <c r="AH369" s="234"/>
      <c r="AI369" s="234"/>
      <c r="AJ369" s="234"/>
      <c r="AK369" s="234"/>
      <c r="AL369" s="234"/>
      <c r="AM369" s="234"/>
      <c r="AN369" s="234"/>
      <c r="AO369" s="234"/>
      <c r="AP369" s="234"/>
      <c r="AQ369" s="234"/>
      <c r="AR369" s="234"/>
      <c r="AS369" s="234"/>
      <c r="AT369" s="234"/>
      <c r="AU369" s="235"/>
      <c r="AV369" s="235"/>
      <c r="AW369" s="235"/>
      <c r="AX369" s="235"/>
      <c r="AY369" s="235"/>
      <c r="AZ369" s="235"/>
    </row>
    <row r="370" spans="1:52" ht="17.25" customHeight="1" x14ac:dyDescent="0.2">
      <c r="A370" s="234"/>
      <c r="B370" s="234"/>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c r="AA370" s="234"/>
      <c r="AB370" s="234"/>
      <c r="AC370" s="234"/>
      <c r="AD370" s="234"/>
      <c r="AE370" s="234"/>
      <c r="AF370" s="234"/>
      <c r="AG370" s="234"/>
      <c r="AH370" s="234"/>
      <c r="AI370" s="234"/>
      <c r="AJ370" s="234"/>
      <c r="AK370" s="234"/>
      <c r="AL370" s="234"/>
      <c r="AM370" s="234"/>
      <c r="AN370" s="234"/>
      <c r="AO370" s="234"/>
      <c r="AP370" s="234"/>
      <c r="AQ370" s="234"/>
      <c r="AR370" s="234"/>
      <c r="AS370" s="234"/>
      <c r="AT370" s="234"/>
      <c r="AU370" s="235"/>
      <c r="AV370" s="235"/>
      <c r="AW370" s="235"/>
      <c r="AX370" s="235"/>
      <c r="AY370" s="235"/>
      <c r="AZ370" s="235"/>
    </row>
    <row r="371" spans="1:52" ht="17.25" customHeight="1" x14ac:dyDescent="0.2">
      <c r="A371" s="234"/>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c r="AA371" s="234"/>
      <c r="AB371" s="234"/>
      <c r="AC371" s="234"/>
      <c r="AD371" s="234"/>
      <c r="AE371" s="234"/>
      <c r="AF371" s="234"/>
      <c r="AG371" s="234"/>
      <c r="AH371" s="234"/>
      <c r="AI371" s="234"/>
      <c r="AJ371" s="234"/>
      <c r="AK371" s="234"/>
      <c r="AL371" s="234"/>
      <c r="AM371" s="234"/>
      <c r="AN371" s="234"/>
      <c r="AO371" s="234"/>
      <c r="AP371" s="234"/>
      <c r="AQ371" s="234"/>
      <c r="AR371" s="234"/>
      <c r="AS371" s="234"/>
      <c r="AT371" s="234"/>
      <c r="AU371" s="235"/>
      <c r="AV371" s="235"/>
      <c r="AW371" s="235"/>
      <c r="AX371" s="235"/>
      <c r="AY371" s="235"/>
      <c r="AZ371" s="235"/>
    </row>
    <row r="372" spans="1:52" ht="17.25" customHeight="1" x14ac:dyDescent="0.2">
      <c r="A372" s="234"/>
      <c r="B372" s="234"/>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c r="AA372" s="234"/>
      <c r="AB372" s="234"/>
      <c r="AC372" s="234"/>
      <c r="AD372" s="234"/>
      <c r="AE372" s="234"/>
      <c r="AF372" s="234"/>
      <c r="AG372" s="234"/>
      <c r="AH372" s="234"/>
      <c r="AI372" s="234"/>
      <c r="AJ372" s="234"/>
      <c r="AK372" s="234"/>
      <c r="AL372" s="234"/>
      <c r="AM372" s="234"/>
      <c r="AN372" s="234"/>
      <c r="AO372" s="234"/>
      <c r="AP372" s="234"/>
      <c r="AQ372" s="234"/>
      <c r="AR372" s="234"/>
      <c r="AS372" s="234"/>
      <c r="AT372" s="234"/>
      <c r="AU372" s="235"/>
      <c r="AV372" s="235"/>
      <c r="AW372" s="235"/>
      <c r="AX372" s="235"/>
      <c r="AY372" s="235"/>
      <c r="AZ372" s="235"/>
    </row>
    <row r="373" spans="1:52" ht="17.25" customHeight="1" x14ac:dyDescent="0.2">
      <c r="A373" s="234"/>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c r="AA373" s="234"/>
      <c r="AB373" s="234"/>
      <c r="AC373" s="234"/>
      <c r="AD373" s="234"/>
      <c r="AE373" s="234"/>
      <c r="AF373" s="234"/>
      <c r="AG373" s="234"/>
      <c r="AH373" s="234"/>
      <c r="AI373" s="234"/>
      <c r="AJ373" s="234"/>
      <c r="AK373" s="234"/>
      <c r="AL373" s="234"/>
      <c r="AM373" s="234"/>
      <c r="AN373" s="234"/>
      <c r="AO373" s="234"/>
      <c r="AP373" s="234"/>
      <c r="AQ373" s="234"/>
      <c r="AR373" s="234"/>
      <c r="AS373" s="234"/>
      <c r="AT373" s="234"/>
      <c r="AU373" s="235"/>
      <c r="AV373" s="235"/>
      <c r="AW373" s="235"/>
      <c r="AX373" s="235"/>
      <c r="AY373" s="235"/>
      <c r="AZ373" s="235"/>
    </row>
    <row r="374" spans="1:52" ht="17.25" customHeight="1" x14ac:dyDescent="0.2">
      <c r="A374" s="234"/>
      <c r="B374" s="234"/>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c r="AA374" s="234"/>
      <c r="AB374" s="234"/>
      <c r="AC374" s="234"/>
      <c r="AD374" s="234"/>
      <c r="AE374" s="234"/>
      <c r="AF374" s="234"/>
      <c r="AG374" s="234"/>
      <c r="AH374" s="234"/>
      <c r="AI374" s="234"/>
      <c r="AJ374" s="234"/>
      <c r="AK374" s="234"/>
      <c r="AL374" s="234"/>
      <c r="AM374" s="234"/>
      <c r="AN374" s="234"/>
      <c r="AO374" s="234"/>
      <c r="AP374" s="234"/>
      <c r="AQ374" s="234"/>
      <c r="AR374" s="234"/>
      <c r="AS374" s="234"/>
      <c r="AT374" s="234"/>
      <c r="AU374" s="235"/>
      <c r="AV374" s="235"/>
      <c r="AW374" s="235"/>
      <c r="AX374" s="235"/>
      <c r="AY374" s="235"/>
      <c r="AZ374" s="235"/>
    </row>
    <row r="375" spans="1:52" ht="17.25" customHeight="1" x14ac:dyDescent="0.2">
      <c r="A375" s="234"/>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c r="AA375" s="234"/>
      <c r="AB375" s="234"/>
      <c r="AC375" s="234"/>
      <c r="AD375" s="234"/>
      <c r="AE375" s="234"/>
      <c r="AF375" s="234"/>
      <c r="AG375" s="234"/>
      <c r="AH375" s="234"/>
      <c r="AI375" s="234"/>
      <c r="AJ375" s="234"/>
      <c r="AK375" s="234"/>
      <c r="AL375" s="234"/>
      <c r="AM375" s="234"/>
      <c r="AN375" s="234"/>
      <c r="AO375" s="234"/>
      <c r="AP375" s="234"/>
      <c r="AQ375" s="234"/>
      <c r="AR375" s="234"/>
      <c r="AS375" s="234"/>
      <c r="AT375" s="234"/>
      <c r="AU375" s="235"/>
      <c r="AV375" s="235"/>
      <c r="AW375" s="235"/>
      <c r="AX375" s="235"/>
      <c r="AY375" s="235"/>
      <c r="AZ375" s="235"/>
    </row>
    <row r="376" spans="1:52" ht="17.25" customHeight="1" x14ac:dyDescent="0.2">
      <c r="A376" s="234"/>
      <c r="B376" s="234"/>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c r="AA376" s="234"/>
      <c r="AB376" s="234"/>
      <c r="AC376" s="234"/>
      <c r="AD376" s="234"/>
      <c r="AE376" s="234"/>
      <c r="AF376" s="234"/>
      <c r="AG376" s="234"/>
      <c r="AH376" s="234"/>
      <c r="AI376" s="234"/>
      <c r="AJ376" s="234"/>
      <c r="AK376" s="234"/>
      <c r="AL376" s="234"/>
      <c r="AM376" s="234"/>
      <c r="AN376" s="234"/>
      <c r="AO376" s="234"/>
      <c r="AP376" s="234"/>
      <c r="AQ376" s="234"/>
      <c r="AR376" s="234"/>
      <c r="AS376" s="234"/>
      <c r="AT376" s="234"/>
      <c r="AU376" s="235"/>
      <c r="AV376" s="235"/>
      <c r="AW376" s="235"/>
      <c r="AX376" s="235"/>
      <c r="AY376" s="235"/>
      <c r="AZ376" s="235"/>
    </row>
    <row r="377" spans="1:52" ht="17.25" customHeight="1" x14ac:dyDescent="0.2">
      <c r="A377" s="234"/>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c r="AA377" s="234"/>
      <c r="AB377" s="234"/>
      <c r="AC377" s="234"/>
      <c r="AD377" s="234"/>
      <c r="AE377" s="234"/>
      <c r="AF377" s="234"/>
      <c r="AG377" s="234"/>
      <c r="AH377" s="234"/>
      <c r="AI377" s="234"/>
      <c r="AJ377" s="234"/>
      <c r="AK377" s="234"/>
      <c r="AL377" s="234"/>
      <c r="AM377" s="234"/>
      <c r="AN377" s="234"/>
      <c r="AO377" s="234"/>
      <c r="AP377" s="234"/>
      <c r="AQ377" s="234"/>
      <c r="AR377" s="234"/>
      <c r="AS377" s="234"/>
      <c r="AT377" s="234"/>
      <c r="AU377" s="235"/>
      <c r="AV377" s="235"/>
      <c r="AW377" s="235"/>
      <c r="AX377" s="235"/>
      <c r="AY377" s="235"/>
      <c r="AZ377" s="235"/>
    </row>
    <row r="378" spans="1:52" ht="17.25" customHeight="1" x14ac:dyDescent="0.2">
      <c r="A378" s="234"/>
      <c r="B378" s="234"/>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c r="AA378" s="234"/>
      <c r="AB378" s="234"/>
      <c r="AC378" s="234"/>
      <c r="AD378" s="234"/>
      <c r="AE378" s="234"/>
      <c r="AF378" s="234"/>
      <c r="AG378" s="234"/>
      <c r="AH378" s="234"/>
      <c r="AI378" s="234"/>
      <c r="AJ378" s="234"/>
      <c r="AK378" s="234"/>
      <c r="AL378" s="234"/>
      <c r="AM378" s="234"/>
      <c r="AN378" s="234"/>
      <c r="AO378" s="234"/>
      <c r="AP378" s="234"/>
      <c r="AQ378" s="234"/>
      <c r="AR378" s="234"/>
      <c r="AS378" s="234"/>
      <c r="AT378" s="234"/>
      <c r="AU378" s="235"/>
      <c r="AV378" s="235"/>
      <c r="AW378" s="235"/>
      <c r="AX378" s="235"/>
      <c r="AY378" s="235"/>
      <c r="AZ378" s="235"/>
    </row>
    <row r="379" spans="1:52" ht="17.25" customHeight="1" x14ac:dyDescent="0.2">
      <c r="A379" s="234"/>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c r="AA379" s="234"/>
      <c r="AB379" s="234"/>
      <c r="AC379" s="234"/>
      <c r="AD379" s="234"/>
      <c r="AE379" s="234"/>
      <c r="AF379" s="234"/>
      <c r="AG379" s="234"/>
      <c r="AH379" s="234"/>
      <c r="AI379" s="234"/>
      <c r="AJ379" s="234"/>
      <c r="AK379" s="234"/>
      <c r="AL379" s="234"/>
      <c r="AM379" s="234"/>
      <c r="AN379" s="234"/>
      <c r="AO379" s="234"/>
      <c r="AP379" s="234"/>
      <c r="AQ379" s="234"/>
      <c r="AR379" s="234"/>
      <c r="AS379" s="234"/>
      <c r="AT379" s="234"/>
      <c r="AU379" s="235"/>
      <c r="AV379" s="235"/>
      <c r="AW379" s="235"/>
      <c r="AX379" s="235"/>
      <c r="AY379" s="235"/>
      <c r="AZ379" s="235"/>
    </row>
    <row r="380" spans="1:52" ht="17.25" customHeight="1" x14ac:dyDescent="0.2">
      <c r="A380" s="234"/>
      <c r="B380" s="234"/>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34"/>
      <c r="AO380" s="234"/>
      <c r="AP380" s="234"/>
      <c r="AQ380" s="234"/>
      <c r="AR380" s="234"/>
      <c r="AS380" s="234"/>
      <c r="AT380" s="234"/>
      <c r="AU380" s="235"/>
      <c r="AV380" s="235"/>
      <c r="AW380" s="235"/>
      <c r="AX380" s="235"/>
      <c r="AY380" s="235"/>
      <c r="AZ380" s="235"/>
    </row>
    <row r="381" spans="1:52" ht="17.25" customHeight="1" x14ac:dyDescent="0.2">
      <c r="A381" s="234"/>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c r="AA381" s="234"/>
      <c r="AB381" s="234"/>
      <c r="AC381" s="234"/>
      <c r="AD381" s="234"/>
      <c r="AE381" s="234"/>
      <c r="AF381" s="234"/>
      <c r="AG381" s="234"/>
      <c r="AH381" s="234"/>
      <c r="AI381" s="234"/>
      <c r="AJ381" s="234"/>
      <c r="AK381" s="234"/>
      <c r="AL381" s="234"/>
      <c r="AM381" s="234"/>
      <c r="AN381" s="234"/>
      <c r="AO381" s="234"/>
      <c r="AP381" s="234"/>
      <c r="AQ381" s="234"/>
      <c r="AR381" s="234"/>
      <c r="AS381" s="234"/>
      <c r="AT381" s="234"/>
      <c r="AU381" s="235"/>
      <c r="AV381" s="235"/>
      <c r="AW381" s="235"/>
      <c r="AX381" s="235"/>
      <c r="AY381" s="235"/>
      <c r="AZ381" s="235"/>
    </row>
    <row r="382" spans="1:52" ht="17.25" customHeight="1" x14ac:dyDescent="0.2">
      <c r="A382" s="234"/>
      <c r="B382" s="234"/>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c r="AA382" s="234"/>
      <c r="AB382" s="234"/>
      <c r="AC382" s="234"/>
      <c r="AD382" s="234"/>
      <c r="AE382" s="234"/>
      <c r="AF382" s="234"/>
      <c r="AG382" s="234"/>
      <c r="AH382" s="234"/>
      <c r="AI382" s="234"/>
      <c r="AJ382" s="234"/>
      <c r="AK382" s="234"/>
      <c r="AL382" s="234"/>
      <c r="AM382" s="234"/>
      <c r="AN382" s="234"/>
      <c r="AO382" s="234"/>
      <c r="AP382" s="234"/>
      <c r="AQ382" s="234"/>
      <c r="AR382" s="234"/>
      <c r="AS382" s="234"/>
      <c r="AT382" s="234"/>
      <c r="AU382" s="235"/>
      <c r="AV382" s="235"/>
      <c r="AW382" s="235"/>
      <c r="AX382" s="235"/>
      <c r="AY382" s="235"/>
      <c r="AZ382" s="235"/>
    </row>
    <row r="383" spans="1:52" ht="17.25" customHeight="1" x14ac:dyDescent="0.2">
      <c r="A383" s="234"/>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c r="AA383" s="234"/>
      <c r="AB383" s="234"/>
      <c r="AC383" s="234"/>
      <c r="AD383" s="234"/>
      <c r="AE383" s="234"/>
      <c r="AF383" s="234"/>
      <c r="AG383" s="234"/>
      <c r="AH383" s="234"/>
      <c r="AI383" s="234"/>
      <c r="AJ383" s="234"/>
      <c r="AK383" s="234"/>
      <c r="AL383" s="234"/>
      <c r="AM383" s="234"/>
      <c r="AN383" s="234"/>
      <c r="AO383" s="234"/>
      <c r="AP383" s="234"/>
      <c r="AQ383" s="234"/>
      <c r="AR383" s="234"/>
      <c r="AS383" s="234"/>
      <c r="AT383" s="234"/>
      <c r="AU383" s="235"/>
      <c r="AV383" s="235"/>
      <c r="AW383" s="235"/>
      <c r="AX383" s="235"/>
      <c r="AY383" s="235"/>
      <c r="AZ383" s="235"/>
    </row>
    <row r="384" spans="1:52" ht="17.25" customHeight="1" x14ac:dyDescent="0.2">
      <c r="A384" s="234"/>
      <c r="B384" s="234"/>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c r="AA384" s="234"/>
      <c r="AB384" s="234"/>
      <c r="AC384" s="234"/>
      <c r="AD384" s="234"/>
      <c r="AE384" s="234"/>
      <c r="AF384" s="234"/>
      <c r="AG384" s="234"/>
      <c r="AH384" s="234"/>
      <c r="AI384" s="234"/>
      <c r="AJ384" s="234"/>
      <c r="AK384" s="234"/>
      <c r="AL384" s="234"/>
      <c r="AM384" s="234"/>
      <c r="AN384" s="234"/>
      <c r="AO384" s="234"/>
      <c r="AP384" s="234"/>
      <c r="AQ384" s="234"/>
      <c r="AR384" s="234"/>
      <c r="AS384" s="234"/>
      <c r="AT384" s="234"/>
      <c r="AU384" s="235"/>
      <c r="AV384" s="235"/>
      <c r="AW384" s="235"/>
      <c r="AX384" s="235"/>
      <c r="AY384" s="235"/>
      <c r="AZ384" s="235"/>
    </row>
    <row r="385" spans="1:52" ht="17.25" customHeight="1" x14ac:dyDescent="0.2">
      <c r="A385" s="234"/>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c r="AA385" s="234"/>
      <c r="AB385" s="234"/>
      <c r="AC385" s="234"/>
      <c r="AD385" s="234"/>
      <c r="AE385" s="234"/>
      <c r="AF385" s="234"/>
      <c r="AG385" s="234"/>
      <c r="AH385" s="234"/>
      <c r="AI385" s="234"/>
      <c r="AJ385" s="234"/>
      <c r="AK385" s="234"/>
      <c r="AL385" s="234"/>
      <c r="AM385" s="234"/>
      <c r="AN385" s="234"/>
      <c r="AO385" s="234"/>
      <c r="AP385" s="234"/>
      <c r="AQ385" s="234"/>
      <c r="AR385" s="234"/>
      <c r="AS385" s="234"/>
      <c r="AT385" s="234"/>
      <c r="AU385" s="235"/>
      <c r="AV385" s="235"/>
      <c r="AW385" s="235"/>
      <c r="AX385" s="235"/>
      <c r="AY385" s="235"/>
      <c r="AZ385" s="235"/>
    </row>
    <row r="386" spans="1:52" ht="17.25" customHeight="1" x14ac:dyDescent="0.2">
      <c r="A386" s="234"/>
      <c r="B386" s="234"/>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c r="AA386" s="234"/>
      <c r="AB386" s="234"/>
      <c r="AC386" s="234"/>
      <c r="AD386" s="234"/>
      <c r="AE386" s="234"/>
      <c r="AF386" s="234"/>
      <c r="AG386" s="234"/>
      <c r="AH386" s="234"/>
      <c r="AI386" s="234"/>
      <c r="AJ386" s="234"/>
      <c r="AK386" s="234"/>
      <c r="AL386" s="234"/>
      <c r="AM386" s="234"/>
      <c r="AN386" s="234"/>
      <c r="AO386" s="234"/>
      <c r="AP386" s="234"/>
      <c r="AQ386" s="234"/>
      <c r="AR386" s="234"/>
      <c r="AS386" s="234"/>
      <c r="AT386" s="234"/>
      <c r="AU386" s="235"/>
      <c r="AV386" s="235"/>
      <c r="AW386" s="235"/>
      <c r="AX386" s="235"/>
      <c r="AY386" s="235"/>
      <c r="AZ386" s="235"/>
    </row>
    <row r="387" spans="1:52" ht="17.25" customHeight="1" x14ac:dyDescent="0.2">
      <c r="A387" s="234"/>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c r="AA387" s="234"/>
      <c r="AB387" s="234"/>
      <c r="AC387" s="234"/>
      <c r="AD387" s="234"/>
      <c r="AE387" s="234"/>
      <c r="AF387" s="234"/>
      <c r="AG387" s="234"/>
      <c r="AH387" s="234"/>
      <c r="AI387" s="234"/>
      <c r="AJ387" s="234"/>
      <c r="AK387" s="234"/>
      <c r="AL387" s="234"/>
      <c r="AM387" s="234"/>
      <c r="AN387" s="234"/>
      <c r="AO387" s="234"/>
      <c r="AP387" s="234"/>
      <c r="AQ387" s="234"/>
      <c r="AR387" s="234"/>
      <c r="AS387" s="234"/>
      <c r="AT387" s="234"/>
      <c r="AU387" s="235"/>
      <c r="AV387" s="235"/>
      <c r="AW387" s="235"/>
      <c r="AX387" s="235"/>
      <c r="AY387" s="235"/>
      <c r="AZ387" s="235"/>
    </row>
    <row r="388" spans="1:52" ht="17.25" customHeight="1" x14ac:dyDescent="0.2">
      <c r="A388" s="234"/>
      <c r="B388" s="234"/>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c r="AA388" s="234"/>
      <c r="AB388" s="234"/>
      <c r="AC388" s="234"/>
      <c r="AD388" s="234"/>
      <c r="AE388" s="234"/>
      <c r="AF388" s="234"/>
      <c r="AG388" s="234"/>
      <c r="AH388" s="234"/>
      <c r="AI388" s="234"/>
      <c r="AJ388" s="234"/>
      <c r="AK388" s="234"/>
      <c r="AL388" s="234"/>
      <c r="AM388" s="234"/>
      <c r="AN388" s="234"/>
      <c r="AO388" s="234"/>
      <c r="AP388" s="234"/>
      <c r="AQ388" s="234"/>
      <c r="AR388" s="234"/>
      <c r="AS388" s="234"/>
      <c r="AT388" s="234"/>
      <c r="AU388" s="235"/>
      <c r="AV388" s="235"/>
      <c r="AW388" s="235"/>
      <c r="AX388" s="235"/>
      <c r="AY388" s="235"/>
      <c r="AZ388" s="235"/>
    </row>
    <row r="389" spans="1:52" ht="17.25" customHeight="1" x14ac:dyDescent="0.2">
      <c r="A389" s="234"/>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c r="AA389" s="234"/>
      <c r="AB389" s="234"/>
      <c r="AC389" s="234"/>
      <c r="AD389" s="234"/>
      <c r="AE389" s="234"/>
      <c r="AF389" s="234"/>
      <c r="AG389" s="234"/>
      <c r="AH389" s="234"/>
      <c r="AI389" s="234"/>
      <c r="AJ389" s="234"/>
      <c r="AK389" s="234"/>
      <c r="AL389" s="234"/>
      <c r="AM389" s="234"/>
      <c r="AN389" s="234"/>
      <c r="AO389" s="234"/>
      <c r="AP389" s="234"/>
      <c r="AQ389" s="234"/>
      <c r="AR389" s="234"/>
      <c r="AS389" s="234"/>
      <c r="AT389" s="234"/>
      <c r="AU389" s="235"/>
      <c r="AV389" s="235"/>
      <c r="AW389" s="235"/>
      <c r="AX389" s="235"/>
      <c r="AY389" s="235"/>
      <c r="AZ389" s="235"/>
    </row>
    <row r="390" spans="1:52" ht="17.25" customHeight="1" x14ac:dyDescent="0.2">
      <c r="A390" s="234"/>
      <c r="B390" s="234"/>
      <c r="C390" s="234"/>
      <c r="D390" s="234"/>
      <c r="E390" s="234"/>
      <c r="F390" s="234"/>
      <c r="G390" s="234"/>
      <c r="H390" s="234"/>
      <c r="I390" s="234"/>
      <c r="J390" s="234"/>
      <c r="K390" s="234"/>
      <c r="L390" s="234"/>
      <c r="M390" s="234"/>
      <c r="N390" s="234"/>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5"/>
      <c r="AV390" s="235"/>
      <c r="AW390" s="235"/>
      <c r="AX390" s="235"/>
      <c r="AY390" s="235"/>
      <c r="AZ390" s="235"/>
    </row>
    <row r="391" spans="1:52" ht="17.25" customHeight="1" x14ac:dyDescent="0.2">
      <c r="A391" s="234"/>
      <c r="B391" s="234"/>
      <c r="C391" s="234"/>
      <c r="D391" s="234"/>
      <c r="E391" s="234"/>
      <c r="F391" s="234"/>
      <c r="G391" s="234"/>
      <c r="H391" s="234"/>
      <c r="I391" s="234"/>
      <c r="J391" s="234"/>
      <c r="K391" s="234"/>
      <c r="L391" s="234"/>
      <c r="M391" s="234"/>
      <c r="N391" s="234"/>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5"/>
      <c r="AV391" s="235"/>
      <c r="AW391" s="235"/>
      <c r="AX391" s="235"/>
      <c r="AY391" s="235"/>
      <c r="AZ391" s="235"/>
    </row>
    <row r="392" spans="1:52" ht="17.25" customHeight="1" x14ac:dyDescent="0.2">
      <c r="A392" s="234"/>
      <c r="B392" s="234"/>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5"/>
      <c r="AV392" s="235"/>
      <c r="AW392" s="235"/>
      <c r="AX392" s="235"/>
      <c r="AY392" s="235"/>
      <c r="AZ392" s="235"/>
    </row>
    <row r="393" spans="1:52" ht="17.25" customHeight="1" x14ac:dyDescent="0.2">
      <c r="A393" s="234"/>
      <c r="B393" s="234"/>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5"/>
      <c r="AV393" s="235"/>
      <c r="AW393" s="235"/>
      <c r="AX393" s="235"/>
      <c r="AY393" s="235"/>
      <c r="AZ393" s="235"/>
    </row>
    <row r="394" spans="1:52" ht="17.25" customHeight="1" x14ac:dyDescent="0.2">
      <c r="A394" s="234"/>
      <c r="B394" s="234"/>
      <c r="C394" s="234"/>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5"/>
      <c r="AV394" s="235"/>
      <c r="AW394" s="235"/>
      <c r="AX394" s="235"/>
      <c r="AY394" s="235"/>
      <c r="AZ394" s="235"/>
    </row>
    <row r="395" spans="1:52" ht="17.25" customHeight="1" x14ac:dyDescent="0.2">
      <c r="A395" s="234"/>
      <c r="B395" s="234"/>
      <c r="C395" s="234"/>
      <c r="D395" s="234"/>
      <c r="E395" s="234"/>
      <c r="F395" s="234"/>
      <c r="G395" s="234"/>
      <c r="H395" s="234"/>
      <c r="I395" s="234"/>
      <c r="J395" s="234"/>
      <c r="K395" s="234"/>
      <c r="L395" s="234"/>
      <c r="M395" s="234"/>
      <c r="N395" s="234"/>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5"/>
      <c r="AV395" s="235"/>
      <c r="AW395" s="235"/>
      <c r="AX395" s="235"/>
      <c r="AY395" s="235"/>
      <c r="AZ395" s="235"/>
    </row>
    <row r="396" spans="1:52" ht="17.25" customHeight="1" x14ac:dyDescent="0.2">
      <c r="A396" s="234"/>
      <c r="B396" s="234"/>
      <c r="C396" s="234"/>
      <c r="D396" s="234"/>
      <c r="E396" s="234"/>
      <c r="F396" s="234"/>
      <c r="G396" s="234"/>
      <c r="H396" s="234"/>
      <c r="I396" s="234"/>
      <c r="J396" s="234"/>
      <c r="K396" s="234"/>
      <c r="L396" s="234"/>
      <c r="M396" s="234"/>
      <c r="N396" s="234"/>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5"/>
      <c r="AV396" s="235"/>
      <c r="AW396" s="235"/>
      <c r="AX396" s="235"/>
      <c r="AY396" s="235"/>
      <c r="AZ396" s="235"/>
    </row>
    <row r="397" spans="1:52" ht="17.25" customHeight="1" x14ac:dyDescent="0.2">
      <c r="A397" s="234"/>
      <c r="B397" s="234"/>
      <c r="C397" s="234"/>
      <c r="D397" s="234"/>
      <c r="E397" s="234"/>
      <c r="F397" s="234"/>
      <c r="G397" s="234"/>
      <c r="H397" s="234"/>
      <c r="I397" s="234"/>
      <c r="J397" s="234"/>
      <c r="K397" s="234"/>
      <c r="L397" s="234"/>
      <c r="M397" s="234"/>
      <c r="N397" s="234"/>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5"/>
      <c r="AV397" s="235"/>
      <c r="AW397" s="235"/>
      <c r="AX397" s="235"/>
      <c r="AY397" s="235"/>
      <c r="AZ397" s="235"/>
    </row>
    <row r="398" spans="1:52" ht="17.25" customHeight="1" x14ac:dyDescent="0.2">
      <c r="A398" s="234"/>
      <c r="B398" s="234"/>
      <c r="C398" s="234"/>
      <c r="D398" s="234"/>
      <c r="E398" s="234"/>
      <c r="F398" s="234"/>
      <c r="G398" s="234"/>
      <c r="H398" s="234"/>
      <c r="I398" s="234"/>
      <c r="J398" s="234"/>
      <c r="K398" s="234"/>
      <c r="L398" s="234"/>
      <c r="M398" s="234"/>
      <c r="N398" s="234"/>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5"/>
      <c r="AV398" s="235"/>
      <c r="AW398" s="235"/>
      <c r="AX398" s="235"/>
      <c r="AY398" s="235"/>
      <c r="AZ398" s="235"/>
    </row>
    <row r="399" spans="1:52" ht="17.25" customHeight="1" x14ac:dyDescent="0.2">
      <c r="A399" s="234"/>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5"/>
      <c r="AV399" s="235"/>
      <c r="AW399" s="235"/>
      <c r="AX399" s="235"/>
      <c r="AY399" s="235"/>
      <c r="AZ399" s="235"/>
    </row>
    <row r="400" spans="1:52" ht="17.25" customHeight="1" x14ac:dyDescent="0.2">
      <c r="A400" s="234"/>
      <c r="B400" s="234"/>
      <c r="C400" s="234"/>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5"/>
      <c r="AV400" s="235"/>
      <c r="AW400" s="235"/>
      <c r="AX400" s="235"/>
      <c r="AY400" s="235"/>
      <c r="AZ400" s="235"/>
    </row>
    <row r="401" spans="1:52" ht="17.25" customHeight="1" x14ac:dyDescent="0.2">
      <c r="A401" s="234"/>
      <c r="B401" s="234"/>
      <c r="C401" s="234"/>
      <c r="D401" s="234"/>
      <c r="E401" s="234"/>
      <c r="F401" s="234"/>
      <c r="G401" s="234"/>
      <c r="H401" s="234"/>
      <c r="I401" s="234"/>
      <c r="J401" s="234"/>
      <c r="K401" s="234"/>
      <c r="L401" s="234"/>
      <c r="M401" s="234"/>
      <c r="N401" s="234"/>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5"/>
      <c r="AV401" s="235"/>
      <c r="AW401" s="235"/>
      <c r="AX401" s="235"/>
      <c r="AY401" s="235"/>
      <c r="AZ401" s="235"/>
    </row>
    <row r="402" spans="1:52" ht="17.25" customHeight="1" x14ac:dyDescent="0.2">
      <c r="A402" s="234"/>
      <c r="B402" s="234"/>
      <c r="C402" s="234"/>
      <c r="D402" s="234"/>
      <c r="E402" s="234"/>
      <c r="F402" s="234"/>
      <c r="G402" s="234"/>
      <c r="H402" s="234"/>
      <c r="I402" s="234"/>
      <c r="J402" s="234"/>
      <c r="K402" s="234"/>
      <c r="L402" s="234"/>
      <c r="M402" s="234"/>
      <c r="N402" s="234"/>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5"/>
      <c r="AV402" s="235"/>
      <c r="AW402" s="235"/>
      <c r="AX402" s="235"/>
      <c r="AY402" s="235"/>
      <c r="AZ402" s="235"/>
    </row>
    <row r="403" spans="1:52" ht="17.25" customHeight="1" x14ac:dyDescent="0.2">
      <c r="A403" s="234"/>
      <c r="B403" s="234"/>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5"/>
      <c r="AV403" s="235"/>
      <c r="AW403" s="235"/>
      <c r="AX403" s="235"/>
      <c r="AY403" s="235"/>
      <c r="AZ403" s="235"/>
    </row>
    <row r="404" spans="1:52" ht="17.25" customHeight="1" x14ac:dyDescent="0.2">
      <c r="A404" s="234"/>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5"/>
      <c r="AV404" s="235"/>
      <c r="AW404" s="235"/>
      <c r="AX404" s="235"/>
      <c r="AY404" s="235"/>
      <c r="AZ404" s="235"/>
    </row>
    <row r="405" spans="1:52" ht="17.25" customHeight="1" x14ac:dyDescent="0.2">
      <c r="A405" s="234"/>
      <c r="B405" s="234"/>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5"/>
      <c r="AV405" s="235"/>
      <c r="AW405" s="235"/>
      <c r="AX405" s="235"/>
      <c r="AY405" s="235"/>
      <c r="AZ405" s="235"/>
    </row>
    <row r="406" spans="1:52" ht="17.25" customHeight="1" x14ac:dyDescent="0.2">
      <c r="A406" s="234"/>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5"/>
      <c r="AV406" s="235"/>
      <c r="AW406" s="235"/>
      <c r="AX406" s="235"/>
      <c r="AY406" s="235"/>
      <c r="AZ406" s="235"/>
    </row>
    <row r="407" spans="1:52" ht="17.25" customHeight="1" x14ac:dyDescent="0.2">
      <c r="A407" s="234"/>
      <c r="B407" s="234"/>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5"/>
      <c r="AV407" s="235"/>
      <c r="AW407" s="235"/>
      <c r="AX407" s="235"/>
      <c r="AY407" s="235"/>
      <c r="AZ407" s="235"/>
    </row>
    <row r="408" spans="1:52" ht="17.25" customHeight="1" x14ac:dyDescent="0.2">
      <c r="A408" s="234"/>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5"/>
      <c r="AV408" s="235"/>
      <c r="AW408" s="235"/>
      <c r="AX408" s="235"/>
      <c r="AY408" s="235"/>
      <c r="AZ408" s="235"/>
    </row>
    <row r="409" spans="1:52" ht="17.25" customHeight="1" x14ac:dyDescent="0.2">
      <c r="A409" s="234"/>
      <c r="B409" s="234"/>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5"/>
      <c r="AV409" s="235"/>
      <c r="AW409" s="235"/>
      <c r="AX409" s="235"/>
      <c r="AY409" s="235"/>
      <c r="AZ409" s="235"/>
    </row>
    <row r="410" spans="1:52" ht="17.25" customHeight="1" x14ac:dyDescent="0.2">
      <c r="A410" s="234"/>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5"/>
      <c r="AV410" s="235"/>
      <c r="AW410" s="235"/>
      <c r="AX410" s="235"/>
      <c r="AY410" s="235"/>
      <c r="AZ410" s="235"/>
    </row>
    <row r="411" spans="1:52" ht="17.25" customHeight="1" x14ac:dyDescent="0.2">
      <c r="A411" s="234"/>
      <c r="B411" s="234"/>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5"/>
      <c r="AV411" s="235"/>
      <c r="AW411" s="235"/>
      <c r="AX411" s="235"/>
      <c r="AY411" s="235"/>
      <c r="AZ411" s="235"/>
    </row>
    <row r="412" spans="1:52" ht="17.25" customHeight="1" x14ac:dyDescent="0.2">
      <c r="A412" s="234"/>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5"/>
      <c r="AV412" s="235"/>
      <c r="AW412" s="235"/>
      <c r="AX412" s="235"/>
      <c r="AY412" s="235"/>
      <c r="AZ412" s="235"/>
    </row>
    <row r="413" spans="1:52" ht="17.25" customHeight="1" x14ac:dyDescent="0.2">
      <c r="A413" s="234"/>
      <c r="B413" s="234"/>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5"/>
      <c r="AV413" s="235"/>
      <c r="AW413" s="235"/>
      <c r="AX413" s="235"/>
      <c r="AY413" s="235"/>
      <c r="AZ413" s="235"/>
    </row>
    <row r="414" spans="1:52" ht="17.25" customHeight="1" x14ac:dyDescent="0.2">
      <c r="A414" s="234"/>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5"/>
      <c r="AV414" s="235"/>
      <c r="AW414" s="235"/>
      <c r="AX414" s="235"/>
      <c r="AY414" s="235"/>
      <c r="AZ414" s="235"/>
    </row>
    <row r="415" spans="1:52" ht="17.25" customHeight="1" x14ac:dyDescent="0.2">
      <c r="A415" s="234"/>
      <c r="B415" s="234"/>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5"/>
      <c r="AV415" s="235"/>
      <c r="AW415" s="235"/>
      <c r="AX415" s="235"/>
      <c r="AY415" s="235"/>
      <c r="AZ415" s="235"/>
    </row>
    <row r="416" spans="1:52" ht="17.25" customHeight="1" x14ac:dyDescent="0.2">
      <c r="A416" s="234"/>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5"/>
      <c r="AV416" s="235"/>
      <c r="AW416" s="235"/>
      <c r="AX416" s="235"/>
      <c r="AY416" s="235"/>
      <c r="AZ416" s="235"/>
    </row>
    <row r="417" spans="1:52" ht="17.25" customHeight="1" x14ac:dyDescent="0.2">
      <c r="A417" s="234"/>
      <c r="B417" s="234"/>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5"/>
      <c r="AV417" s="235"/>
      <c r="AW417" s="235"/>
      <c r="AX417" s="235"/>
      <c r="AY417" s="235"/>
      <c r="AZ417" s="235"/>
    </row>
    <row r="418" spans="1:52" ht="17.25" customHeight="1" x14ac:dyDescent="0.2">
      <c r="A418" s="234"/>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5"/>
      <c r="AV418" s="235"/>
      <c r="AW418" s="235"/>
      <c r="AX418" s="235"/>
      <c r="AY418" s="235"/>
      <c r="AZ418" s="235"/>
    </row>
    <row r="419" spans="1:52" ht="17.25" customHeight="1" x14ac:dyDescent="0.2">
      <c r="A419" s="234"/>
      <c r="B419" s="234"/>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5"/>
      <c r="AV419" s="235"/>
      <c r="AW419" s="235"/>
      <c r="AX419" s="235"/>
      <c r="AY419" s="235"/>
      <c r="AZ419" s="235"/>
    </row>
    <row r="420" spans="1:52" ht="17.25" customHeight="1" x14ac:dyDescent="0.2">
      <c r="A420" s="234"/>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5"/>
      <c r="AV420" s="235"/>
      <c r="AW420" s="235"/>
      <c r="AX420" s="235"/>
      <c r="AY420" s="235"/>
      <c r="AZ420" s="235"/>
    </row>
    <row r="421" spans="1:52" ht="17.25" customHeight="1" x14ac:dyDescent="0.2">
      <c r="A421" s="234"/>
      <c r="B421" s="234"/>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5"/>
      <c r="AV421" s="235"/>
      <c r="AW421" s="235"/>
      <c r="AX421" s="235"/>
      <c r="AY421" s="235"/>
      <c r="AZ421" s="235"/>
    </row>
    <row r="422" spans="1:52" ht="17.25" customHeight="1" x14ac:dyDescent="0.2">
      <c r="A422" s="234"/>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5"/>
      <c r="AV422" s="235"/>
      <c r="AW422" s="235"/>
      <c r="AX422" s="235"/>
      <c r="AY422" s="235"/>
      <c r="AZ422" s="235"/>
    </row>
    <row r="423" spans="1:52" ht="17.25" customHeight="1" x14ac:dyDescent="0.2">
      <c r="A423" s="234"/>
      <c r="B423" s="234"/>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5"/>
      <c r="AV423" s="235"/>
      <c r="AW423" s="235"/>
      <c r="AX423" s="235"/>
      <c r="AY423" s="235"/>
      <c r="AZ423" s="235"/>
    </row>
    <row r="424" spans="1:52" ht="17.25" customHeight="1" x14ac:dyDescent="0.2">
      <c r="A424" s="234"/>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5"/>
      <c r="AV424" s="235"/>
      <c r="AW424" s="235"/>
      <c r="AX424" s="235"/>
      <c r="AY424" s="235"/>
      <c r="AZ424" s="235"/>
    </row>
    <row r="425" spans="1:52" ht="17.25" customHeight="1" x14ac:dyDescent="0.2">
      <c r="A425" s="234"/>
      <c r="B425" s="234"/>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5"/>
      <c r="AV425" s="235"/>
      <c r="AW425" s="235"/>
      <c r="AX425" s="235"/>
      <c r="AY425" s="235"/>
      <c r="AZ425" s="235"/>
    </row>
    <row r="426" spans="1:52" ht="17.25" customHeight="1" x14ac:dyDescent="0.2">
      <c r="A426" s="234"/>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5"/>
      <c r="AV426" s="235"/>
      <c r="AW426" s="235"/>
      <c r="AX426" s="235"/>
      <c r="AY426" s="235"/>
      <c r="AZ426" s="235"/>
    </row>
    <row r="427" spans="1:52" ht="17.25" customHeight="1" x14ac:dyDescent="0.2">
      <c r="A427" s="234"/>
      <c r="B427" s="234"/>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5"/>
      <c r="AV427" s="235"/>
      <c r="AW427" s="235"/>
      <c r="AX427" s="235"/>
      <c r="AY427" s="235"/>
      <c r="AZ427" s="235"/>
    </row>
    <row r="428" spans="1:52" ht="17.25" customHeight="1" x14ac:dyDescent="0.2">
      <c r="A428" s="234"/>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5"/>
      <c r="AV428" s="235"/>
      <c r="AW428" s="235"/>
      <c r="AX428" s="235"/>
      <c r="AY428" s="235"/>
      <c r="AZ428" s="235"/>
    </row>
    <row r="429" spans="1:52" ht="17.25" customHeight="1" x14ac:dyDescent="0.2">
      <c r="A429" s="234"/>
      <c r="B429" s="234"/>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5"/>
      <c r="AV429" s="235"/>
      <c r="AW429" s="235"/>
      <c r="AX429" s="235"/>
      <c r="AY429" s="235"/>
      <c r="AZ429" s="235"/>
    </row>
    <row r="430" spans="1:52" ht="17.25" customHeight="1" x14ac:dyDescent="0.2">
      <c r="A430" s="234"/>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5"/>
      <c r="AV430" s="235"/>
      <c r="AW430" s="235"/>
      <c r="AX430" s="235"/>
      <c r="AY430" s="235"/>
      <c r="AZ430" s="235"/>
    </row>
    <row r="431" spans="1:52" ht="17.25" customHeight="1" x14ac:dyDescent="0.2">
      <c r="A431" s="234"/>
      <c r="B431" s="234"/>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5"/>
      <c r="AV431" s="235"/>
      <c r="AW431" s="235"/>
      <c r="AX431" s="235"/>
      <c r="AY431" s="235"/>
      <c r="AZ431" s="235"/>
    </row>
    <row r="432" spans="1:52" ht="17.25" customHeight="1" x14ac:dyDescent="0.2">
      <c r="A432" s="234"/>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5"/>
      <c r="AV432" s="235"/>
      <c r="AW432" s="235"/>
      <c r="AX432" s="235"/>
      <c r="AY432" s="235"/>
      <c r="AZ432" s="235"/>
    </row>
    <row r="433" spans="1:52" ht="17.25" customHeight="1" x14ac:dyDescent="0.2">
      <c r="A433" s="234"/>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5"/>
      <c r="AV433" s="235"/>
      <c r="AW433" s="235"/>
      <c r="AX433" s="235"/>
      <c r="AY433" s="235"/>
      <c r="AZ433" s="235"/>
    </row>
    <row r="434" spans="1:52" ht="17.25" customHeight="1" x14ac:dyDescent="0.2">
      <c r="A434" s="234"/>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5"/>
      <c r="AV434" s="235"/>
      <c r="AW434" s="235"/>
      <c r="AX434" s="235"/>
      <c r="AY434" s="235"/>
      <c r="AZ434" s="235"/>
    </row>
    <row r="435" spans="1:52" ht="17.25" customHeight="1" x14ac:dyDescent="0.2">
      <c r="A435" s="234"/>
      <c r="B435" s="234"/>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5"/>
      <c r="AV435" s="235"/>
      <c r="AW435" s="235"/>
      <c r="AX435" s="235"/>
      <c r="AY435" s="235"/>
      <c r="AZ435" s="235"/>
    </row>
    <row r="436" spans="1:52" ht="17.25" customHeight="1" x14ac:dyDescent="0.2">
      <c r="A436" s="234"/>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5"/>
      <c r="AV436" s="235"/>
      <c r="AW436" s="235"/>
      <c r="AX436" s="235"/>
      <c r="AY436" s="235"/>
      <c r="AZ436" s="235"/>
    </row>
    <row r="437" spans="1:52" ht="17.25" customHeight="1" x14ac:dyDescent="0.2">
      <c r="A437" s="234"/>
      <c r="B437" s="234"/>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5"/>
      <c r="AV437" s="235"/>
      <c r="AW437" s="235"/>
      <c r="AX437" s="235"/>
      <c r="AY437" s="235"/>
      <c r="AZ437" s="235"/>
    </row>
    <row r="438" spans="1:52" ht="17.25" customHeight="1" x14ac:dyDescent="0.2">
      <c r="A438" s="234"/>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5"/>
      <c r="AV438" s="235"/>
      <c r="AW438" s="235"/>
      <c r="AX438" s="235"/>
      <c r="AY438" s="235"/>
      <c r="AZ438" s="235"/>
    </row>
    <row r="439" spans="1:52" ht="17.25" customHeight="1" x14ac:dyDescent="0.2">
      <c r="A439" s="234"/>
      <c r="B439" s="234"/>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5"/>
      <c r="AV439" s="235"/>
      <c r="AW439" s="235"/>
      <c r="AX439" s="235"/>
      <c r="AY439" s="235"/>
      <c r="AZ439" s="235"/>
    </row>
    <row r="440" spans="1:52" ht="17.25" customHeight="1" x14ac:dyDescent="0.2">
      <c r="A440" s="234"/>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5"/>
      <c r="AV440" s="235"/>
      <c r="AW440" s="235"/>
      <c r="AX440" s="235"/>
      <c r="AY440" s="235"/>
      <c r="AZ440" s="235"/>
    </row>
    <row r="441" spans="1:52" ht="17.25" customHeight="1" x14ac:dyDescent="0.2">
      <c r="A441" s="234"/>
      <c r="B441" s="234"/>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5"/>
      <c r="AV441" s="235"/>
      <c r="AW441" s="235"/>
      <c r="AX441" s="235"/>
      <c r="AY441" s="235"/>
      <c r="AZ441" s="235"/>
    </row>
    <row r="442" spans="1:52" ht="17.25" customHeight="1" x14ac:dyDescent="0.2">
      <c r="A442" s="234"/>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5"/>
      <c r="AV442" s="235"/>
      <c r="AW442" s="235"/>
      <c r="AX442" s="235"/>
      <c r="AY442" s="235"/>
      <c r="AZ442" s="235"/>
    </row>
    <row r="443" spans="1:52" ht="17.25" customHeight="1" x14ac:dyDescent="0.2">
      <c r="A443" s="234"/>
      <c r="B443" s="234"/>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5"/>
      <c r="AV443" s="235"/>
      <c r="AW443" s="235"/>
      <c r="AX443" s="235"/>
      <c r="AY443" s="235"/>
      <c r="AZ443" s="235"/>
    </row>
    <row r="444" spans="1:52" ht="17.25" customHeight="1" x14ac:dyDescent="0.2">
      <c r="A444" s="234"/>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5"/>
      <c r="AV444" s="235"/>
      <c r="AW444" s="235"/>
      <c r="AX444" s="235"/>
      <c r="AY444" s="235"/>
      <c r="AZ444" s="235"/>
    </row>
    <row r="445" spans="1:52" ht="17.25" customHeight="1" x14ac:dyDescent="0.2">
      <c r="A445" s="234"/>
      <c r="B445" s="234"/>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5"/>
      <c r="AV445" s="235"/>
      <c r="AW445" s="235"/>
      <c r="AX445" s="235"/>
      <c r="AY445" s="235"/>
      <c r="AZ445" s="235"/>
    </row>
    <row r="446" spans="1:52" ht="17.25" customHeight="1" x14ac:dyDescent="0.2">
      <c r="A446" s="234"/>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5"/>
      <c r="AV446" s="235"/>
      <c r="AW446" s="235"/>
      <c r="AX446" s="235"/>
      <c r="AY446" s="235"/>
      <c r="AZ446" s="235"/>
    </row>
    <row r="447" spans="1:52" ht="17.25" customHeight="1" x14ac:dyDescent="0.2">
      <c r="A447" s="234"/>
      <c r="B447" s="234"/>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5"/>
      <c r="AV447" s="235"/>
      <c r="AW447" s="235"/>
      <c r="AX447" s="235"/>
      <c r="AY447" s="235"/>
      <c r="AZ447" s="235"/>
    </row>
    <row r="448" spans="1:52" ht="17.25" customHeight="1" x14ac:dyDescent="0.2">
      <c r="A448" s="234"/>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5"/>
      <c r="AV448" s="235"/>
      <c r="AW448" s="235"/>
      <c r="AX448" s="235"/>
      <c r="AY448" s="235"/>
      <c r="AZ448" s="235"/>
    </row>
    <row r="449" spans="1:52" ht="17.25" customHeight="1" x14ac:dyDescent="0.2">
      <c r="A449" s="234"/>
      <c r="B449" s="234"/>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5"/>
      <c r="AV449" s="235"/>
      <c r="AW449" s="235"/>
      <c r="AX449" s="235"/>
      <c r="AY449" s="235"/>
      <c r="AZ449" s="235"/>
    </row>
    <row r="450" spans="1:52" ht="17.25" customHeight="1" x14ac:dyDescent="0.2">
      <c r="A450" s="234"/>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5"/>
      <c r="AV450" s="235"/>
      <c r="AW450" s="235"/>
      <c r="AX450" s="235"/>
      <c r="AY450" s="235"/>
      <c r="AZ450" s="235"/>
    </row>
    <row r="451" spans="1:52" ht="17.25" customHeight="1" x14ac:dyDescent="0.2">
      <c r="A451" s="234"/>
      <c r="B451" s="234"/>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5"/>
      <c r="AV451" s="235"/>
      <c r="AW451" s="235"/>
      <c r="AX451" s="235"/>
      <c r="AY451" s="235"/>
      <c r="AZ451" s="235"/>
    </row>
    <row r="452" spans="1:52" ht="17.25" customHeight="1" x14ac:dyDescent="0.2">
      <c r="A452" s="234"/>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5"/>
      <c r="AV452" s="235"/>
      <c r="AW452" s="235"/>
      <c r="AX452" s="235"/>
      <c r="AY452" s="235"/>
      <c r="AZ452" s="235"/>
    </row>
    <row r="453" spans="1:52" ht="17.25" customHeight="1" x14ac:dyDescent="0.2">
      <c r="A453" s="234"/>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5"/>
      <c r="AV453" s="235"/>
      <c r="AW453" s="235"/>
      <c r="AX453" s="235"/>
      <c r="AY453" s="235"/>
      <c r="AZ453" s="235"/>
    </row>
    <row r="454" spans="1:52" ht="17.25" customHeight="1" x14ac:dyDescent="0.2">
      <c r="A454" s="234"/>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5"/>
      <c r="AV454" s="235"/>
      <c r="AW454" s="235"/>
      <c r="AX454" s="235"/>
      <c r="AY454" s="235"/>
      <c r="AZ454" s="235"/>
    </row>
    <row r="455" spans="1:52" ht="17.25" customHeight="1" x14ac:dyDescent="0.2">
      <c r="A455" s="234"/>
      <c r="B455" s="234"/>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5"/>
      <c r="AV455" s="235"/>
      <c r="AW455" s="235"/>
      <c r="AX455" s="235"/>
      <c r="AY455" s="235"/>
      <c r="AZ455" s="235"/>
    </row>
    <row r="456" spans="1:52" ht="17.25" customHeight="1" x14ac:dyDescent="0.2">
      <c r="A456" s="234"/>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5"/>
      <c r="AV456" s="235"/>
      <c r="AW456" s="235"/>
      <c r="AX456" s="235"/>
      <c r="AY456" s="235"/>
      <c r="AZ456" s="235"/>
    </row>
    <row r="457" spans="1:52" ht="17.25" customHeight="1" x14ac:dyDescent="0.2">
      <c r="A457" s="234"/>
      <c r="B457" s="234"/>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5"/>
      <c r="AV457" s="235"/>
      <c r="AW457" s="235"/>
      <c r="AX457" s="235"/>
      <c r="AY457" s="235"/>
      <c r="AZ457" s="235"/>
    </row>
    <row r="458" spans="1:52" ht="17.25" customHeight="1" x14ac:dyDescent="0.2">
      <c r="A458" s="234"/>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5"/>
      <c r="AV458" s="235"/>
      <c r="AW458" s="235"/>
      <c r="AX458" s="235"/>
      <c r="AY458" s="235"/>
      <c r="AZ458" s="235"/>
    </row>
    <row r="459" spans="1:52" ht="17.25" customHeight="1" x14ac:dyDescent="0.2">
      <c r="A459" s="234"/>
      <c r="B459" s="234"/>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5"/>
      <c r="AV459" s="235"/>
      <c r="AW459" s="235"/>
      <c r="AX459" s="235"/>
      <c r="AY459" s="235"/>
      <c r="AZ459" s="235"/>
    </row>
    <row r="460" spans="1:52" ht="17.25" customHeight="1" x14ac:dyDescent="0.2">
      <c r="A460" s="234"/>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5"/>
      <c r="AV460" s="235"/>
      <c r="AW460" s="235"/>
      <c r="AX460" s="235"/>
      <c r="AY460" s="235"/>
      <c r="AZ460" s="235"/>
    </row>
    <row r="461" spans="1:52" ht="17.25" customHeight="1" x14ac:dyDescent="0.2">
      <c r="A461" s="234"/>
      <c r="B461" s="234"/>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5"/>
      <c r="AV461" s="235"/>
      <c r="AW461" s="235"/>
      <c r="AX461" s="235"/>
      <c r="AY461" s="235"/>
      <c r="AZ461" s="235"/>
    </row>
    <row r="462" spans="1:52" ht="17.25" customHeight="1" x14ac:dyDescent="0.2">
      <c r="A462" s="234"/>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5"/>
      <c r="AV462" s="235"/>
      <c r="AW462" s="235"/>
      <c r="AX462" s="235"/>
      <c r="AY462" s="235"/>
      <c r="AZ462" s="235"/>
    </row>
    <row r="463" spans="1:52" ht="17.25" customHeight="1" x14ac:dyDescent="0.2">
      <c r="A463" s="234"/>
      <c r="B463" s="234"/>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5"/>
      <c r="AV463" s="235"/>
      <c r="AW463" s="235"/>
      <c r="AX463" s="235"/>
      <c r="AY463" s="235"/>
      <c r="AZ463" s="235"/>
    </row>
    <row r="464" spans="1:52" ht="17.25" customHeight="1" x14ac:dyDescent="0.2">
      <c r="A464" s="234"/>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5"/>
      <c r="AV464" s="235"/>
      <c r="AW464" s="235"/>
      <c r="AX464" s="235"/>
      <c r="AY464" s="235"/>
      <c r="AZ464" s="235"/>
    </row>
    <row r="465" spans="1:52" ht="17.25" customHeight="1" x14ac:dyDescent="0.2">
      <c r="A465" s="234"/>
      <c r="B465" s="234"/>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5"/>
      <c r="AV465" s="235"/>
      <c r="AW465" s="235"/>
      <c r="AX465" s="235"/>
      <c r="AY465" s="235"/>
      <c r="AZ465" s="235"/>
    </row>
    <row r="466" spans="1:52" ht="17.25" customHeight="1" x14ac:dyDescent="0.2">
      <c r="A466" s="234"/>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5"/>
      <c r="AV466" s="235"/>
      <c r="AW466" s="235"/>
      <c r="AX466" s="235"/>
      <c r="AY466" s="235"/>
      <c r="AZ466" s="235"/>
    </row>
    <row r="467" spans="1:52" ht="17.25" customHeight="1" x14ac:dyDescent="0.2">
      <c r="A467" s="234"/>
      <c r="B467" s="234"/>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5"/>
      <c r="AV467" s="235"/>
      <c r="AW467" s="235"/>
      <c r="AX467" s="235"/>
      <c r="AY467" s="235"/>
      <c r="AZ467" s="235"/>
    </row>
    <row r="468" spans="1:52" ht="17.25" customHeight="1" x14ac:dyDescent="0.2">
      <c r="A468" s="234"/>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5"/>
      <c r="AV468" s="235"/>
      <c r="AW468" s="235"/>
      <c r="AX468" s="235"/>
      <c r="AY468" s="235"/>
      <c r="AZ468" s="235"/>
    </row>
    <row r="469" spans="1:52" ht="17.25" customHeight="1" x14ac:dyDescent="0.2">
      <c r="A469" s="234"/>
      <c r="B469" s="234"/>
      <c r="C469" s="234"/>
      <c r="D469" s="234"/>
      <c r="E469" s="234"/>
      <c r="F469" s="234"/>
      <c r="G469" s="234"/>
      <c r="H469" s="234"/>
      <c r="I469" s="234"/>
      <c r="J469" s="234"/>
      <c r="K469" s="234"/>
      <c r="L469" s="234"/>
      <c r="M469" s="234"/>
      <c r="N469" s="234"/>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5"/>
      <c r="AV469" s="235"/>
      <c r="AW469" s="235"/>
      <c r="AX469" s="235"/>
      <c r="AY469" s="235"/>
      <c r="AZ469" s="235"/>
    </row>
    <row r="470" spans="1:52" ht="17.25" customHeight="1" x14ac:dyDescent="0.2">
      <c r="A470" s="234"/>
      <c r="B470" s="234"/>
      <c r="C470" s="234"/>
      <c r="D470" s="234"/>
      <c r="E470" s="234"/>
      <c r="F470" s="234"/>
      <c r="G470" s="234"/>
      <c r="H470" s="234"/>
      <c r="I470" s="234"/>
      <c r="J470" s="234"/>
      <c r="K470" s="234"/>
      <c r="L470" s="234"/>
      <c r="M470" s="234"/>
      <c r="N470" s="234"/>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5"/>
      <c r="AV470" s="235"/>
      <c r="AW470" s="235"/>
      <c r="AX470" s="235"/>
      <c r="AY470" s="235"/>
      <c r="AZ470" s="235"/>
    </row>
    <row r="471" spans="1:52" ht="17.25" customHeight="1" x14ac:dyDescent="0.2">
      <c r="A471" s="234"/>
      <c r="B471" s="234"/>
      <c r="C471" s="234"/>
      <c r="D471" s="234"/>
      <c r="E471" s="234"/>
      <c r="F471" s="234"/>
      <c r="G471" s="234"/>
      <c r="H471" s="234"/>
      <c r="I471" s="234"/>
      <c r="J471" s="234"/>
      <c r="K471" s="234"/>
      <c r="L471" s="234"/>
      <c r="M471" s="234"/>
      <c r="N471" s="234"/>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5"/>
      <c r="AV471" s="235"/>
      <c r="AW471" s="235"/>
      <c r="AX471" s="235"/>
      <c r="AY471" s="235"/>
      <c r="AZ471" s="235"/>
    </row>
    <row r="472" spans="1:52" ht="17.25" customHeight="1" x14ac:dyDescent="0.2">
      <c r="A472" s="234"/>
      <c r="B472" s="234"/>
      <c r="C472" s="234"/>
      <c r="D472" s="234"/>
      <c r="E472" s="234"/>
      <c r="F472" s="234"/>
      <c r="G472" s="234"/>
      <c r="H472" s="234"/>
      <c r="I472" s="234"/>
      <c r="J472" s="234"/>
      <c r="K472" s="234"/>
      <c r="L472" s="234"/>
      <c r="M472" s="234"/>
      <c r="N472" s="234"/>
      <c r="O472" s="234"/>
      <c r="P472" s="234"/>
      <c r="Q472" s="234"/>
      <c r="R472" s="234"/>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5"/>
      <c r="AV472" s="235"/>
      <c r="AW472" s="235"/>
      <c r="AX472" s="235"/>
      <c r="AY472" s="235"/>
      <c r="AZ472" s="235"/>
    </row>
    <row r="473" spans="1:52" ht="17.25" customHeight="1" x14ac:dyDescent="0.2">
      <c r="A473" s="234"/>
      <c r="B473" s="234"/>
      <c r="C473" s="234"/>
      <c r="D473" s="234"/>
      <c r="E473" s="234"/>
      <c r="F473" s="234"/>
      <c r="G473" s="234"/>
      <c r="H473" s="234"/>
      <c r="I473" s="234"/>
      <c r="J473" s="234"/>
      <c r="K473" s="234"/>
      <c r="L473" s="234"/>
      <c r="M473" s="234"/>
      <c r="N473" s="234"/>
      <c r="O473" s="234"/>
      <c r="P473" s="234"/>
      <c r="Q473" s="234"/>
      <c r="R473" s="234"/>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5"/>
      <c r="AV473" s="235"/>
      <c r="AW473" s="235"/>
      <c r="AX473" s="235"/>
      <c r="AY473" s="235"/>
      <c r="AZ473" s="235"/>
    </row>
    <row r="474" spans="1:52" ht="17.25" customHeight="1" x14ac:dyDescent="0.2">
      <c r="A474" s="234"/>
      <c r="B474" s="234"/>
      <c r="C474" s="234"/>
      <c r="D474" s="234"/>
      <c r="E474" s="234"/>
      <c r="F474" s="234"/>
      <c r="G474" s="234"/>
      <c r="H474" s="234"/>
      <c r="I474" s="234"/>
      <c r="J474" s="234"/>
      <c r="K474" s="234"/>
      <c r="L474" s="234"/>
      <c r="M474" s="234"/>
      <c r="N474" s="234"/>
      <c r="O474" s="234"/>
      <c r="P474" s="234"/>
      <c r="Q474" s="234"/>
      <c r="R474" s="234"/>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5"/>
      <c r="AV474" s="235"/>
      <c r="AW474" s="235"/>
      <c r="AX474" s="235"/>
      <c r="AY474" s="235"/>
      <c r="AZ474" s="235"/>
    </row>
    <row r="475" spans="1:52" ht="17.25" customHeight="1" x14ac:dyDescent="0.2">
      <c r="A475" s="234"/>
      <c r="B475" s="234"/>
      <c r="C475" s="234"/>
      <c r="D475" s="234"/>
      <c r="E475" s="234"/>
      <c r="F475" s="234"/>
      <c r="G475" s="234"/>
      <c r="H475" s="234"/>
      <c r="I475" s="234"/>
      <c r="J475" s="234"/>
      <c r="K475" s="234"/>
      <c r="L475" s="234"/>
      <c r="M475" s="234"/>
      <c r="N475" s="234"/>
      <c r="O475" s="234"/>
      <c r="P475" s="234"/>
      <c r="Q475" s="234"/>
      <c r="R475" s="234"/>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5"/>
      <c r="AV475" s="235"/>
      <c r="AW475" s="235"/>
      <c r="AX475" s="235"/>
      <c r="AY475" s="235"/>
      <c r="AZ475" s="235"/>
    </row>
    <row r="476" spans="1:52" ht="17.25" customHeight="1" x14ac:dyDescent="0.2">
      <c r="A476" s="234"/>
      <c r="B476" s="234"/>
      <c r="C476" s="234"/>
      <c r="D476" s="234"/>
      <c r="E476" s="234"/>
      <c r="F476" s="234"/>
      <c r="G476" s="234"/>
      <c r="H476" s="234"/>
      <c r="I476" s="234"/>
      <c r="J476" s="234"/>
      <c r="K476" s="234"/>
      <c r="L476" s="234"/>
      <c r="M476" s="234"/>
      <c r="N476" s="234"/>
      <c r="O476" s="234"/>
      <c r="P476" s="234"/>
      <c r="Q476" s="234"/>
      <c r="R476" s="234"/>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5"/>
      <c r="AV476" s="235"/>
      <c r="AW476" s="235"/>
      <c r="AX476" s="235"/>
      <c r="AY476" s="235"/>
      <c r="AZ476" s="235"/>
    </row>
    <row r="477" spans="1:52" ht="17.25" customHeight="1" x14ac:dyDescent="0.2">
      <c r="A477" s="234"/>
      <c r="B477" s="234"/>
      <c r="C477" s="234"/>
      <c r="D477" s="234"/>
      <c r="E477" s="234"/>
      <c r="F477" s="234"/>
      <c r="G477" s="234"/>
      <c r="H477" s="234"/>
      <c r="I477" s="234"/>
      <c r="J477" s="234"/>
      <c r="K477" s="234"/>
      <c r="L477" s="234"/>
      <c r="M477" s="234"/>
      <c r="N477" s="234"/>
      <c r="O477" s="234"/>
      <c r="P477" s="234"/>
      <c r="Q477" s="234"/>
      <c r="R477" s="234"/>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5"/>
      <c r="AV477" s="235"/>
      <c r="AW477" s="235"/>
      <c r="AX477" s="235"/>
      <c r="AY477" s="235"/>
      <c r="AZ477" s="235"/>
    </row>
    <row r="478" spans="1:52" ht="17.25" customHeight="1" x14ac:dyDescent="0.2">
      <c r="A478" s="234"/>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5"/>
      <c r="AV478" s="235"/>
      <c r="AW478" s="235"/>
      <c r="AX478" s="235"/>
      <c r="AY478" s="235"/>
      <c r="AZ478" s="235"/>
    </row>
    <row r="479" spans="1:52" ht="17.25" customHeight="1" x14ac:dyDescent="0.2">
      <c r="A479" s="234"/>
      <c r="B479" s="234"/>
      <c r="C479" s="234"/>
      <c r="D479" s="234"/>
      <c r="E479" s="234"/>
      <c r="F479" s="234"/>
      <c r="G479" s="234"/>
      <c r="H479" s="234"/>
      <c r="I479" s="234"/>
      <c r="J479" s="234"/>
      <c r="K479" s="234"/>
      <c r="L479" s="234"/>
      <c r="M479" s="234"/>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5"/>
      <c r="AV479" s="235"/>
      <c r="AW479" s="235"/>
      <c r="AX479" s="235"/>
      <c r="AY479" s="235"/>
      <c r="AZ479" s="235"/>
    </row>
    <row r="480" spans="1:52" ht="17.25" customHeight="1" x14ac:dyDescent="0.2">
      <c r="A480" s="234"/>
      <c r="B480" s="234"/>
      <c r="C480" s="234"/>
      <c r="D480" s="234"/>
      <c r="E480" s="234"/>
      <c r="F480" s="234"/>
      <c r="G480" s="234"/>
      <c r="H480" s="234"/>
      <c r="I480" s="234"/>
      <c r="J480" s="234"/>
      <c r="K480" s="234"/>
      <c r="L480" s="234"/>
      <c r="M480" s="234"/>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5"/>
      <c r="AV480" s="235"/>
      <c r="AW480" s="235"/>
      <c r="AX480" s="235"/>
      <c r="AY480" s="235"/>
      <c r="AZ480" s="235"/>
    </row>
    <row r="481" spans="1:52" ht="17.25" customHeight="1" x14ac:dyDescent="0.2">
      <c r="A481" s="234"/>
      <c r="B481" s="234"/>
      <c r="C481" s="234"/>
      <c r="D481" s="234"/>
      <c r="E481" s="234"/>
      <c r="F481" s="234"/>
      <c r="G481" s="234"/>
      <c r="H481" s="234"/>
      <c r="I481" s="234"/>
      <c r="J481" s="234"/>
      <c r="K481" s="234"/>
      <c r="L481" s="234"/>
      <c r="M481" s="234"/>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5"/>
      <c r="AV481" s="235"/>
      <c r="AW481" s="235"/>
      <c r="AX481" s="235"/>
      <c r="AY481" s="235"/>
      <c r="AZ481" s="235"/>
    </row>
    <row r="482" spans="1:52" ht="17.25" customHeight="1" x14ac:dyDescent="0.2">
      <c r="A482" s="234"/>
      <c r="B482" s="234"/>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5"/>
      <c r="AV482" s="235"/>
      <c r="AW482" s="235"/>
      <c r="AX482" s="235"/>
      <c r="AY482" s="235"/>
      <c r="AZ482" s="235"/>
    </row>
    <row r="483" spans="1:52" ht="17.25" customHeight="1" x14ac:dyDescent="0.2">
      <c r="A483" s="234"/>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5"/>
      <c r="AV483" s="235"/>
      <c r="AW483" s="235"/>
      <c r="AX483" s="235"/>
      <c r="AY483" s="235"/>
      <c r="AZ483" s="235"/>
    </row>
    <row r="484" spans="1:52" ht="17.25" customHeight="1" x14ac:dyDescent="0.2">
      <c r="A484" s="234"/>
      <c r="B484" s="234"/>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5"/>
      <c r="AV484" s="235"/>
      <c r="AW484" s="235"/>
      <c r="AX484" s="235"/>
      <c r="AY484" s="235"/>
      <c r="AZ484" s="235"/>
    </row>
    <row r="485" spans="1:52" ht="17.25" customHeight="1" x14ac:dyDescent="0.2">
      <c r="A485" s="234"/>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5"/>
      <c r="AV485" s="235"/>
      <c r="AW485" s="235"/>
      <c r="AX485" s="235"/>
      <c r="AY485" s="235"/>
      <c r="AZ485" s="235"/>
    </row>
    <row r="486" spans="1:52" ht="17.25" customHeight="1" x14ac:dyDescent="0.2">
      <c r="A486" s="234"/>
      <c r="B486" s="234"/>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5"/>
      <c r="AV486" s="235"/>
      <c r="AW486" s="235"/>
      <c r="AX486" s="235"/>
      <c r="AY486" s="235"/>
      <c r="AZ486" s="235"/>
    </row>
    <row r="487" spans="1:52" ht="17.25" customHeight="1" x14ac:dyDescent="0.2">
      <c r="A487" s="234"/>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5"/>
      <c r="AV487" s="235"/>
      <c r="AW487" s="235"/>
      <c r="AX487" s="235"/>
      <c r="AY487" s="235"/>
      <c r="AZ487" s="235"/>
    </row>
    <row r="488" spans="1:52" ht="17.25" customHeight="1" x14ac:dyDescent="0.2">
      <c r="A488" s="234"/>
      <c r="B488" s="234"/>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5"/>
      <c r="AV488" s="235"/>
      <c r="AW488" s="235"/>
      <c r="AX488" s="235"/>
      <c r="AY488" s="235"/>
      <c r="AZ488" s="235"/>
    </row>
    <row r="489" spans="1:52" ht="17.25" customHeight="1" x14ac:dyDescent="0.2">
      <c r="A489" s="234"/>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5"/>
      <c r="AV489" s="235"/>
      <c r="AW489" s="235"/>
      <c r="AX489" s="235"/>
      <c r="AY489" s="235"/>
      <c r="AZ489" s="235"/>
    </row>
    <row r="490" spans="1:52" ht="17.25" customHeight="1" x14ac:dyDescent="0.2">
      <c r="A490" s="234"/>
      <c r="B490" s="234"/>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5"/>
      <c r="AV490" s="235"/>
      <c r="AW490" s="235"/>
      <c r="AX490" s="235"/>
      <c r="AY490" s="235"/>
      <c r="AZ490" s="235"/>
    </row>
    <row r="491" spans="1:52" ht="17.25" customHeight="1" x14ac:dyDescent="0.2">
      <c r="A491" s="234"/>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5"/>
      <c r="AV491" s="235"/>
      <c r="AW491" s="235"/>
      <c r="AX491" s="235"/>
      <c r="AY491" s="235"/>
      <c r="AZ491" s="235"/>
    </row>
    <row r="492" spans="1:52" ht="17.25" customHeight="1" x14ac:dyDescent="0.2">
      <c r="A492" s="234"/>
      <c r="B492" s="234"/>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5"/>
      <c r="AV492" s="235"/>
      <c r="AW492" s="235"/>
      <c r="AX492" s="235"/>
      <c r="AY492" s="235"/>
      <c r="AZ492" s="235"/>
    </row>
    <row r="493" spans="1:52" ht="17.25" customHeight="1" x14ac:dyDescent="0.2">
      <c r="A493" s="234"/>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5"/>
      <c r="AV493" s="235"/>
      <c r="AW493" s="235"/>
      <c r="AX493" s="235"/>
      <c r="AY493" s="235"/>
      <c r="AZ493" s="235"/>
    </row>
    <row r="494" spans="1:52" ht="17.25" customHeight="1" x14ac:dyDescent="0.2">
      <c r="A494" s="234"/>
      <c r="B494" s="234"/>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5"/>
      <c r="AV494" s="235"/>
      <c r="AW494" s="235"/>
      <c r="AX494" s="235"/>
      <c r="AY494" s="235"/>
      <c r="AZ494" s="235"/>
    </row>
    <row r="495" spans="1:52" ht="17.25" customHeight="1" x14ac:dyDescent="0.2">
      <c r="A495" s="234"/>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5"/>
      <c r="AV495" s="235"/>
      <c r="AW495" s="235"/>
      <c r="AX495" s="235"/>
      <c r="AY495" s="235"/>
      <c r="AZ495" s="235"/>
    </row>
    <row r="496" spans="1:52" ht="17.25" customHeight="1" x14ac:dyDescent="0.2">
      <c r="A496" s="234"/>
      <c r="B496" s="234"/>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5"/>
      <c r="AV496" s="235"/>
      <c r="AW496" s="235"/>
      <c r="AX496" s="235"/>
      <c r="AY496" s="235"/>
      <c r="AZ496" s="235"/>
    </row>
    <row r="497" spans="1:52" ht="17.25" customHeight="1" x14ac:dyDescent="0.2">
      <c r="A497" s="234"/>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5"/>
      <c r="AV497" s="235"/>
      <c r="AW497" s="235"/>
      <c r="AX497" s="235"/>
      <c r="AY497" s="235"/>
      <c r="AZ497" s="235"/>
    </row>
    <row r="498" spans="1:52" ht="17.25" customHeight="1" x14ac:dyDescent="0.2">
      <c r="A498" s="234"/>
      <c r="B498" s="234"/>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5"/>
      <c r="AV498" s="235"/>
      <c r="AW498" s="235"/>
      <c r="AX498" s="235"/>
      <c r="AY498" s="235"/>
      <c r="AZ498" s="235"/>
    </row>
    <row r="499" spans="1:52" ht="17.25" customHeight="1" x14ac:dyDescent="0.2">
      <c r="A499" s="234"/>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5"/>
      <c r="AV499" s="235"/>
      <c r="AW499" s="235"/>
      <c r="AX499" s="235"/>
      <c r="AY499" s="235"/>
      <c r="AZ499" s="235"/>
    </row>
    <row r="500" spans="1:52" ht="17.25" customHeight="1" x14ac:dyDescent="0.2">
      <c r="A500" s="234"/>
      <c r="B500" s="234"/>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5"/>
      <c r="AV500" s="235"/>
      <c r="AW500" s="235"/>
      <c r="AX500" s="235"/>
      <c r="AY500" s="235"/>
      <c r="AZ500" s="235"/>
    </row>
    <row r="501" spans="1:52" ht="17.25" customHeight="1" x14ac:dyDescent="0.2">
      <c r="A501" s="234"/>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5"/>
      <c r="AV501" s="235"/>
      <c r="AW501" s="235"/>
      <c r="AX501" s="235"/>
      <c r="AY501" s="235"/>
      <c r="AZ501" s="235"/>
    </row>
    <row r="502" spans="1:52" ht="17.25" customHeight="1" x14ac:dyDescent="0.2">
      <c r="A502" s="234"/>
      <c r="B502" s="234"/>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5"/>
      <c r="AV502" s="235"/>
      <c r="AW502" s="235"/>
      <c r="AX502" s="235"/>
      <c r="AY502" s="235"/>
      <c r="AZ502" s="235"/>
    </row>
    <row r="503" spans="1:52" ht="17.25" customHeight="1" x14ac:dyDescent="0.2">
      <c r="A503" s="234"/>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5"/>
      <c r="AV503" s="235"/>
      <c r="AW503" s="235"/>
      <c r="AX503" s="235"/>
      <c r="AY503" s="235"/>
      <c r="AZ503" s="235"/>
    </row>
    <row r="504" spans="1:52" ht="17.25" customHeight="1" x14ac:dyDescent="0.2">
      <c r="A504" s="234"/>
      <c r="B504" s="234"/>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5"/>
      <c r="AV504" s="235"/>
      <c r="AW504" s="235"/>
      <c r="AX504" s="235"/>
      <c r="AY504" s="235"/>
      <c r="AZ504" s="235"/>
    </row>
    <row r="505" spans="1:52" ht="17.25" customHeight="1" x14ac:dyDescent="0.2">
      <c r="A505" s="234"/>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5"/>
      <c r="AV505" s="235"/>
      <c r="AW505" s="235"/>
      <c r="AX505" s="235"/>
      <c r="AY505" s="235"/>
      <c r="AZ505" s="235"/>
    </row>
    <row r="506" spans="1:52" ht="17.25" customHeight="1" x14ac:dyDescent="0.2">
      <c r="A506" s="234"/>
      <c r="B506" s="234"/>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5"/>
      <c r="AV506" s="235"/>
      <c r="AW506" s="235"/>
      <c r="AX506" s="235"/>
      <c r="AY506" s="235"/>
      <c r="AZ506" s="235"/>
    </row>
    <row r="507" spans="1:52" ht="17.25" customHeight="1" x14ac:dyDescent="0.2">
      <c r="A507" s="234"/>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5"/>
      <c r="AV507" s="235"/>
      <c r="AW507" s="235"/>
      <c r="AX507" s="235"/>
      <c r="AY507" s="235"/>
      <c r="AZ507" s="235"/>
    </row>
    <row r="508" spans="1:52" ht="17.25" customHeight="1" x14ac:dyDescent="0.2">
      <c r="A508" s="234"/>
      <c r="B508" s="234"/>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5"/>
      <c r="AV508" s="235"/>
      <c r="AW508" s="235"/>
      <c r="AX508" s="235"/>
      <c r="AY508" s="235"/>
      <c r="AZ508" s="235"/>
    </row>
    <row r="509" spans="1:52" ht="17.25" customHeight="1" x14ac:dyDescent="0.2">
      <c r="A509" s="234"/>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5"/>
      <c r="AV509" s="235"/>
      <c r="AW509" s="235"/>
      <c r="AX509" s="235"/>
      <c r="AY509" s="235"/>
      <c r="AZ509" s="235"/>
    </row>
    <row r="510" spans="1:52" ht="17.25" customHeight="1" x14ac:dyDescent="0.2">
      <c r="A510" s="234"/>
      <c r="B510" s="234"/>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5"/>
      <c r="AV510" s="235"/>
      <c r="AW510" s="235"/>
      <c r="AX510" s="235"/>
      <c r="AY510" s="235"/>
      <c r="AZ510" s="235"/>
    </row>
    <row r="511" spans="1:52" ht="17.25" customHeight="1" x14ac:dyDescent="0.2">
      <c r="A511" s="234"/>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5"/>
      <c r="AV511" s="235"/>
      <c r="AW511" s="235"/>
      <c r="AX511" s="235"/>
      <c r="AY511" s="235"/>
      <c r="AZ511" s="235"/>
    </row>
    <row r="512" spans="1:52" ht="17.25" customHeight="1" x14ac:dyDescent="0.2">
      <c r="A512" s="234"/>
      <c r="B512" s="234"/>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5"/>
      <c r="AV512" s="235"/>
      <c r="AW512" s="235"/>
      <c r="AX512" s="235"/>
      <c r="AY512" s="235"/>
      <c r="AZ512" s="235"/>
    </row>
    <row r="513" spans="1:52" ht="17.25" customHeight="1" x14ac:dyDescent="0.2">
      <c r="A513" s="234"/>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5"/>
      <c r="AV513" s="235"/>
      <c r="AW513" s="235"/>
      <c r="AX513" s="235"/>
      <c r="AY513" s="235"/>
      <c r="AZ513" s="235"/>
    </row>
    <row r="514" spans="1:52" ht="17.25" customHeight="1" x14ac:dyDescent="0.2">
      <c r="A514" s="234"/>
      <c r="B514" s="234"/>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5"/>
      <c r="AV514" s="235"/>
      <c r="AW514" s="235"/>
      <c r="AX514" s="235"/>
      <c r="AY514" s="235"/>
      <c r="AZ514" s="235"/>
    </row>
    <row r="515" spans="1:52" ht="17.25" customHeight="1" x14ac:dyDescent="0.2">
      <c r="A515" s="234"/>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5"/>
      <c r="AV515" s="235"/>
      <c r="AW515" s="235"/>
      <c r="AX515" s="235"/>
      <c r="AY515" s="235"/>
      <c r="AZ515" s="235"/>
    </row>
    <row r="516" spans="1:52" ht="17.25" customHeight="1" x14ac:dyDescent="0.2">
      <c r="A516" s="234"/>
      <c r="B516" s="234"/>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5"/>
      <c r="AV516" s="235"/>
      <c r="AW516" s="235"/>
      <c r="AX516" s="235"/>
      <c r="AY516" s="235"/>
      <c r="AZ516" s="235"/>
    </row>
    <row r="517" spans="1:52" ht="17.25" customHeight="1" x14ac:dyDescent="0.2">
      <c r="A517" s="234"/>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5"/>
      <c r="AV517" s="235"/>
      <c r="AW517" s="235"/>
      <c r="AX517" s="235"/>
      <c r="AY517" s="235"/>
      <c r="AZ517" s="235"/>
    </row>
    <row r="518" spans="1:52" ht="17.25" customHeight="1" x14ac:dyDescent="0.2">
      <c r="A518" s="234"/>
      <c r="B518" s="234"/>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5"/>
      <c r="AV518" s="235"/>
      <c r="AW518" s="235"/>
      <c r="AX518" s="235"/>
      <c r="AY518" s="235"/>
      <c r="AZ518" s="235"/>
    </row>
    <row r="519" spans="1:52" ht="17.25" customHeight="1" x14ac:dyDescent="0.2">
      <c r="A519" s="234"/>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5"/>
      <c r="AV519" s="235"/>
      <c r="AW519" s="235"/>
      <c r="AX519" s="235"/>
      <c r="AY519" s="235"/>
      <c r="AZ519" s="235"/>
    </row>
    <row r="520" spans="1:52" ht="17.25" customHeight="1" x14ac:dyDescent="0.2">
      <c r="A520" s="234"/>
      <c r="B520" s="234"/>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5"/>
      <c r="AV520" s="235"/>
      <c r="AW520" s="235"/>
      <c r="AX520" s="235"/>
      <c r="AY520" s="235"/>
      <c r="AZ520" s="235"/>
    </row>
    <row r="521" spans="1:52" ht="17.25" customHeight="1" x14ac:dyDescent="0.2">
      <c r="A521" s="234"/>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5"/>
      <c r="AV521" s="235"/>
      <c r="AW521" s="235"/>
      <c r="AX521" s="235"/>
      <c r="AY521" s="235"/>
      <c r="AZ521" s="235"/>
    </row>
    <row r="522" spans="1:52" ht="17.25" customHeight="1" x14ac:dyDescent="0.2">
      <c r="A522" s="234"/>
      <c r="B522" s="234"/>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5"/>
      <c r="AV522" s="235"/>
      <c r="AW522" s="235"/>
      <c r="AX522" s="235"/>
      <c r="AY522" s="235"/>
      <c r="AZ522" s="235"/>
    </row>
    <row r="523" spans="1:52" ht="17.25" customHeight="1" x14ac:dyDescent="0.2">
      <c r="A523" s="234"/>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c r="AA523" s="234"/>
      <c r="AB523" s="234"/>
      <c r="AC523" s="234"/>
      <c r="AD523" s="234"/>
      <c r="AE523" s="234"/>
      <c r="AF523" s="234"/>
      <c r="AG523" s="234"/>
      <c r="AH523" s="234"/>
      <c r="AI523" s="234"/>
      <c r="AJ523" s="234"/>
      <c r="AK523" s="234"/>
      <c r="AL523" s="234"/>
      <c r="AM523" s="234"/>
      <c r="AN523" s="234"/>
      <c r="AO523" s="234"/>
      <c r="AP523" s="234"/>
      <c r="AQ523" s="234"/>
      <c r="AR523" s="234"/>
      <c r="AS523" s="234"/>
      <c r="AT523" s="234"/>
      <c r="AU523" s="235"/>
      <c r="AV523" s="235"/>
      <c r="AW523" s="235"/>
      <c r="AX523" s="235"/>
      <c r="AY523" s="235"/>
      <c r="AZ523" s="235"/>
    </row>
    <row r="524" spans="1:52" ht="17.25" customHeight="1" x14ac:dyDescent="0.2">
      <c r="A524" s="234"/>
      <c r="B524" s="234"/>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c r="AA524" s="234"/>
      <c r="AB524" s="234"/>
      <c r="AC524" s="234"/>
      <c r="AD524" s="234"/>
      <c r="AE524" s="234"/>
      <c r="AF524" s="234"/>
      <c r="AG524" s="234"/>
      <c r="AH524" s="234"/>
      <c r="AI524" s="234"/>
      <c r="AJ524" s="234"/>
      <c r="AK524" s="234"/>
      <c r="AL524" s="234"/>
      <c r="AM524" s="234"/>
      <c r="AN524" s="234"/>
      <c r="AO524" s="234"/>
      <c r="AP524" s="234"/>
      <c r="AQ524" s="234"/>
      <c r="AR524" s="234"/>
      <c r="AS524" s="234"/>
      <c r="AT524" s="234"/>
      <c r="AU524" s="235"/>
      <c r="AV524" s="235"/>
      <c r="AW524" s="235"/>
      <c r="AX524" s="235"/>
      <c r="AY524" s="235"/>
      <c r="AZ524" s="235"/>
    </row>
    <row r="525" spans="1:52" ht="17.25" customHeight="1" x14ac:dyDescent="0.2">
      <c r="A525" s="234"/>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c r="AA525" s="234"/>
      <c r="AB525" s="234"/>
      <c r="AC525" s="234"/>
      <c r="AD525" s="234"/>
      <c r="AE525" s="234"/>
      <c r="AF525" s="234"/>
      <c r="AG525" s="234"/>
      <c r="AH525" s="234"/>
      <c r="AI525" s="234"/>
      <c r="AJ525" s="234"/>
      <c r="AK525" s="234"/>
      <c r="AL525" s="234"/>
      <c r="AM525" s="234"/>
      <c r="AN525" s="234"/>
      <c r="AO525" s="234"/>
      <c r="AP525" s="234"/>
      <c r="AQ525" s="234"/>
      <c r="AR525" s="234"/>
      <c r="AS525" s="234"/>
      <c r="AT525" s="234"/>
      <c r="AU525" s="235"/>
      <c r="AV525" s="235"/>
      <c r="AW525" s="235"/>
      <c r="AX525" s="235"/>
      <c r="AY525" s="235"/>
      <c r="AZ525" s="235"/>
    </row>
    <row r="526" spans="1:52" ht="17.25" customHeight="1" x14ac:dyDescent="0.2">
      <c r="A526" s="234"/>
      <c r="B526" s="234"/>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5"/>
      <c r="AV526" s="235"/>
      <c r="AW526" s="235"/>
      <c r="AX526" s="235"/>
      <c r="AY526" s="235"/>
      <c r="AZ526" s="235"/>
    </row>
    <row r="527" spans="1:52" ht="17.25" customHeight="1" x14ac:dyDescent="0.2">
      <c r="A527" s="234"/>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5"/>
      <c r="AV527" s="235"/>
      <c r="AW527" s="235"/>
      <c r="AX527" s="235"/>
      <c r="AY527" s="235"/>
      <c r="AZ527" s="235"/>
    </row>
    <row r="528" spans="1:52" ht="17.25" customHeight="1" x14ac:dyDescent="0.2">
      <c r="A528" s="234"/>
      <c r="B528" s="234"/>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5"/>
      <c r="AV528" s="235"/>
      <c r="AW528" s="235"/>
      <c r="AX528" s="235"/>
      <c r="AY528" s="235"/>
      <c r="AZ528" s="235"/>
    </row>
    <row r="529" spans="1:52" ht="17.25" customHeight="1" x14ac:dyDescent="0.2">
      <c r="A529" s="234"/>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5"/>
      <c r="AV529" s="235"/>
      <c r="AW529" s="235"/>
      <c r="AX529" s="235"/>
      <c r="AY529" s="235"/>
      <c r="AZ529" s="235"/>
    </row>
    <row r="530" spans="1:52" ht="17.25" customHeight="1" x14ac:dyDescent="0.2">
      <c r="A530" s="234"/>
      <c r="B530" s="234"/>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c r="AA530" s="234"/>
      <c r="AB530" s="234"/>
      <c r="AC530" s="234"/>
      <c r="AD530" s="234"/>
      <c r="AE530" s="234"/>
      <c r="AF530" s="234"/>
      <c r="AG530" s="234"/>
      <c r="AH530" s="234"/>
      <c r="AI530" s="234"/>
      <c r="AJ530" s="234"/>
      <c r="AK530" s="234"/>
      <c r="AL530" s="234"/>
      <c r="AM530" s="234"/>
      <c r="AN530" s="234"/>
      <c r="AO530" s="234"/>
      <c r="AP530" s="234"/>
      <c r="AQ530" s="234"/>
      <c r="AR530" s="234"/>
      <c r="AS530" s="234"/>
      <c r="AT530" s="234"/>
      <c r="AU530" s="235"/>
      <c r="AV530" s="235"/>
      <c r="AW530" s="235"/>
      <c r="AX530" s="235"/>
      <c r="AY530" s="235"/>
      <c r="AZ530" s="235"/>
    </row>
    <row r="531" spans="1:52" ht="17.25" customHeight="1" x14ac:dyDescent="0.2">
      <c r="A531" s="234"/>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c r="AA531" s="234"/>
      <c r="AB531" s="234"/>
      <c r="AC531" s="234"/>
      <c r="AD531" s="234"/>
      <c r="AE531" s="234"/>
      <c r="AF531" s="234"/>
      <c r="AG531" s="234"/>
      <c r="AH531" s="234"/>
      <c r="AI531" s="234"/>
      <c r="AJ531" s="234"/>
      <c r="AK531" s="234"/>
      <c r="AL531" s="234"/>
      <c r="AM531" s="234"/>
      <c r="AN531" s="234"/>
      <c r="AO531" s="234"/>
      <c r="AP531" s="234"/>
      <c r="AQ531" s="234"/>
      <c r="AR531" s="234"/>
      <c r="AS531" s="234"/>
      <c r="AT531" s="234"/>
      <c r="AU531" s="235"/>
      <c r="AV531" s="235"/>
      <c r="AW531" s="235"/>
      <c r="AX531" s="235"/>
      <c r="AY531" s="235"/>
      <c r="AZ531" s="235"/>
    </row>
    <row r="532" spans="1:52" ht="17.25" customHeight="1" x14ac:dyDescent="0.2">
      <c r="A532" s="234"/>
      <c r="B532" s="234"/>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c r="AA532" s="234"/>
      <c r="AB532" s="234"/>
      <c r="AC532" s="234"/>
      <c r="AD532" s="234"/>
      <c r="AE532" s="234"/>
      <c r="AF532" s="234"/>
      <c r="AG532" s="234"/>
      <c r="AH532" s="234"/>
      <c r="AI532" s="234"/>
      <c r="AJ532" s="234"/>
      <c r="AK532" s="234"/>
      <c r="AL532" s="234"/>
      <c r="AM532" s="234"/>
      <c r="AN532" s="234"/>
      <c r="AO532" s="234"/>
      <c r="AP532" s="234"/>
      <c r="AQ532" s="234"/>
      <c r="AR532" s="234"/>
      <c r="AS532" s="234"/>
      <c r="AT532" s="234"/>
      <c r="AU532" s="235"/>
      <c r="AV532" s="235"/>
      <c r="AW532" s="235"/>
      <c r="AX532" s="235"/>
      <c r="AY532" s="235"/>
      <c r="AZ532" s="235"/>
    </row>
    <row r="533" spans="1:52" ht="17.25" customHeight="1" x14ac:dyDescent="0.2">
      <c r="A533" s="234"/>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c r="AA533" s="234"/>
      <c r="AB533" s="234"/>
      <c r="AC533" s="234"/>
      <c r="AD533" s="234"/>
      <c r="AE533" s="234"/>
      <c r="AF533" s="234"/>
      <c r="AG533" s="234"/>
      <c r="AH533" s="234"/>
      <c r="AI533" s="234"/>
      <c r="AJ533" s="234"/>
      <c r="AK533" s="234"/>
      <c r="AL533" s="234"/>
      <c r="AM533" s="234"/>
      <c r="AN533" s="234"/>
      <c r="AO533" s="234"/>
      <c r="AP533" s="234"/>
      <c r="AQ533" s="234"/>
      <c r="AR533" s="234"/>
      <c r="AS533" s="234"/>
      <c r="AT533" s="234"/>
      <c r="AU533" s="235"/>
      <c r="AV533" s="235"/>
      <c r="AW533" s="235"/>
      <c r="AX533" s="235"/>
      <c r="AY533" s="235"/>
      <c r="AZ533" s="235"/>
    </row>
    <row r="534" spans="1:52" ht="17.25" customHeight="1" x14ac:dyDescent="0.2">
      <c r="A534" s="234"/>
      <c r="B534" s="234"/>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5"/>
      <c r="AV534" s="235"/>
      <c r="AW534" s="235"/>
      <c r="AX534" s="235"/>
      <c r="AY534" s="235"/>
      <c r="AZ534" s="235"/>
    </row>
    <row r="535" spans="1:52" ht="17.25" customHeight="1" x14ac:dyDescent="0.2">
      <c r="A535" s="234"/>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c r="AA535" s="234"/>
      <c r="AB535" s="234"/>
      <c r="AC535" s="234"/>
      <c r="AD535" s="234"/>
      <c r="AE535" s="234"/>
      <c r="AF535" s="234"/>
      <c r="AG535" s="234"/>
      <c r="AH535" s="234"/>
      <c r="AI535" s="234"/>
      <c r="AJ535" s="234"/>
      <c r="AK535" s="234"/>
      <c r="AL535" s="234"/>
      <c r="AM535" s="234"/>
      <c r="AN535" s="234"/>
      <c r="AO535" s="234"/>
      <c r="AP535" s="234"/>
      <c r="AQ535" s="234"/>
      <c r="AR535" s="234"/>
      <c r="AS535" s="234"/>
      <c r="AT535" s="234"/>
      <c r="AU535" s="235"/>
      <c r="AV535" s="235"/>
      <c r="AW535" s="235"/>
      <c r="AX535" s="235"/>
      <c r="AY535" s="235"/>
      <c r="AZ535" s="235"/>
    </row>
    <row r="536" spans="1:52" ht="17.25" customHeight="1" x14ac:dyDescent="0.2">
      <c r="A536" s="234"/>
      <c r="B536" s="234"/>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5"/>
      <c r="AV536" s="235"/>
      <c r="AW536" s="235"/>
      <c r="AX536" s="235"/>
      <c r="AY536" s="235"/>
      <c r="AZ536" s="235"/>
    </row>
    <row r="537" spans="1:52" ht="17.25" customHeight="1" x14ac:dyDescent="0.2">
      <c r="A537" s="234"/>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5"/>
      <c r="AV537" s="235"/>
      <c r="AW537" s="235"/>
      <c r="AX537" s="235"/>
      <c r="AY537" s="235"/>
      <c r="AZ537" s="235"/>
    </row>
    <row r="538" spans="1:52" ht="17.25" customHeight="1" x14ac:dyDescent="0.2">
      <c r="A538" s="234"/>
      <c r="B538" s="234"/>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5"/>
      <c r="AV538" s="235"/>
      <c r="AW538" s="235"/>
      <c r="AX538" s="235"/>
      <c r="AY538" s="235"/>
      <c r="AZ538" s="235"/>
    </row>
    <row r="539" spans="1:52" ht="17.25" customHeight="1" x14ac:dyDescent="0.2">
      <c r="A539" s="234"/>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5"/>
      <c r="AV539" s="235"/>
      <c r="AW539" s="235"/>
      <c r="AX539" s="235"/>
      <c r="AY539" s="235"/>
      <c r="AZ539" s="235"/>
    </row>
    <row r="540" spans="1:52" ht="17.25" customHeight="1" x14ac:dyDescent="0.2">
      <c r="A540" s="234"/>
      <c r="B540" s="234"/>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5"/>
      <c r="AV540" s="235"/>
      <c r="AW540" s="235"/>
      <c r="AX540" s="235"/>
      <c r="AY540" s="235"/>
      <c r="AZ540" s="235"/>
    </row>
    <row r="541" spans="1:52" ht="17.25" customHeight="1" x14ac:dyDescent="0.2">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5"/>
      <c r="AV541" s="235"/>
      <c r="AW541" s="235"/>
      <c r="AX541" s="235"/>
      <c r="AY541" s="235"/>
      <c r="AZ541" s="235"/>
    </row>
    <row r="542" spans="1:52" ht="17.25" customHeight="1" x14ac:dyDescent="0.2">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5"/>
      <c r="AV542" s="235"/>
      <c r="AW542" s="235"/>
      <c r="AX542" s="235"/>
      <c r="AY542" s="235"/>
      <c r="AZ542" s="235"/>
    </row>
    <row r="543" spans="1:52" ht="17.25" customHeight="1" x14ac:dyDescent="0.2">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c r="AA543" s="234"/>
      <c r="AB543" s="234"/>
      <c r="AC543" s="234"/>
      <c r="AD543" s="234"/>
      <c r="AE543" s="234"/>
      <c r="AF543" s="234"/>
      <c r="AG543" s="234"/>
      <c r="AH543" s="234"/>
      <c r="AI543" s="234"/>
      <c r="AJ543" s="234"/>
      <c r="AK543" s="234"/>
      <c r="AL543" s="234"/>
      <c r="AM543" s="234"/>
      <c r="AN543" s="234"/>
      <c r="AO543" s="234"/>
      <c r="AP543" s="234"/>
      <c r="AQ543" s="234"/>
      <c r="AR543" s="234"/>
      <c r="AS543" s="234"/>
      <c r="AT543" s="234"/>
      <c r="AU543" s="235"/>
      <c r="AV543" s="235"/>
      <c r="AW543" s="235"/>
      <c r="AX543" s="235"/>
      <c r="AY543" s="235"/>
      <c r="AZ543" s="235"/>
    </row>
    <row r="544" spans="1:52" ht="17.25" customHeight="1" x14ac:dyDescent="0.2">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5"/>
      <c r="AV544" s="235"/>
      <c r="AW544" s="235"/>
      <c r="AX544" s="235"/>
      <c r="AY544" s="235"/>
      <c r="AZ544" s="235"/>
    </row>
    <row r="545" spans="1:52" ht="17.25" customHeight="1" x14ac:dyDescent="0.2">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5"/>
      <c r="AV545" s="235"/>
      <c r="AW545" s="235"/>
      <c r="AX545" s="235"/>
      <c r="AY545" s="235"/>
      <c r="AZ545" s="235"/>
    </row>
    <row r="546" spans="1:52" ht="17.25" customHeight="1" x14ac:dyDescent="0.2">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5"/>
      <c r="AV546" s="235"/>
      <c r="AW546" s="235"/>
      <c r="AX546" s="235"/>
      <c r="AY546" s="235"/>
      <c r="AZ546" s="235"/>
    </row>
    <row r="547" spans="1:52" ht="17.25" customHeight="1" x14ac:dyDescent="0.2">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5"/>
      <c r="AV547" s="235"/>
      <c r="AW547" s="235"/>
      <c r="AX547" s="235"/>
      <c r="AY547" s="235"/>
      <c r="AZ547" s="235"/>
    </row>
    <row r="548" spans="1:52" ht="17.25" customHeight="1" x14ac:dyDescent="0.2">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5"/>
      <c r="AV548" s="235"/>
      <c r="AW548" s="235"/>
      <c r="AX548" s="235"/>
      <c r="AY548" s="235"/>
      <c r="AZ548" s="235"/>
    </row>
    <row r="549" spans="1:52" ht="17.25" customHeight="1" x14ac:dyDescent="0.2">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5"/>
      <c r="AV549" s="235"/>
      <c r="AW549" s="235"/>
      <c r="AX549" s="235"/>
      <c r="AY549" s="235"/>
      <c r="AZ549" s="235"/>
    </row>
    <row r="550" spans="1:52" ht="17.25" customHeight="1" x14ac:dyDescent="0.2">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5"/>
      <c r="AV550" s="235"/>
      <c r="AW550" s="235"/>
      <c r="AX550" s="235"/>
      <c r="AY550" s="235"/>
      <c r="AZ550" s="235"/>
    </row>
    <row r="551" spans="1:52" ht="17.25" customHeight="1" x14ac:dyDescent="0.2">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5"/>
      <c r="AV551" s="235"/>
      <c r="AW551" s="235"/>
      <c r="AX551" s="235"/>
      <c r="AY551" s="235"/>
      <c r="AZ551" s="235"/>
    </row>
    <row r="552" spans="1:52" ht="17.25" customHeight="1" x14ac:dyDescent="0.2">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5"/>
      <c r="AV552" s="235"/>
      <c r="AW552" s="235"/>
      <c r="AX552" s="235"/>
      <c r="AY552" s="235"/>
      <c r="AZ552" s="235"/>
    </row>
    <row r="553" spans="1:52" ht="17.25" customHeight="1" x14ac:dyDescent="0.2">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5"/>
      <c r="AV553" s="235"/>
      <c r="AW553" s="235"/>
      <c r="AX553" s="235"/>
      <c r="AY553" s="235"/>
      <c r="AZ553" s="235"/>
    </row>
    <row r="554" spans="1:52" ht="17.25" customHeight="1" x14ac:dyDescent="0.2">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5"/>
      <c r="AV554" s="235"/>
      <c r="AW554" s="235"/>
      <c r="AX554" s="235"/>
      <c r="AY554" s="235"/>
      <c r="AZ554" s="235"/>
    </row>
    <row r="555" spans="1:52" ht="17.25" customHeight="1" x14ac:dyDescent="0.2">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5"/>
      <c r="AV555" s="235"/>
      <c r="AW555" s="235"/>
      <c r="AX555" s="235"/>
      <c r="AY555" s="235"/>
      <c r="AZ555" s="235"/>
    </row>
    <row r="556" spans="1:52" ht="17.25" customHeight="1" x14ac:dyDescent="0.2">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5"/>
      <c r="AV556" s="235"/>
      <c r="AW556" s="235"/>
      <c r="AX556" s="235"/>
      <c r="AY556" s="235"/>
      <c r="AZ556" s="235"/>
    </row>
    <row r="557" spans="1:52" ht="17.25" customHeight="1" x14ac:dyDescent="0.2">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5"/>
      <c r="AV557" s="235"/>
      <c r="AW557" s="235"/>
      <c r="AX557" s="235"/>
      <c r="AY557" s="235"/>
      <c r="AZ557" s="235"/>
    </row>
    <row r="558" spans="1:52" ht="17.25" customHeight="1" x14ac:dyDescent="0.2">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5"/>
      <c r="AV558" s="235"/>
      <c r="AW558" s="235"/>
      <c r="AX558" s="235"/>
      <c r="AY558" s="235"/>
      <c r="AZ558" s="235"/>
    </row>
    <row r="559" spans="1:52" ht="17.25" customHeight="1" x14ac:dyDescent="0.2">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5"/>
      <c r="AV559" s="235"/>
      <c r="AW559" s="235"/>
      <c r="AX559" s="235"/>
      <c r="AY559" s="235"/>
      <c r="AZ559" s="235"/>
    </row>
    <row r="560" spans="1:52" ht="17.25" customHeight="1" x14ac:dyDescent="0.2">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5"/>
      <c r="AV560" s="235"/>
      <c r="AW560" s="235"/>
      <c r="AX560" s="235"/>
      <c r="AY560" s="235"/>
      <c r="AZ560" s="235"/>
    </row>
    <row r="561" spans="1:52" ht="17.25" customHeight="1" x14ac:dyDescent="0.2">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5"/>
      <c r="AV561" s="235"/>
      <c r="AW561" s="235"/>
      <c r="AX561" s="235"/>
      <c r="AY561" s="235"/>
      <c r="AZ561" s="235"/>
    </row>
    <row r="562" spans="1:52" ht="17.25" customHeight="1" x14ac:dyDescent="0.2">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5"/>
      <c r="AV562" s="235"/>
      <c r="AW562" s="235"/>
      <c r="AX562" s="235"/>
      <c r="AY562" s="235"/>
      <c r="AZ562" s="235"/>
    </row>
    <row r="563" spans="1:52" ht="17.25" customHeight="1" x14ac:dyDescent="0.2">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5"/>
      <c r="AV563" s="235"/>
      <c r="AW563" s="235"/>
      <c r="AX563" s="235"/>
      <c r="AY563" s="235"/>
      <c r="AZ563" s="235"/>
    </row>
    <row r="564" spans="1:52" ht="17.25" customHeight="1" x14ac:dyDescent="0.2">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5"/>
      <c r="AV564" s="235"/>
      <c r="AW564" s="235"/>
      <c r="AX564" s="235"/>
      <c r="AY564" s="235"/>
      <c r="AZ564" s="235"/>
    </row>
    <row r="565" spans="1:52" ht="17.25" customHeight="1" x14ac:dyDescent="0.2">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5"/>
      <c r="AV565" s="235"/>
      <c r="AW565" s="235"/>
      <c r="AX565" s="235"/>
      <c r="AY565" s="235"/>
      <c r="AZ565" s="235"/>
    </row>
    <row r="566" spans="1:52" ht="17.25" customHeight="1" x14ac:dyDescent="0.2">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5"/>
      <c r="AV566" s="235"/>
      <c r="AW566" s="235"/>
      <c r="AX566" s="235"/>
      <c r="AY566" s="235"/>
      <c r="AZ566" s="235"/>
    </row>
    <row r="567" spans="1:52" ht="17.25" customHeight="1" x14ac:dyDescent="0.2">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5"/>
      <c r="AV567" s="235"/>
      <c r="AW567" s="235"/>
      <c r="AX567" s="235"/>
      <c r="AY567" s="235"/>
      <c r="AZ567" s="235"/>
    </row>
    <row r="568" spans="1:52" ht="17.25" customHeight="1" x14ac:dyDescent="0.2">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5"/>
      <c r="AV568" s="235"/>
      <c r="AW568" s="235"/>
      <c r="AX568" s="235"/>
      <c r="AY568" s="235"/>
      <c r="AZ568" s="235"/>
    </row>
    <row r="569" spans="1:52" ht="17.25" customHeight="1" x14ac:dyDescent="0.2">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5"/>
      <c r="AV569" s="235"/>
      <c r="AW569" s="235"/>
      <c r="AX569" s="235"/>
      <c r="AY569" s="235"/>
      <c r="AZ569" s="235"/>
    </row>
    <row r="570" spans="1:52" ht="17.25" customHeight="1" x14ac:dyDescent="0.2">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5"/>
      <c r="AV570" s="235"/>
      <c r="AW570" s="235"/>
      <c r="AX570" s="235"/>
      <c r="AY570" s="235"/>
      <c r="AZ570" s="235"/>
    </row>
    <row r="571" spans="1:52" ht="17.25" customHeight="1" x14ac:dyDescent="0.2">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5"/>
      <c r="AV571" s="235"/>
      <c r="AW571" s="235"/>
      <c r="AX571" s="235"/>
      <c r="AY571" s="235"/>
      <c r="AZ571" s="235"/>
    </row>
    <row r="572" spans="1:52" ht="17.25" customHeight="1" x14ac:dyDescent="0.2">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c r="AA572" s="234"/>
      <c r="AB572" s="234"/>
      <c r="AC572" s="234"/>
      <c r="AD572" s="234"/>
      <c r="AE572" s="234"/>
      <c r="AF572" s="234"/>
      <c r="AG572" s="234"/>
      <c r="AH572" s="234"/>
      <c r="AI572" s="234"/>
      <c r="AJ572" s="234"/>
      <c r="AK572" s="234"/>
      <c r="AL572" s="234"/>
      <c r="AM572" s="234"/>
      <c r="AN572" s="234"/>
      <c r="AO572" s="234"/>
      <c r="AP572" s="234"/>
      <c r="AQ572" s="234"/>
      <c r="AR572" s="234"/>
      <c r="AS572" s="234"/>
      <c r="AT572" s="234"/>
      <c r="AU572" s="235"/>
      <c r="AV572" s="235"/>
      <c r="AW572" s="235"/>
      <c r="AX572" s="235"/>
      <c r="AY572" s="235"/>
      <c r="AZ572" s="235"/>
    </row>
    <row r="573" spans="1:52" ht="17.25" customHeight="1" x14ac:dyDescent="0.2">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c r="AA573" s="234"/>
      <c r="AB573" s="234"/>
      <c r="AC573" s="234"/>
      <c r="AD573" s="234"/>
      <c r="AE573" s="234"/>
      <c r="AF573" s="234"/>
      <c r="AG573" s="234"/>
      <c r="AH573" s="234"/>
      <c r="AI573" s="234"/>
      <c r="AJ573" s="234"/>
      <c r="AK573" s="234"/>
      <c r="AL573" s="234"/>
      <c r="AM573" s="234"/>
      <c r="AN573" s="234"/>
      <c r="AO573" s="234"/>
      <c r="AP573" s="234"/>
      <c r="AQ573" s="234"/>
      <c r="AR573" s="234"/>
      <c r="AS573" s="234"/>
      <c r="AT573" s="234"/>
      <c r="AU573" s="235"/>
      <c r="AV573" s="235"/>
      <c r="AW573" s="235"/>
      <c r="AX573" s="235"/>
      <c r="AY573" s="235"/>
      <c r="AZ573" s="235"/>
    </row>
    <row r="574" spans="1:52" ht="17.25" customHeight="1" x14ac:dyDescent="0.2">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c r="AA574" s="234"/>
      <c r="AB574" s="234"/>
      <c r="AC574" s="234"/>
      <c r="AD574" s="234"/>
      <c r="AE574" s="234"/>
      <c r="AF574" s="234"/>
      <c r="AG574" s="234"/>
      <c r="AH574" s="234"/>
      <c r="AI574" s="234"/>
      <c r="AJ574" s="234"/>
      <c r="AK574" s="234"/>
      <c r="AL574" s="234"/>
      <c r="AM574" s="234"/>
      <c r="AN574" s="234"/>
      <c r="AO574" s="234"/>
      <c r="AP574" s="234"/>
      <c r="AQ574" s="234"/>
      <c r="AR574" s="234"/>
      <c r="AS574" s="234"/>
      <c r="AT574" s="234"/>
      <c r="AU574" s="235"/>
      <c r="AV574" s="235"/>
      <c r="AW574" s="235"/>
      <c r="AX574" s="235"/>
      <c r="AY574" s="235"/>
      <c r="AZ574" s="235"/>
    </row>
    <row r="575" spans="1:52" ht="17.25" customHeight="1" x14ac:dyDescent="0.2">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c r="AA575" s="234"/>
      <c r="AB575" s="234"/>
      <c r="AC575" s="234"/>
      <c r="AD575" s="234"/>
      <c r="AE575" s="234"/>
      <c r="AF575" s="234"/>
      <c r="AG575" s="234"/>
      <c r="AH575" s="234"/>
      <c r="AI575" s="234"/>
      <c r="AJ575" s="234"/>
      <c r="AK575" s="234"/>
      <c r="AL575" s="234"/>
      <c r="AM575" s="234"/>
      <c r="AN575" s="234"/>
      <c r="AO575" s="234"/>
      <c r="AP575" s="234"/>
      <c r="AQ575" s="234"/>
      <c r="AR575" s="234"/>
      <c r="AS575" s="234"/>
      <c r="AT575" s="234"/>
      <c r="AU575" s="235"/>
      <c r="AV575" s="235"/>
      <c r="AW575" s="235"/>
      <c r="AX575" s="235"/>
      <c r="AY575" s="235"/>
      <c r="AZ575" s="235"/>
    </row>
    <row r="576" spans="1:52" ht="17.25" customHeight="1" x14ac:dyDescent="0.2">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c r="AA576" s="234"/>
      <c r="AB576" s="234"/>
      <c r="AC576" s="234"/>
      <c r="AD576" s="234"/>
      <c r="AE576" s="234"/>
      <c r="AF576" s="234"/>
      <c r="AG576" s="234"/>
      <c r="AH576" s="234"/>
      <c r="AI576" s="234"/>
      <c r="AJ576" s="234"/>
      <c r="AK576" s="234"/>
      <c r="AL576" s="234"/>
      <c r="AM576" s="234"/>
      <c r="AN576" s="234"/>
      <c r="AO576" s="234"/>
      <c r="AP576" s="234"/>
      <c r="AQ576" s="234"/>
      <c r="AR576" s="234"/>
      <c r="AS576" s="234"/>
      <c r="AT576" s="234"/>
      <c r="AU576" s="235"/>
      <c r="AV576" s="235"/>
      <c r="AW576" s="235"/>
      <c r="AX576" s="235"/>
      <c r="AY576" s="235"/>
      <c r="AZ576" s="235"/>
    </row>
    <row r="577" spans="1:52" ht="17.25" customHeight="1" x14ac:dyDescent="0.2">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c r="AA577" s="234"/>
      <c r="AB577" s="234"/>
      <c r="AC577" s="234"/>
      <c r="AD577" s="234"/>
      <c r="AE577" s="234"/>
      <c r="AF577" s="234"/>
      <c r="AG577" s="234"/>
      <c r="AH577" s="234"/>
      <c r="AI577" s="234"/>
      <c r="AJ577" s="234"/>
      <c r="AK577" s="234"/>
      <c r="AL577" s="234"/>
      <c r="AM577" s="234"/>
      <c r="AN577" s="234"/>
      <c r="AO577" s="234"/>
      <c r="AP577" s="234"/>
      <c r="AQ577" s="234"/>
      <c r="AR577" s="234"/>
      <c r="AS577" s="234"/>
      <c r="AT577" s="234"/>
      <c r="AU577" s="235"/>
      <c r="AV577" s="235"/>
      <c r="AW577" s="235"/>
      <c r="AX577" s="235"/>
      <c r="AY577" s="235"/>
      <c r="AZ577" s="235"/>
    </row>
    <row r="578" spans="1:52" ht="17.25" customHeight="1" x14ac:dyDescent="0.2">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c r="AA578" s="234"/>
      <c r="AB578" s="234"/>
      <c r="AC578" s="234"/>
      <c r="AD578" s="234"/>
      <c r="AE578" s="234"/>
      <c r="AF578" s="234"/>
      <c r="AG578" s="234"/>
      <c r="AH578" s="234"/>
      <c r="AI578" s="234"/>
      <c r="AJ578" s="234"/>
      <c r="AK578" s="234"/>
      <c r="AL578" s="234"/>
      <c r="AM578" s="234"/>
      <c r="AN578" s="234"/>
      <c r="AO578" s="234"/>
      <c r="AP578" s="234"/>
      <c r="AQ578" s="234"/>
      <c r="AR578" s="234"/>
      <c r="AS578" s="234"/>
      <c r="AT578" s="234"/>
      <c r="AU578" s="235"/>
      <c r="AV578" s="235"/>
      <c r="AW578" s="235"/>
      <c r="AX578" s="235"/>
      <c r="AY578" s="235"/>
      <c r="AZ578" s="235"/>
    </row>
    <row r="579" spans="1:52" ht="17.25" customHeight="1" x14ac:dyDescent="0.2">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c r="AA579" s="234"/>
      <c r="AB579" s="234"/>
      <c r="AC579" s="234"/>
      <c r="AD579" s="234"/>
      <c r="AE579" s="234"/>
      <c r="AF579" s="234"/>
      <c r="AG579" s="234"/>
      <c r="AH579" s="234"/>
      <c r="AI579" s="234"/>
      <c r="AJ579" s="234"/>
      <c r="AK579" s="234"/>
      <c r="AL579" s="234"/>
      <c r="AM579" s="234"/>
      <c r="AN579" s="234"/>
      <c r="AO579" s="234"/>
      <c r="AP579" s="234"/>
      <c r="AQ579" s="234"/>
      <c r="AR579" s="234"/>
      <c r="AS579" s="234"/>
      <c r="AT579" s="234"/>
      <c r="AU579" s="235"/>
      <c r="AV579" s="235"/>
      <c r="AW579" s="235"/>
      <c r="AX579" s="235"/>
      <c r="AY579" s="235"/>
      <c r="AZ579" s="235"/>
    </row>
    <row r="580" spans="1:52" ht="17.25" customHeight="1" x14ac:dyDescent="0.2">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c r="AA580" s="234"/>
      <c r="AB580" s="234"/>
      <c r="AC580" s="234"/>
      <c r="AD580" s="234"/>
      <c r="AE580" s="234"/>
      <c r="AF580" s="234"/>
      <c r="AG580" s="234"/>
      <c r="AH580" s="234"/>
      <c r="AI580" s="234"/>
      <c r="AJ580" s="234"/>
      <c r="AK580" s="234"/>
      <c r="AL580" s="234"/>
      <c r="AM580" s="234"/>
      <c r="AN580" s="234"/>
      <c r="AO580" s="234"/>
      <c r="AP580" s="234"/>
      <c r="AQ580" s="234"/>
      <c r="AR580" s="234"/>
      <c r="AS580" s="234"/>
      <c r="AT580" s="234"/>
      <c r="AU580" s="235"/>
      <c r="AV580" s="235"/>
      <c r="AW580" s="235"/>
      <c r="AX580" s="235"/>
      <c r="AY580" s="235"/>
      <c r="AZ580" s="235"/>
    </row>
    <row r="581" spans="1:52" ht="17.25" customHeight="1" x14ac:dyDescent="0.2">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c r="AA581" s="234"/>
      <c r="AB581" s="234"/>
      <c r="AC581" s="234"/>
      <c r="AD581" s="234"/>
      <c r="AE581" s="234"/>
      <c r="AF581" s="234"/>
      <c r="AG581" s="234"/>
      <c r="AH581" s="234"/>
      <c r="AI581" s="234"/>
      <c r="AJ581" s="234"/>
      <c r="AK581" s="234"/>
      <c r="AL581" s="234"/>
      <c r="AM581" s="234"/>
      <c r="AN581" s="234"/>
      <c r="AO581" s="234"/>
      <c r="AP581" s="234"/>
      <c r="AQ581" s="234"/>
      <c r="AR581" s="234"/>
      <c r="AS581" s="234"/>
      <c r="AT581" s="234"/>
      <c r="AU581" s="235"/>
      <c r="AV581" s="235"/>
      <c r="AW581" s="235"/>
      <c r="AX581" s="235"/>
      <c r="AY581" s="235"/>
      <c r="AZ581" s="235"/>
    </row>
    <row r="582" spans="1:52" ht="17.25" customHeight="1" x14ac:dyDescent="0.2">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c r="AA582" s="234"/>
      <c r="AB582" s="234"/>
      <c r="AC582" s="234"/>
      <c r="AD582" s="234"/>
      <c r="AE582" s="234"/>
      <c r="AF582" s="234"/>
      <c r="AG582" s="234"/>
      <c r="AH582" s="234"/>
      <c r="AI582" s="234"/>
      <c r="AJ582" s="234"/>
      <c r="AK582" s="234"/>
      <c r="AL582" s="234"/>
      <c r="AM582" s="234"/>
      <c r="AN582" s="234"/>
      <c r="AO582" s="234"/>
      <c r="AP582" s="234"/>
      <c r="AQ582" s="234"/>
      <c r="AR582" s="234"/>
      <c r="AS582" s="234"/>
      <c r="AT582" s="234"/>
      <c r="AU582" s="235"/>
      <c r="AV582" s="235"/>
      <c r="AW582" s="235"/>
      <c r="AX582" s="235"/>
      <c r="AY582" s="235"/>
      <c r="AZ582" s="235"/>
    </row>
    <row r="583" spans="1:52" ht="17.25" customHeight="1" x14ac:dyDescent="0.2">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c r="AA583" s="234"/>
      <c r="AB583" s="234"/>
      <c r="AC583" s="234"/>
      <c r="AD583" s="234"/>
      <c r="AE583" s="234"/>
      <c r="AF583" s="234"/>
      <c r="AG583" s="234"/>
      <c r="AH583" s="234"/>
      <c r="AI583" s="234"/>
      <c r="AJ583" s="234"/>
      <c r="AK583" s="234"/>
      <c r="AL583" s="234"/>
      <c r="AM583" s="234"/>
      <c r="AN583" s="234"/>
      <c r="AO583" s="234"/>
      <c r="AP583" s="234"/>
      <c r="AQ583" s="234"/>
      <c r="AR583" s="234"/>
      <c r="AS583" s="234"/>
      <c r="AT583" s="234"/>
      <c r="AU583" s="235"/>
      <c r="AV583" s="235"/>
      <c r="AW583" s="235"/>
      <c r="AX583" s="235"/>
      <c r="AY583" s="235"/>
      <c r="AZ583" s="235"/>
    </row>
    <row r="584" spans="1:52" ht="17.25" customHeight="1" x14ac:dyDescent="0.2">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c r="AA584" s="234"/>
      <c r="AB584" s="234"/>
      <c r="AC584" s="234"/>
      <c r="AD584" s="234"/>
      <c r="AE584" s="234"/>
      <c r="AF584" s="234"/>
      <c r="AG584" s="234"/>
      <c r="AH584" s="234"/>
      <c r="AI584" s="234"/>
      <c r="AJ584" s="234"/>
      <c r="AK584" s="234"/>
      <c r="AL584" s="234"/>
      <c r="AM584" s="234"/>
      <c r="AN584" s="234"/>
      <c r="AO584" s="234"/>
      <c r="AP584" s="234"/>
      <c r="AQ584" s="234"/>
      <c r="AR584" s="234"/>
      <c r="AS584" s="234"/>
      <c r="AT584" s="234"/>
      <c r="AU584" s="235"/>
      <c r="AV584" s="235"/>
      <c r="AW584" s="235"/>
      <c r="AX584" s="235"/>
      <c r="AY584" s="235"/>
      <c r="AZ584" s="235"/>
    </row>
    <row r="585" spans="1:52" ht="17.25" customHeight="1" x14ac:dyDescent="0.2">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c r="AA585" s="234"/>
      <c r="AB585" s="234"/>
      <c r="AC585" s="234"/>
      <c r="AD585" s="234"/>
      <c r="AE585" s="234"/>
      <c r="AF585" s="234"/>
      <c r="AG585" s="234"/>
      <c r="AH585" s="234"/>
      <c r="AI585" s="234"/>
      <c r="AJ585" s="234"/>
      <c r="AK585" s="234"/>
      <c r="AL585" s="234"/>
      <c r="AM585" s="234"/>
      <c r="AN585" s="234"/>
      <c r="AO585" s="234"/>
      <c r="AP585" s="234"/>
      <c r="AQ585" s="234"/>
      <c r="AR585" s="234"/>
      <c r="AS585" s="234"/>
      <c r="AT585" s="234"/>
      <c r="AU585" s="235"/>
      <c r="AV585" s="235"/>
      <c r="AW585" s="235"/>
      <c r="AX585" s="235"/>
      <c r="AY585" s="235"/>
      <c r="AZ585" s="235"/>
    </row>
    <row r="586" spans="1:52" ht="17.25" customHeight="1" x14ac:dyDescent="0.2">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c r="AA586" s="234"/>
      <c r="AB586" s="234"/>
      <c r="AC586" s="234"/>
      <c r="AD586" s="234"/>
      <c r="AE586" s="234"/>
      <c r="AF586" s="234"/>
      <c r="AG586" s="234"/>
      <c r="AH586" s="234"/>
      <c r="AI586" s="234"/>
      <c r="AJ586" s="234"/>
      <c r="AK586" s="234"/>
      <c r="AL586" s="234"/>
      <c r="AM586" s="234"/>
      <c r="AN586" s="234"/>
      <c r="AO586" s="234"/>
      <c r="AP586" s="234"/>
      <c r="AQ586" s="234"/>
      <c r="AR586" s="234"/>
      <c r="AS586" s="234"/>
      <c r="AT586" s="234"/>
      <c r="AU586" s="235"/>
      <c r="AV586" s="235"/>
      <c r="AW586" s="235"/>
      <c r="AX586" s="235"/>
      <c r="AY586" s="235"/>
      <c r="AZ586" s="235"/>
    </row>
    <row r="587" spans="1:52" ht="17.25" customHeight="1" x14ac:dyDescent="0.2">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c r="AA587" s="234"/>
      <c r="AB587" s="234"/>
      <c r="AC587" s="234"/>
      <c r="AD587" s="234"/>
      <c r="AE587" s="234"/>
      <c r="AF587" s="234"/>
      <c r="AG587" s="234"/>
      <c r="AH587" s="234"/>
      <c r="AI587" s="234"/>
      <c r="AJ587" s="234"/>
      <c r="AK587" s="234"/>
      <c r="AL587" s="234"/>
      <c r="AM587" s="234"/>
      <c r="AN587" s="234"/>
      <c r="AO587" s="234"/>
      <c r="AP587" s="234"/>
      <c r="AQ587" s="234"/>
      <c r="AR587" s="234"/>
      <c r="AS587" s="234"/>
      <c r="AT587" s="234"/>
      <c r="AU587" s="235"/>
      <c r="AV587" s="235"/>
      <c r="AW587" s="235"/>
      <c r="AX587" s="235"/>
      <c r="AY587" s="235"/>
      <c r="AZ587" s="235"/>
    </row>
    <row r="588" spans="1:52" ht="17.25" customHeight="1" x14ac:dyDescent="0.2">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c r="AA588" s="234"/>
      <c r="AB588" s="234"/>
      <c r="AC588" s="234"/>
      <c r="AD588" s="234"/>
      <c r="AE588" s="234"/>
      <c r="AF588" s="234"/>
      <c r="AG588" s="234"/>
      <c r="AH588" s="234"/>
      <c r="AI588" s="234"/>
      <c r="AJ588" s="234"/>
      <c r="AK588" s="234"/>
      <c r="AL588" s="234"/>
      <c r="AM588" s="234"/>
      <c r="AN588" s="234"/>
      <c r="AO588" s="234"/>
      <c r="AP588" s="234"/>
      <c r="AQ588" s="234"/>
      <c r="AR588" s="234"/>
      <c r="AS588" s="234"/>
      <c r="AT588" s="234"/>
      <c r="AU588" s="235"/>
      <c r="AV588" s="235"/>
      <c r="AW588" s="235"/>
      <c r="AX588" s="235"/>
      <c r="AY588" s="235"/>
      <c r="AZ588" s="235"/>
    </row>
    <row r="589" spans="1:52" ht="17.25" customHeight="1" x14ac:dyDescent="0.2">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c r="AA589" s="234"/>
      <c r="AB589" s="234"/>
      <c r="AC589" s="234"/>
      <c r="AD589" s="234"/>
      <c r="AE589" s="234"/>
      <c r="AF589" s="234"/>
      <c r="AG589" s="234"/>
      <c r="AH589" s="234"/>
      <c r="AI589" s="234"/>
      <c r="AJ589" s="234"/>
      <c r="AK589" s="234"/>
      <c r="AL589" s="234"/>
      <c r="AM589" s="234"/>
      <c r="AN589" s="234"/>
      <c r="AO589" s="234"/>
      <c r="AP589" s="234"/>
      <c r="AQ589" s="234"/>
      <c r="AR589" s="234"/>
      <c r="AS589" s="234"/>
      <c r="AT589" s="234"/>
      <c r="AU589" s="235"/>
      <c r="AV589" s="235"/>
      <c r="AW589" s="235"/>
      <c r="AX589" s="235"/>
      <c r="AY589" s="235"/>
      <c r="AZ589" s="235"/>
    </row>
    <row r="590" spans="1:52" ht="17.25" customHeight="1" x14ac:dyDescent="0.2">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c r="AA590" s="234"/>
      <c r="AB590" s="234"/>
      <c r="AC590" s="234"/>
      <c r="AD590" s="234"/>
      <c r="AE590" s="234"/>
      <c r="AF590" s="234"/>
      <c r="AG590" s="234"/>
      <c r="AH590" s="234"/>
      <c r="AI590" s="234"/>
      <c r="AJ590" s="234"/>
      <c r="AK590" s="234"/>
      <c r="AL590" s="234"/>
      <c r="AM590" s="234"/>
      <c r="AN590" s="234"/>
      <c r="AO590" s="234"/>
      <c r="AP590" s="234"/>
      <c r="AQ590" s="234"/>
      <c r="AR590" s="234"/>
      <c r="AS590" s="234"/>
      <c r="AT590" s="234"/>
      <c r="AU590" s="235"/>
      <c r="AV590" s="235"/>
      <c r="AW590" s="235"/>
      <c r="AX590" s="235"/>
      <c r="AY590" s="235"/>
      <c r="AZ590" s="235"/>
    </row>
    <row r="591" spans="1:52" ht="17.25" customHeight="1" x14ac:dyDescent="0.2">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c r="AA591" s="234"/>
      <c r="AB591" s="234"/>
      <c r="AC591" s="234"/>
      <c r="AD591" s="234"/>
      <c r="AE591" s="234"/>
      <c r="AF591" s="234"/>
      <c r="AG591" s="234"/>
      <c r="AH591" s="234"/>
      <c r="AI591" s="234"/>
      <c r="AJ591" s="234"/>
      <c r="AK591" s="234"/>
      <c r="AL591" s="234"/>
      <c r="AM591" s="234"/>
      <c r="AN591" s="234"/>
      <c r="AO591" s="234"/>
      <c r="AP591" s="234"/>
      <c r="AQ591" s="234"/>
      <c r="AR591" s="234"/>
      <c r="AS591" s="234"/>
      <c r="AT591" s="234"/>
      <c r="AU591" s="235"/>
      <c r="AV591" s="235"/>
      <c r="AW591" s="235"/>
      <c r="AX591" s="235"/>
      <c r="AY591" s="235"/>
      <c r="AZ591" s="235"/>
    </row>
    <row r="592" spans="1:52" ht="17.25" customHeight="1" x14ac:dyDescent="0.2">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c r="AA592" s="234"/>
      <c r="AB592" s="234"/>
      <c r="AC592" s="234"/>
      <c r="AD592" s="234"/>
      <c r="AE592" s="234"/>
      <c r="AF592" s="234"/>
      <c r="AG592" s="234"/>
      <c r="AH592" s="234"/>
      <c r="AI592" s="234"/>
      <c r="AJ592" s="234"/>
      <c r="AK592" s="234"/>
      <c r="AL592" s="234"/>
      <c r="AM592" s="234"/>
      <c r="AN592" s="234"/>
      <c r="AO592" s="234"/>
      <c r="AP592" s="234"/>
      <c r="AQ592" s="234"/>
      <c r="AR592" s="234"/>
      <c r="AS592" s="234"/>
      <c r="AT592" s="234"/>
      <c r="AU592" s="235"/>
      <c r="AV592" s="235"/>
      <c r="AW592" s="235"/>
      <c r="AX592" s="235"/>
      <c r="AY592" s="235"/>
      <c r="AZ592" s="235"/>
    </row>
    <row r="593" spans="1:52" ht="17.25" customHeight="1" x14ac:dyDescent="0.2">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c r="AA593" s="234"/>
      <c r="AB593" s="234"/>
      <c r="AC593" s="234"/>
      <c r="AD593" s="234"/>
      <c r="AE593" s="234"/>
      <c r="AF593" s="234"/>
      <c r="AG593" s="234"/>
      <c r="AH593" s="234"/>
      <c r="AI593" s="234"/>
      <c r="AJ593" s="234"/>
      <c r="AK593" s="234"/>
      <c r="AL593" s="234"/>
      <c r="AM593" s="234"/>
      <c r="AN593" s="234"/>
      <c r="AO593" s="234"/>
      <c r="AP593" s="234"/>
      <c r="AQ593" s="234"/>
      <c r="AR593" s="234"/>
      <c r="AS593" s="234"/>
      <c r="AT593" s="234"/>
      <c r="AU593" s="235"/>
      <c r="AV593" s="235"/>
      <c r="AW593" s="235"/>
      <c r="AX593" s="235"/>
      <c r="AY593" s="235"/>
      <c r="AZ593" s="235"/>
    </row>
    <row r="594" spans="1:52" ht="17.25" customHeight="1" x14ac:dyDescent="0.2">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c r="AA594" s="234"/>
      <c r="AB594" s="234"/>
      <c r="AC594" s="234"/>
      <c r="AD594" s="234"/>
      <c r="AE594" s="234"/>
      <c r="AF594" s="234"/>
      <c r="AG594" s="234"/>
      <c r="AH594" s="234"/>
      <c r="AI594" s="234"/>
      <c r="AJ594" s="234"/>
      <c r="AK594" s="234"/>
      <c r="AL594" s="234"/>
      <c r="AM594" s="234"/>
      <c r="AN594" s="234"/>
      <c r="AO594" s="234"/>
      <c r="AP594" s="234"/>
      <c r="AQ594" s="234"/>
      <c r="AR594" s="234"/>
      <c r="AS594" s="234"/>
      <c r="AT594" s="234"/>
      <c r="AU594" s="235"/>
      <c r="AV594" s="235"/>
      <c r="AW594" s="235"/>
      <c r="AX594" s="235"/>
      <c r="AY594" s="235"/>
      <c r="AZ594" s="235"/>
    </row>
    <row r="595" spans="1:52" ht="17.25" customHeight="1" x14ac:dyDescent="0.2">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c r="AA595" s="234"/>
      <c r="AB595" s="234"/>
      <c r="AC595" s="234"/>
      <c r="AD595" s="234"/>
      <c r="AE595" s="234"/>
      <c r="AF595" s="234"/>
      <c r="AG595" s="234"/>
      <c r="AH595" s="234"/>
      <c r="AI595" s="234"/>
      <c r="AJ595" s="234"/>
      <c r="AK595" s="234"/>
      <c r="AL595" s="234"/>
      <c r="AM595" s="234"/>
      <c r="AN595" s="234"/>
      <c r="AO595" s="234"/>
      <c r="AP595" s="234"/>
      <c r="AQ595" s="234"/>
      <c r="AR595" s="234"/>
      <c r="AS595" s="234"/>
      <c r="AT595" s="234"/>
      <c r="AU595" s="235"/>
      <c r="AV595" s="235"/>
      <c r="AW595" s="235"/>
      <c r="AX595" s="235"/>
      <c r="AY595" s="235"/>
      <c r="AZ595" s="235"/>
    </row>
    <row r="596" spans="1:52" ht="17.25" customHeight="1" x14ac:dyDescent="0.2">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5"/>
      <c r="AV596" s="235"/>
      <c r="AW596" s="235"/>
      <c r="AX596" s="235"/>
      <c r="AY596" s="235"/>
      <c r="AZ596" s="235"/>
    </row>
    <row r="597" spans="1:52" ht="17.25" customHeight="1" x14ac:dyDescent="0.2">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5"/>
      <c r="AV597" s="235"/>
      <c r="AW597" s="235"/>
      <c r="AX597" s="235"/>
      <c r="AY597" s="235"/>
      <c r="AZ597" s="235"/>
    </row>
    <row r="598" spans="1:52" ht="17.25" customHeight="1" x14ac:dyDescent="0.2">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5"/>
      <c r="AV598" s="235"/>
      <c r="AW598" s="235"/>
      <c r="AX598" s="235"/>
      <c r="AY598" s="235"/>
      <c r="AZ598" s="235"/>
    </row>
    <row r="599" spans="1:52" ht="17.25" customHeight="1" x14ac:dyDescent="0.2">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5"/>
      <c r="AV599" s="235"/>
      <c r="AW599" s="235"/>
      <c r="AX599" s="235"/>
      <c r="AY599" s="235"/>
      <c r="AZ599" s="235"/>
    </row>
    <row r="600" spans="1:52" ht="17.25" customHeight="1" x14ac:dyDescent="0.2">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5"/>
      <c r="AV600" s="235"/>
      <c r="AW600" s="235"/>
      <c r="AX600" s="235"/>
      <c r="AY600" s="235"/>
      <c r="AZ600" s="235"/>
    </row>
    <row r="601" spans="1:52" ht="17.25" customHeight="1" x14ac:dyDescent="0.2">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5"/>
      <c r="AV601" s="235"/>
      <c r="AW601" s="235"/>
      <c r="AX601" s="235"/>
      <c r="AY601" s="235"/>
      <c r="AZ601" s="235"/>
    </row>
    <row r="602" spans="1:52" ht="17.25" customHeight="1" x14ac:dyDescent="0.2">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5"/>
      <c r="AV602" s="235"/>
      <c r="AW602" s="235"/>
      <c r="AX602" s="235"/>
      <c r="AY602" s="235"/>
      <c r="AZ602" s="235"/>
    </row>
    <row r="603" spans="1:52" ht="17.25" customHeight="1" x14ac:dyDescent="0.2">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5"/>
      <c r="AV603" s="235"/>
      <c r="AW603" s="235"/>
      <c r="AX603" s="235"/>
      <c r="AY603" s="235"/>
      <c r="AZ603" s="235"/>
    </row>
    <row r="604" spans="1:52" ht="17.25" customHeight="1" x14ac:dyDescent="0.2">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5"/>
      <c r="AV604" s="235"/>
      <c r="AW604" s="235"/>
      <c r="AX604" s="235"/>
      <c r="AY604" s="235"/>
      <c r="AZ604" s="235"/>
    </row>
    <row r="605" spans="1:52" ht="17.25" customHeight="1" x14ac:dyDescent="0.2">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5"/>
      <c r="AV605" s="235"/>
      <c r="AW605" s="235"/>
      <c r="AX605" s="235"/>
      <c r="AY605" s="235"/>
      <c r="AZ605" s="235"/>
    </row>
    <row r="606" spans="1:52" ht="17.25" customHeight="1" x14ac:dyDescent="0.2">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5"/>
      <c r="AV606" s="235"/>
      <c r="AW606" s="235"/>
      <c r="AX606" s="235"/>
      <c r="AY606" s="235"/>
      <c r="AZ606" s="235"/>
    </row>
    <row r="607" spans="1:52" ht="17.25" customHeight="1" x14ac:dyDescent="0.2">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5"/>
      <c r="AV607" s="235"/>
      <c r="AW607" s="235"/>
      <c r="AX607" s="235"/>
      <c r="AY607" s="235"/>
      <c r="AZ607" s="235"/>
    </row>
    <row r="608" spans="1:52" ht="17.25" customHeight="1" x14ac:dyDescent="0.2">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5"/>
      <c r="AV608" s="235"/>
      <c r="AW608" s="235"/>
      <c r="AX608" s="235"/>
      <c r="AY608" s="235"/>
      <c r="AZ608" s="235"/>
    </row>
    <row r="609" spans="1:52" ht="17.25" customHeight="1" x14ac:dyDescent="0.2">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5"/>
      <c r="AV609" s="235"/>
      <c r="AW609" s="235"/>
      <c r="AX609" s="235"/>
      <c r="AY609" s="235"/>
      <c r="AZ609" s="235"/>
    </row>
    <row r="610" spans="1:52" ht="17.25" customHeight="1" x14ac:dyDescent="0.2">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5"/>
      <c r="AV610" s="235"/>
      <c r="AW610" s="235"/>
      <c r="AX610" s="235"/>
      <c r="AY610" s="235"/>
      <c r="AZ610" s="235"/>
    </row>
    <row r="611" spans="1:52" ht="17.25" customHeight="1" x14ac:dyDescent="0.2">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5"/>
      <c r="AV611" s="235"/>
      <c r="AW611" s="235"/>
      <c r="AX611" s="235"/>
      <c r="AY611" s="235"/>
      <c r="AZ611" s="235"/>
    </row>
    <row r="612" spans="1:52" ht="17.25" customHeight="1" x14ac:dyDescent="0.2">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5"/>
      <c r="AV612" s="235"/>
      <c r="AW612" s="235"/>
      <c r="AX612" s="235"/>
      <c r="AY612" s="235"/>
      <c r="AZ612" s="235"/>
    </row>
    <row r="613" spans="1:52" ht="17.25" customHeight="1" x14ac:dyDescent="0.2">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5"/>
      <c r="AV613" s="235"/>
      <c r="AW613" s="235"/>
      <c r="AX613" s="235"/>
      <c r="AY613" s="235"/>
      <c r="AZ613" s="235"/>
    </row>
    <row r="614" spans="1:52" ht="17.25" customHeight="1" x14ac:dyDescent="0.2">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5"/>
      <c r="AV614" s="235"/>
      <c r="AW614" s="235"/>
      <c r="AX614" s="235"/>
      <c r="AY614" s="235"/>
      <c r="AZ614" s="235"/>
    </row>
    <row r="615" spans="1:52" ht="17.25" customHeight="1" x14ac:dyDescent="0.2">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5"/>
      <c r="AV615" s="235"/>
      <c r="AW615" s="235"/>
      <c r="AX615" s="235"/>
      <c r="AY615" s="235"/>
      <c r="AZ615" s="235"/>
    </row>
    <row r="616" spans="1:52" ht="17.25" customHeight="1" x14ac:dyDescent="0.2">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5"/>
      <c r="AV616" s="235"/>
      <c r="AW616" s="235"/>
      <c r="AX616" s="235"/>
      <c r="AY616" s="235"/>
      <c r="AZ616" s="235"/>
    </row>
    <row r="617" spans="1:52" ht="17.25" customHeight="1" x14ac:dyDescent="0.2">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5"/>
      <c r="AV617" s="235"/>
      <c r="AW617" s="235"/>
      <c r="AX617" s="235"/>
      <c r="AY617" s="235"/>
      <c r="AZ617" s="235"/>
    </row>
    <row r="618" spans="1:52" ht="17.25" customHeight="1" x14ac:dyDescent="0.2">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5"/>
      <c r="AV618" s="235"/>
      <c r="AW618" s="235"/>
      <c r="AX618" s="235"/>
      <c r="AY618" s="235"/>
      <c r="AZ618" s="235"/>
    </row>
    <row r="619" spans="1:52" ht="17.25" customHeight="1" x14ac:dyDescent="0.2">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5"/>
      <c r="AV619" s="235"/>
      <c r="AW619" s="235"/>
      <c r="AX619" s="235"/>
      <c r="AY619" s="235"/>
      <c r="AZ619" s="235"/>
    </row>
    <row r="620" spans="1:52" ht="17.25" customHeight="1" x14ac:dyDescent="0.2">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5"/>
      <c r="AV620" s="235"/>
      <c r="AW620" s="235"/>
      <c r="AX620" s="235"/>
      <c r="AY620" s="235"/>
      <c r="AZ620" s="235"/>
    </row>
    <row r="621" spans="1:52" ht="17.25" customHeight="1" x14ac:dyDescent="0.2">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5"/>
      <c r="AV621" s="235"/>
      <c r="AW621" s="235"/>
      <c r="AX621" s="235"/>
      <c r="AY621" s="235"/>
      <c r="AZ621" s="235"/>
    </row>
    <row r="622" spans="1:52" ht="17.25" customHeight="1" x14ac:dyDescent="0.2">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5"/>
      <c r="AV622" s="235"/>
      <c r="AW622" s="235"/>
      <c r="AX622" s="235"/>
      <c r="AY622" s="235"/>
      <c r="AZ622" s="235"/>
    </row>
    <row r="623" spans="1:52" ht="17.25" customHeight="1" x14ac:dyDescent="0.2">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5"/>
      <c r="AV623" s="235"/>
      <c r="AW623" s="235"/>
      <c r="AX623" s="235"/>
      <c r="AY623" s="235"/>
      <c r="AZ623" s="235"/>
    </row>
    <row r="624" spans="1:52" ht="17.25" customHeight="1" x14ac:dyDescent="0.2">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5"/>
      <c r="AV624" s="235"/>
      <c r="AW624" s="235"/>
      <c r="AX624" s="235"/>
      <c r="AY624" s="235"/>
      <c r="AZ624" s="235"/>
    </row>
    <row r="625" spans="1:52" ht="17.25" customHeight="1" x14ac:dyDescent="0.2">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5"/>
      <c r="AV625" s="235"/>
      <c r="AW625" s="235"/>
      <c r="AX625" s="235"/>
      <c r="AY625" s="235"/>
      <c r="AZ625" s="235"/>
    </row>
    <row r="626" spans="1:52" ht="17.25" customHeight="1" x14ac:dyDescent="0.2">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5"/>
      <c r="AV626" s="235"/>
      <c r="AW626" s="235"/>
      <c r="AX626" s="235"/>
      <c r="AY626" s="235"/>
      <c r="AZ626" s="235"/>
    </row>
    <row r="627" spans="1:52" ht="17.25" customHeight="1" x14ac:dyDescent="0.2">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5"/>
      <c r="AV627" s="235"/>
      <c r="AW627" s="235"/>
      <c r="AX627" s="235"/>
      <c r="AY627" s="235"/>
      <c r="AZ627" s="235"/>
    </row>
    <row r="628" spans="1:52" ht="17.25" customHeight="1" x14ac:dyDescent="0.2">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5"/>
      <c r="AV628" s="235"/>
      <c r="AW628" s="235"/>
      <c r="AX628" s="235"/>
      <c r="AY628" s="235"/>
      <c r="AZ628" s="235"/>
    </row>
    <row r="629" spans="1:52" ht="17.25" customHeight="1" x14ac:dyDescent="0.2">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5"/>
      <c r="AV629" s="235"/>
      <c r="AW629" s="235"/>
      <c r="AX629" s="235"/>
      <c r="AY629" s="235"/>
      <c r="AZ629" s="235"/>
    </row>
    <row r="630" spans="1:52" ht="17.25" customHeight="1" x14ac:dyDescent="0.2">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5"/>
      <c r="AV630" s="235"/>
      <c r="AW630" s="235"/>
      <c r="AX630" s="235"/>
      <c r="AY630" s="235"/>
      <c r="AZ630" s="235"/>
    </row>
    <row r="631" spans="1:52" ht="17.25" customHeight="1" x14ac:dyDescent="0.2">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5"/>
      <c r="AV631" s="235"/>
      <c r="AW631" s="235"/>
      <c r="AX631" s="235"/>
      <c r="AY631" s="235"/>
      <c r="AZ631" s="235"/>
    </row>
    <row r="632" spans="1:52" ht="17.25" customHeight="1" x14ac:dyDescent="0.2">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5"/>
      <c r="AV632" s="235"/>
      <c r="AW632" s="235"/>
      <c r="AX632" s="235"/>
      <c r="AY632" s="235"/>
      <c r="AZ632" s="235"/>
    </row>
    <row r="633" spans="1:52" ht="17.25" customHeight="1" x14ac:dyDescent="0.2">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5"/>
      <c r="AV633" s="235"/>
      <c r="AW633" s="235"/>
      <c r="AX633" s="235"/>
      <c r="AY633" s="235"/>
      <c r="AZ633" s="235"/>
    </row>
    <row r="634" spans="1:52" ht="17.25" customHeight="1" x14ac:dyDescent="0.2">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5"/>
      <c r="AV634" s="235"/>
      <c r="AW634" s="235"/>
      <c r="AX634" s="235"/>
      <c r="AY634" s="235"/>
      <c r="AZ634" s="235"/>
    </row>
    <row r="635" spans="1:52" ht="17.25" customHeight="1" x14ac:dyDescent="0.2">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5"/>
      <c r="AV635" s="235"/>
      <c r="AW635" s="235"/>
      <c r="AX635" s="235"/>
      <c r="AY635" s="235"/>
      <c r="AZ635" s="235"/>
    </row>
    <row r="636" spans="1:52" ht="17.25" customHeight="1" x14ac:dyDescent="0.2">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5"/>
      <c r="AV636" s="235"/>
      <c r="AW636" s="235"/>
      <c r="AX636" s="235"/>
      <c r="AY636" s="235"/>
      <c r="AZ636" s="235"/>
    </row>
    <row r="637" spans="1:52" ht="17.25" customHeight="1" x14ac:dyDescent="0.2">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5"/>
      <c r="AV637" s="235"/>
      <c r="AW637" s="235"/>
      <c r="AX637" s="235"/>
      <c r="AY637" s="235"/>
      <c r="AZ637" s="235"/>
    </row>
    <row r="638" spans="1:52" ht="17.25" customHeight="1" x14ac:dyDescent="0.2">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5"/>
      <c r="AV638" s="235"/>
      <c r="AW638" s="235"/>
      <c r="AX638" s="235"/>
      <c r="AY638" s="235"/>
      <c r="AZ638" s="235"/>
    </row>
    <row r="639" spans="1:52" ht="17.25" customHeight="1" x14ac:dyDescent="0.2">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5"/>
      <c r="AV639" s="235"/>
      <c r="AW639" s="235"/>
      <c r="AX639" s="235"/>
      <c r="AY639" s="235"/>
      <c r="AZ639" s="235"/>
    </row>
    <row r="640" spans="1:52" ht="17.25" customHeight="1" x14ac:dyDescent="0.2">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5"/>
      <c r="AV640" s="235"/>
      <c r="AW640" s="235"/>
      <c r="AX640" s="235"/>
      <c r="AY640" s="235"/>
      <c r="AZ640" s="235"/>
    </row>
    <row r="641" spans="1:52" ht="17.25" customHeight="1" x14ac:dyDescent="0.2">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5"/>
      <c r="AV641" s="235"/>
      <c r="AW641" s="235"/>
      <c r="AX641" s="235"/>
      <c r="AY641" s="235"/>
      <c r="AZ641" s="235"/>
    </row>
    <row r="642" spans="1:52" ht="17.25" customHeight="1" x14ac:dyDescent="0.2">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5"/>
      <c r="AV642" s="235"/>
      <c r="AW642" s="235"/>
      <c r="AX642" s="235"/>
      <c r="AY642" s="235"/>
      <c r="AZ642" s="235"/>
    </row>
    <row r="643" spans="1:52" ht="17.25" customHeight="1" x14ac:dyDescent="0.2">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5"/>
      <c r="AV643" s="235"/>
      <c r="AW643" s="235"/>
      <c r="AX643" s="235"/>
      <c r="AY643" s="235"/>
      <c r="AZ643" s="235"/>
    </row>
    <row r="644" spans="1:52" ht="17.25" customHeight="1" x14ac:dyDescent="0.2">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5"/>
      <c r="AV644" s="235"/>
      <c r="AW644" s="235"/>
      <c r="AX644" s="235"/>
      <c r="AY644" s="235"/>
      <c r="AZ644" s="235"/>
    </row>
    <row r="645" spans="1:52" ht="17.25" customHeight="1" x14ac:dyDescent="0.2">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5"/>
      <c r="AV645" s="235"/>
      <c r="AW645" s="235"/>
      <c r="AX645" s="235"/>
      <c r="AY645" s="235"/>
      <c r="AZ645" s="235"/>
    </row>
    <row r="646" spans="1:52" ht="17.25" customHeight="1" x14ac:dyDescent="0.2">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5"/>
      <c r="AV646" s="235"/>
      <c r="AW646" s="235"/>
      <c r="AX646" s="235"/>
      <c r="AY646" s="235"/>
      <c r="AZ646" s="235"/>
    </row>
    <row r="647" spans="1:52" ht="17.25" customHeight="1" x14ac:dyDescent="0.2">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5"/>
      <c r="AV647" s="235"/>
      <c r="AW647" s="235"/>
      <c r="AX647" s="235"/>
      <c r="AY647" s="235"/>
      <c r="AZ647" s="235"/>
    </row>
    <row r="648" spans="1:52" ht="17.25" customHeight="1" x14ac:dyDescent="0.2">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5"/>
      <c r="AV648" s="235"/>
      <c r="AW648" s="235"/>
      <c r="AX648" s="235"/>
      <c r="AY648" s="235"/>
      <c r="AZ648" s="235"/>
    </row>
    <row r="649" spans="1:52" ht="17.25" customHeight="1" x14ac:dyDescent="0.2">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5"/>
      <c r="AV649" s="235"/>
      <c r="AW649" s="235"/>
      <c r="AX649" s="235"/>
      <c r="AY649" s="235"/>
      <c r="AZ649" s="235"/>
    </row>
    <row r="650" spans="1:52" ht="17.25" customHeight="1" x14ac:dyDescent="0.2">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5"/>
      <c r="AV650" s="235"/>
      <c r="AW650" s="235"/>
      <c r="AX650" s="235"/>
      <c r="AY650" s="235"/>
      <c r="AZ650" s="235"/>
    </row>
    <row r="651" spans="1:52" ht="17.25" customHeight="1" x14ac:dyDescent="0.2">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5"/>
      <c r="AV651" s="235"/>
      <c r="AW651" s="235"/>
      <c r="AX651" s="235"/>
      <c r="AY651" s="235"/>
      <c r="AZ651" s="235"/>
    </row>
    <row r="652" spans="1:52" ht="17.25" customHeight="1" x14ac:dyDescent="0.2">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5"/>
      <c r="AV652" s="235"/>
      <c r="AW652" s="235"/>
      <c r="AX652" s="235"/>
      <c r="AY652" s="235"/>
      <c r="AZ652" s="235"/>
    </row>
    <row r="653" spans="1:52" ht="17.25" customHeight="1" x14ac:dyDescent="0.2">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5"/>
      <c r="AV653" s="235"/>
      <c r="AW653" s="235"/>
      <c r="AX653" s="235"/>
      <c r="AY653" s="235"/>
      <c r="AZ653" s="235"/>
    </row>
    <row r="654" spans="1:52" ht="17.25" customHeight="1" x14ac:dyDescent="0.2">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5"/>
      <c r="AV654" s="235"/>
      <c r="AW654" s="235"/>
      <c r="AX654" s="235"/>
      <c r="AY654" s="235"/>
      <c r="AZ654" s="235"/>
    </row>
    <row r="655" spans="1:52" ht="17.25" customHeight="1" x14ac:dyDescent="0.2">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c r="AA655" s="234"/>
      <c r="AB655" s="234"/>
      <c r="AC655" s="234"/>
      <c r="AD655" s="234"/>
      <c r="AE655" s="234"/>
      <c r="AF655" s="234"/>
      <c r="AG655" s="234"/>
      <c r="AH655" s="234"/>
      <c r="AI655" s="234"/>
      <c r="AJ655" s="234"/>
      <c r="AK655" s="234"/>
      <c r="AL655" s="234"/>
      <c r="AM655" s="234"/>
      <c r="AN655" s="234"/>
      <c r="AO655" s="234"/>
      <c r="AP655" s="234"/>
      <c r="AQ655" s="234"/>
      <c r="AR655" s="234"/>
      <c r="AS655" s="234"/>
      <c r="AT655" s="234"/>
      <c r="AU655" s="235"/>
      <c r="AV655" s="235"/>
      <c r="AW655" s="235"/>
      <c r="AX655" s="235"/>
      <c r="AY655" s="235"/>
      <c r="AZ655" s="235"/>
    </row>
    <row r="656" spans="1:52" ht="17.25" customHeight="1" x14ac:dyDescent="0.2">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c r="AA656" s="234"/>
      <c r="AB656" s="234"/>
      <c r="AC656" s="234"/>
      <c r="AD656" s="234"/>
      <c r="AE656" s="234"/>
      <c r="AF656" s="234"/>
      <c r="AG656" s="234"/>
      <c r="AH656" s="234"/>
      <c r="AI656" s="234"/>
      <c r="AJ656" s="234"/>
      <c r="AK656" s="234"/>
      <c r="AL656" s="234"/>
      <c r="AM656" s="234"/>
      <c r="AN656" s="234"/>
      <c r="AO656" s="234"/>
      <c r="AP656" s="234"/>
      <c r="AQ656" s="234"/>
      <c r="AR656" s="234"/>
      <c r="AS656" s="234"/>
      <c r="AT656" s="234"/>
      <c r="AU656" s="235"/>
      <c r="AV656" s="235"/>
      <c r="AW656" s="235"/>
      <c r="AX656" s="235"/>
      <c r="AY656" s="235"/>
      <c r="AZ656" s="235"/>
    </row>
    <row r="657" spans="1:52" ht="17.25" customHeight="1" x14ac:dyDescent="0.2">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c r="AA657" s="234"/>
      <c r="AB657" s="234"/>
      <c r="AC657" s="234"/>
      <c r="AD657" s="234"/>
      <c r="AE657" s="234"/>
      <c r="AF657" s="234"/>
      <c r="AG657" s="234"/>
      <c r="AH657" s="234"/>
      <c r="AI657" s="234"/>
      <c r="AJ657" s="234"/>
      <c r="AK657" s="234"/>
      <c r="AL657" s="234"/>
      <c r="AM657" s="234"/>
      <c r="AN657" s="234"/>
      <c r="AO657" s="234"/>
      <c r="AP657" s="234"/>
      <c r="AQ657" s="234"/>
      <c r="AR657" s="234"/>
      <c r="AS657" s="234"/>
      <c r="AT657" s="234"/>
      <c r="AU657" s="235"/>
      <c r="AV657" s="235"/>
      <c r="AW657" s="235"/>
      <c r="AX657" s="235"/>
      <c r="AY657" s="235"/>
      <c r="AZ657" s="235"/>
    </row>
    <row r="658" spans="1:52" ht="17.25" customHeight="1" x14ac:dyDescent="0.2">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5"/>
      <c r="AV658" s="235"/>
      <c r="AW658" s="235"/>
      <c r="AX658" s="235"/>
      <c r="AY658" s="235"/>
      <c r="AZ658" s="235"/>
    </row>
    <row r="659" spans="1:52" ht="17.25" customHeight="1" x14ac:dyDescent="0.2">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5"/>
      <c r="AV659" s="235"/>
      <c r="AW659" s="235"/>
      <c r="AX659" s="235"/>
      <c r="AY659" s="235"/>
      <c r="AZ659" s="235"/>
    </row>
    <row r="660" spans="1:52" ht="17.25" customHeight="1" x14ac:dyDescent="0.2">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5"/>
      <c r="AV660" s="235"/>
      <c r="AW660" s="235"/>
      <c r="AX660" s="235"/>
      <c r="AY660" s="235"/>
      <c r="AZ660" s="235"/>
    </row>
    <row r="661" spans="1:52" ht="17.25" customHeight="1" x14ac:dyDescent="0.2">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5"/>
      <c r="AV661" s="235"/>
      <c r="AW661" s="235"/>
      <c r="AX661" s="235"/>
      <c r="AY661" s="235"/>
      <c r="AZ661" s="235"/>
    </row>
    <row r="662" spans="1:52" ht="17.25" customHeight="1" x14ac:dyDescent="0.2">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5"/>
      <c r="AV662" s="235"/>
      <c r="AW662" s="235"/>
      <c r="AX662" s="235"/>
      <c r="AY662" s="235"/>
      <c r="AZ662" s="235"/>
    </row>
    <row r="663" spans="1:52" ht="17.25" customHeight="1" x14ac:dyDescent="0.2">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5"/>
      <c r="AV663" s="235"/>
      <c r="AW663" s="235"/>
      <c r="AX663" s="235"/>
      <c r="AY663" s="235"/>
      <c r="AZ663" s="235"/>
    </row>
    <row r="664" spans="1:52" ht="17.25" customHeight="1" x14ac:dyDescent="0.2">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5"/>
      <c r="AV664" s="235"/>
      <c r="AW664" s="235"/>
      <c r="AX664" s="235"/>
      <c r="AY664" s="235"/>
      <c r="AZ664" s="235"/>
    </row>
    <row r="665" spans="1:52" ht="17.25" customHeight="1" x14ac:dyDescent="0.2">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5"/>
      <c r="AV665" s="235"/>
      <c r="AW665" s="235"/>
      <c r="AX665" s="235"/>
      <c r="AY665" s="235"/>
      <c r="AZ665" s="235"/>
    </row>
    <row r="666" spans="1:52" ht="17.25" customHeight="1" x14ac:dyDescent="0.2">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5"/>
      <c r="AV666" s="235"/>
      <c r="AW666" s="235"/>
      <c r="AX666" s="235"/>
      <c r="AY666" s="235"/>
      <c r="AZ666" s="235"/>
    </row>
    <row r="667" spans="1:52" ht="17.25" customHeight="1" x14ac:dyDescent="0.2">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5"/>
      <c r="AV667" s="235"/>
      <c r="AW667" s="235"/>
      <c r="AX667" s="235"/>
      <c r="AY667" s="235"/>
      <c r="AZ667" s="235"/>
    </row>
    <row r="668" spans="1:52" ht="17.25" customHeight="1" x14ac:dyDescent="0.2">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5"/>
      <c r="AV668" s="235"/>
      <c r="AW668" s="235"/>
      <c r="AX668" s="235"/>
      <c r="AY668" s="235"/>
      <c r="AZ668" s="235"/>
    </row>
    <row r="669" spans="1:52" ht="17.25" customHeight="1" x14ac:dyDescent="0.2">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5"/>
      <c r="AV669" s="235"/>
      <c r="AW669" s="235"/>
      <c r="AX669" s="235"/>
      <c r="AY669" s="235"/>
      <c r="AZ669" s="235"/>
    </row>
    <row r="670" spans="1:52" ht="17.25" customHeight="1" x14ac:dyDescent="0.2">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5"/>
      <c r="AV670" s="235"/>
      <c r="AW670" s="235"/>
      <c r="AX670" s="235"/>
      <c r="AY670" s="235"/>
      <c r="AZ670" s="235"/>
    </row>
    <row r="671" spans="1:52" ht="17.25" customHeight="1" x14ac:dyDescent="0.2">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5"/>
      <c r="AV671" s="235"/>
      <c r="AW671" s="235"/>
      <c r="AX671" s="235"/>
      <c r="AY671" s="235"/>
      <c r="AZ671" s="235"/>
    </row>
    <row r="672" spans="1:52" ht="17.25" customHeight="1" x14ac:dyDescent="0.2">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5"/>
      <c r="AV672" s="235"/>
      <c r="AW672" s="235"/>
      <c r="AX672" s="235"/>
      <c r="AY672" s="235"/>
      <c r="AZ672" s="235"/>
    </row>
    <row r="673" spans="1:52" ht="17.25" customHeight="1" x14ac:dyDescent="0.2">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5"/>
      <c r="AV673" s="235"/>
      <c r="AW673" s="235"/>
      <c r="AX673" s="235"/>
      <c r="AY673" s="235"/>
      <c r="AZ673" s="235"/>
    </row>
    <row r="674" spans="1:52" ht="17.25" customHeight="1" x14ac:dyDescent="0.2">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5"/>
      <c r="AV674" s="235"/>
      <c r="AW674" s="235"/>
      <c r="AX674" s="235"/>
      <c r="AY674" s="235"/>
      <c r="AZ674" s="235"/>
    </row>
    <row r="675" spans="1:52" ht="17.25" customHeight="1" x14ac:dyDescent="0.2">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5"/>
      <c r="AV675" s="235"/>
      <c r="AW675" s="235"/>
      <c r="AX675" s="235"/>
      <c r="AY675" s="235"/>
      <c r="AZ675" s="235"/>
    </row>
    <row r="676" spans="1:52" ht="17.25" customHeight="1" x14ac:dyDescent="0.2">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5"/>
      <c r="AV676" s="235"/>
      <c r="AW676" s="235"/>
      <c r="AX676" s="235"/>
      <c r="AY676" s="235"/>
      <c r="AZ676" s="235"/>
    </row>
    <row r="677" spans="1:52" ht="17.25" customHeight="1" x14ac:dyDescent="0.2">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5"/>
      <c r="AV677" s="235"/>
      <c r="AW677" s="235"/>
      <c r="AX677" s="235"/>
      <c r="AY677" s="235"/>
      <c r="AZ677" s="235"/>
    </row>
    <row r="678" spans="1:52" ht="17.25" customHeight="1" x14ac:dyDescent="0.2">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5"/>
      <c r="AV678" s="235"/>
      <c r="AW678" s="235"/>
      <c r="AX678" s="235"/>
      <c r="AY678" s="235"/>
      <c r="AZ678" s="235"/>
    </row>
    <row r="679" spans="1:52" ht="17.25" customHeight="1" x14ac:dyDescent="0.2">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5"/>
      <c r="AV679" s="235"/>
      <c r="AW679" s="235"/>
      <c r="AX679" s="235"/>
      <c r="AY679" s="235"/>
      <c r="AZ679" s="235"/>
    </row>
    <row r="680" spans="1:52" ht="17.25" customHeight="1" x14ac:dyDescent="0.2">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5"/>
      <c r="AV680" s="235"/>
      <c r="AW680" s="235"/>
      <c r="AX680" s="235"/>
      <c r="AY680" s="235"/>
      <c r="AZ680" s="235"/>
    </row>
    <row r="681" spans="1:52" ht="17.25" customHeight="1" x14ac:dyDescent="0.2">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5"/>
      <c r="AV681" s="235"/>
      <c r="AW681" s="235"/>
      <c r="AX681" s="235"/>
      <c r="AY681" s="235"/>
      <c r="AZ681" s="235"/>
    </row>
    <row r="682" spans="1:52" ht="17.25" customHeight="1" x14ac:dyDescent="0.2">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5"/>
      <c r="AV682" s="235"/>
      <c r="AW682" s="235"/>
      <c r="AX682" s="235"/>
      <c r="AY682" s="235"/>
      <c r="AZ682" s="235"/>
    </row>
    <row r="683" spans="1:52" ht="17.25" customHeight="1" x14ac:dyDescent="0.2">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5"/>
      <c r="AV683" s="235"/>
      <c r="AW683" s="235"/>
      <c r="AX683" s="235"/>
      <c r="AY683" s="235"/>
      <c r="AZ683" s="235"/>
    </row>
    <row r="684" spans="1:52" ht="17.25" customHeight="1" x14ac:dyDescent="0.2">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5"/>
      <c r="AV684" s="235"/>
      <c r="AW684" s="235"/>
      <c r="AX684" s="235"/>
      <c r="AY684" s="235"/>
      <c r="AZ684" s="235"/>
    </row>
    <row r="685" spans="1:52" ht="17.25" customHeight="1" x14ac:dyDescent="0.2">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5"/>
      <c r="AV685" s="235"/>
      <c r="AW685" s="235"/>
      <c r="AX685" s="235"/>
      <c r="AY685" s="235"/>
      <c r="AZ685" s="235"/>
    </row>
    <row r="686" spans="1:52" ht="17.25" customHeight="1" x14ac:dyDescent="0.2">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5"/>
      <c r="AV686" s="235"/>
      <c r="AW686" s="235"/>
      <c r="AX686" s="235"/>
      <c r="AY686" s="235"/>
      <c r="AZ686" s="235"/>
    </row>
    <row r="687" spans="1:52" ht="17.25" customHeight="1" x14ac:dyDescent="0.2">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5"/>
      <c r="AV687" s="235"/>
      <c r="AW687" s="235"/>
      <c r="AX687" s="235"/>
      <c r="AY687" s="235"/>
      <c r="AZ687" s="235"/>
    </row>
    <row r="688" spans="1:52" ht="17.25" customHeight="1" x14ac:dyDescent="0.2">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5"/>
      <c r="AV688" s="235"/>
      <c r="AW688" s="235"/>
      <c r="AX688" s="235"/>
      <c r="AY688" s="235"/>
      <c r="AZ688" s="235"/>
    </row>
    <row r="689" spans="1:52" ht="17.25" customHeight="1" x14ac:dyDescent="0.2">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c r="AA689" s="234"/>
      <c r="AB689" s="234"/>
      <c r="AC689" s="234"/>
      <c r="AD689" s="234"/>
      <c r="AE689" s="234"/>
      <c r="AF689" s="234"/>
      <c r="AG689" s="234"/>
      <c r="AH689" s="234"/>
      <c r="AI689" s="234"/>
      <c r="AJ689" s="234"/>
      <c r="AK689" s="234"/>
      <c r="AL689" s="234"/>
      <c r="AM689" s="234"/>
      <c r="AN689" s="234"/>
      <c r="AO689" s="234"/>
      <c r="AP689" s="234"/>
      <c r="AQ689" s="234"/>
      <c r="AR689" s="234"/>
      <c r="AS689" s="234"/>
      <c r="AT689" s="234"/>
      <c r="AU689" s="235"/>
      <c r="AV689" s="235"/>
      <c r="AW689" s="235"/>
      <c r="AX689" s="235"/>
      <c r="AY689" s="235"/>
      <c r="AZ689" s="235"/>
    </row>
    <row r="690" spans="1:52" ht="17.25" customHeight="1" x14ac:dyDescent="0.2">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c r="AA690" s="234"/>
      <c r="AB690" s="234"/>
      <c r="AC690" s="234"/>
      <c r="AD690" s="234"/>
      <c r="AE690" s="234"/>
      <c r="AF690" s="234"/>
      <c r="AG690" s="234"/>
      <c r="AH690" s="234"/>
      <c r="AI690" s="234"/>
      <c r="AJ690" s="234"/>
      <c r="AK690" s="234"/>
      <c r="AL690" s="234"/>
      <c r="AM690" s="234"/>
      <c r="AN690" s="234"/>
      <c r="AO690" s="234"/>
      <c r="AP690" s="234"/>
      <c r="AQ690" s="234"/>
      <c r="AR690" s="234"/>
      <c r="AS690" s="234"/>
      <c r="AT690" s="234"/>
      <c r="AU690" s="235"/>
      <c r="AV690" s="235"/>
      <c r="AW690" s="235"/>
      <c r="AX690" s="235"/>
      <c r="AY690" s="235"/>
      <c r="AZ690" s="235"/>
    </row>
    <row r="691" spans="1:52" ht="17.25" customHeight="1" x14ac:dyDescent="0.2">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c r="AA691" s="234"/>
      <c r="AB691" s="234"/>
      <c r="AC691" s="234"/>
      <c r="AD691" s="234"/>
      <c r="AE691" s="234"/>
      <c r="AF691" s="234"/>
      <c r="AG691" s="234"/>
      <c r="AH691" s="234"/>
      <c r="AI691" s="234"/>
      <c r="AJ691" s="234"/>
      <c r="AK691" s="234"/>
      <c r="AL691" s="234"/>
      <c r="AM691" s="234"/>
      <c r="AN691" s="234"/>
      <c r="AO691" s="234"/>
      <c r="AP691" s="234"/>
      <c r="AQ691" s="234"/>
      <c r="AR691" s="234"/>
      <c r="AS691" s="234"/>
      <c r="AT691" s="234"/>
      <c r="AU691" s="235"/>
      <c r="AV691" s="235"/>
      <c r="AW691" s="235"/>
      <c r="AX691" s="235"/>
      <c r="AY691" s="235"/>
      <c r="AZ691" s="235"/>
    </row>
    <row r="692" spans="1:52" ht="17.25" customHeight="1" x14ac:dyDescent="0.2">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c r="AA692" s="234"/>
      <c r="AB692" s="234"/>
      <c r="AC692" s="234"/>
      <c r="AD692" s="234"/>
      <c r="AE692" s="234"/>
      <c r="AF692" s="234"/>
      <c r="AG692" s="234"/>
      <c r="AH692" s="234"/>
      <c r="AI692" s="234"/>
      <c r="AJ692" s="234"/>
      <c r="AK692" s="234"/>
      <c r="AL692" s="234"/>
      <c r="AM692" s="234"/>
      <c r="AN692" s="234"/>
      <c r="AO692" s="234"/>
      <c r="AP692" s="234"/>
      <c r="AQ692" s="234"/>
      <c r="AR692" s="234"/>
      <c r="AS692" s="234"/>
      <c r="AT692" s="234"/>
      <c r="AU692" s="235"/>
      <c r="AV692" s="235"/>
      <c r="AW692" s="235"/>
      <c r="AX692" s="235"/>
      <c r="AY692" s="235"/>
      <c r="AZ692" s="235"/>
    </row>
    <row r="693" spans="1:52" ht="17.25" customHeight="1" x14ac:dyDescent="0.2">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c r="AA693" s="234"/>
      <c r="AB693" s="234"/>
      <c r="AC693" s="234"/>
      <c r="AD693" s="234"/>
      <c r="AE693" s="234"/>
      <c r="AF693" s="234"/>
      <c r="AG693" s="234"/>
      <c r="AH693" s="234"/>
      <c r="AI693" s="234"/>
      <c r="AJ693" s="234"/>
      <c r="AK693" s="234"/>
      <c r="AL693" s="234"/>
      <c r="AM693" s="234"/>
      <c r="AN693" s="234"/>
      <c r="AO693" s="234"/>
      <c r="AP693" s="234"/>
      <c r="AQ693" s="234"/>
      <c r="AR693" s="234"/>
      <c r="AS693" s="234"/>
      <c r="AT693" s="234"/>
      <c r="AU693" s="235"/>
      <c r="AV693" s="235"/>
      <c r="AW693" s="235"/>
      <c r="AX693" s="235"/>
      <c r="AY693" s="235"/>
      <c r="AZ693" s="235"/>
    </row>
    <row r="694" spans="1:52" ht="17.25" customHeight="1" x14ac:dyDescent="0.2">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c r="AA694" s="234"/>
      <c r="AB694" s="234"/>
      <c r="AC694" s="234"/>
      <c r="AD694" s="234"/>
      <c r="AE694" s="234"/>
      <c r="AF694" s="234"/>
      <c r="AG694" s="234"/>
      <c r="AH694" s="234"/>
      <c r="AI694" s="234"/>
      <c r="AJ694" s="234"/>
      <c r="AK694" s="234"/>
      <c r="AL694" s="234"/>
      <c r="AM694" s="234"/>
      <c r="AN694" s="234"/>
      <c r="AO694" s="234"/>
      <c r="AP694" s="234"/>
      <c r="AQ694" s="234"/>
      <c r="AR694" s="234"/>
      <c r="AS694" s="234"/>
      <c r="AT694" s="234"/>
      <c r="AU694" s="235"/>
      <c r="AV694" s="235"/>
      <c r="AW694" s="235"/>
      <c r="AX694" s="235"/>
      <c r="AY694" s="235"/>
      <c r="AZ694" s="235"/>
    </row>
    <row r="695" spans="1:52" ht="17.25" customHeight="1" x14ac:dyDescent="0.2">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c r="AA695" s="234"/>
      <c r="AB695" s="234"/>
      <c r="AC695" s="234"/>
      <c r="AD695" s="234"/>
      <c r="AE695" s="234"/>
      <c r="AF695" s="234"/>
      <c r="AG695" s="234"/>
      <c r="AH695" s="234"/>
      <c r="AI695" s="234"/>
      <c r="AJ695" s="234"/>
      <c r="AK695" s="234"/>
      <c r="AL695" s="234"/>
      <c r="AM695" s="234"/>
      <c r="AN695" s="234"/>
      <c r="AO695" s="234"/>
      <c r="AP695" s="234"/>
      <c r="AQ695" s="234"/>
      <c r="AR695" s="234"/>
      <c r="AS695" s="234"/>
      <c r="AT695" s="234"/>
      <c r="AU695" s="235"/>
      <c r="AV695" s="235"/>
      <c r="AW695" s="235"/>
      <c r="AX695" s="235"/>
      <c r="AY695" s="235"/>
      <c r="AZ695" s="235"/>
    </row>
    <row r="696" spans="1:52" ht="17.25" customHeight="1" x14ac:dyDescent="0.2">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c r="AA696" s="234"/>
      <c r="AB696" s="234"/>
      <c r="AC696" s="234"/>
      <c r="AD696" s="234"/>
      <c r="AE696" s="234"/>
      <c r="AF696" s="234"/>
      <c r="AG696" s="234"/>
      <c r="AH696" s="234"/>
      <c r="AI696" s="234"/>
      <c r="AJ696" s="234"/>
      <c r="AK696" s="234"/>
      <c r="AL696" s="234"/>
      <c r="AM696" s="234"/>
      <c r="AN696" s="234"/>
      <c r="AO696" s="234"/>
      <c r="AP696" s="234"/>
      <c r="AQ696" s="234"/>
      <c r="AR696" s="234"/>
      <c r="AS696" s="234"/>
      <c r="AT696" s="234"/>
      <c r="AU696" s="235"/>
      <c r="AV696" s="235"/>
      <c r="AW696" s="235"/>
      <c r="AX696" s="235"/>
      <c r="AY696" s="235"/>
      <c r="AZ696" s="235"/>
    </row>
    <row r="697" spans="1:52" ht="17.25" customHeight="1" x14ac:dyDescent="0.2">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c r="AA697" s="234"/>
      <c r="AB697" s="234"/>
      <c r="AC697" s="234"/>
      <c r="AD697" s="234"/>
      <c r="AE697" s="234"/>
      <c r="AF697" s="234"/>
      <c r="AG697" s="234"/>
      <c r="AH697" s="234"/>
      <c r="AI697" s="234"/>
      <c r="AJ697" s="234"/>
      <c r="AK697" s="234"/>
      <c r="AL697" s="234"/>
      <c r="AM697" s="234"/>
      <c r="AN697" s="234"/>
      <c r="AO697" s="234"/>
      <c r="AP697" s="234"/>
      <c r="AQ697" s="234"/>
      <c r="AR697" s="234"/>
      <c r="AS697" s="234"/>
      <c r="AT697" s="234"/>
      <c r="AU697" s="235"/>
      <c r="AV697" s="235"/>
      <c r="AW697" s="235"/>
      <c r="AX697" s="235"/>
      <c r="AY697" s="235"/>
      <c r="AZ697" s="235"/>
    </row>
    <row r="698" spans="1:52" ht="17.25" customHeight="1" x14ac:dyDescent="0.2">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c r="AA698" s="234"/>
      <c r="AB698" s="234"/>
      <c r="AC698" s="234"/>
      <c r="AD698" s="234"/>
      <c r="AE698" s="234"/>
      <c r="AF698" s="234"/>
      <c r="AG698" s="234"/>
      <c r="AH698" s="234"/>
      <c r="AI698" s="234"/>
      <c r="AJ698" s="234"/>
      <c r="AK698" s="234"/>
      <c r="AL698" s="234"/>
      <c r="AM698" s="234"/>
      <c r="AN698" s="234"/>
      <c r="AO698" s="234"/>
      <c r="AP698" s="234"/>
      <c r="AQ698" s="234"/>
      <c r="AR698" s="234"/>
      <c r="AS698" s="234"/>
      <c r="AT698" s="234"/>
      <c r="AU698" s="235"/>
      <c r="AV698" s="235"/>
      <c r="AW698" s="235"/>
      <c r="AX698" s="235"/>
      <c r="AY698" s="235"/>
      <c r="AZ698" s="235"/>
    </row>
    <row r="699" spans="1:52" ht="17.25" customHeight="1" x14ac:dyDescent="0.2">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c r="AA699" s="234"/>
      <c r="AB699" s="234"/>
      <c r="AC699" s="234"/>
      <c r="AD699" s="234"/>
      <c r="AE699" s="234"/>
      <c r="AF699" s="234"/>
      <c r="AG699" s="234"/>
      <c r="AH699" s="234"/>
      <c r="AI699" s="234"/>
      <c r="AJ699" s="234"/>
      <c r="AK699" s="234"/>
      <c r="AL699" s="234"/>
      <c r="AM699" s="234"/>
      <c r="AN699" s="234"/>
      <c r="AO699" s="234"/>
      <c r="AP699" s="234"/>
      <c r="AQ699" s="234"/>
      <c r="AR699" s="234"/>
      <c r="AS699" s="234"/>
      <c r="AT699" s="234"/>
      <c r="AU699" s="235"/>
      <c r="AV699" s="235"/>
      <c r="AW699" s="235"/>
      <c r="AX699" s="235"/>
      <c r="AY699" s="235"/>
      <c r="AZ699" s="235"/>
    </row>
    <row r="700" spans="1:52" ht="17.25" customHeight="1" x14ac:dyDescent="0.2">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c r="AA700" s="234"/>
      <c r="AB700" s="234"/>
      <c r="AC700" s="234"/>
      <c r="AD700" s="234"/>
      <c r="AE700" s="234"/>
      <c r="AF700" s="234"/>
      <c r="AG700" s="234"/>
      <c r="AH700" s="234"/>
      <c r="AI700" s="234"/>
      <c r="AJ700" s="234"/>
      <c r="AK700" s="234"/>
      <c r="AL700" s="234"/>
      <c r="AM700" s="234"/>
      <c r="AN700" s="234"/>
      <c r="AO700" s="234"/>
      <c r="AP700" s="234"/>
      <c r="AQ700" s="234"/>
      <c r="AR700" s="234"/>
      <c r="AS700" s="234"/>
      <c r="AT700" s="234"/>
      <c r="AU700" s="235"/>
      <c r="AV700" s="235"/>
      <c r="AW700" s="235"/>
      <c r="AX700" s="235"/>
      <c r="AY700" s="235"/>
      <c r="AZ700" s="235"/>
    </row>
    <row r="701" spans="1:52" ht="17.25" customHeight="1" x14ac:dyDescent="0.2">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c r="AA701" s="234"/>
      <c r="AB701" s="234"/>
      <c r="AC701" s="234"/>
      <c r="AD701" s="234"/>
      <c r="AE701" s="234"/>
      <c r="AF701" s="234"/>
      <c r="AG701" s="234"/>
      <c r="AH701" s="234"/>
      <c r="AI701" s="234"/>
      <c r="AJ701" s="234"/>
      <c r="AK701" s="234"/>
      <c r="AL701" s="234"/>
      <c r="AM701" s="234"/>
      <c r="AN701" s="234"/>
      <c r="AO701" s="234"/>
      <c r="AP701" s="234"/>
      <c r="AQ701" s="234"/>
      <c r="AR701" s="234"/>
      <c r="AS701" s="234"/>
      <c r="AT701" s="234"/>
      <c r="AU701" s="235"/>
      <c r="AV701" s="235"/>
      <c r="AW701" s="235"/>
      <c r="AX701" s="235"/>
      <c r="AY701" s="235"/>
      <c r="AZ701" s="235"/>
    </row>
    <row r="702" spans="1:52" ht="17.25" customHeight="1" x14ac:dyDescent="0.2">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c r="AA702" s="234"/>
      <c r="AB702" s="234"/>
      <c r="AC702" s="234"/>
      <c r="AD702" s="234"/>
      <c r="AE702" s="234"/>
      <c r="AF702" s="234"/>
      <c r="AG702" s="234"/>
      <c r="AH702" s="234"/>
      <c r="AI702" s="234"/>
      <c r="AJ702" s="234"/>
      <c r="AK702" s="234"/>
      <c r="AL702" s="234"/>
      <c r="AM702" s="234"/>
      <c r="AN702" s="234"/>
      <c r="AO702" s="234"/>
      <c r="AP702" s="234"/>
      <c r="AQ702" s="234"/>
      <c r="AR702" s="234"/>
      <c r="AS702" s="234"/>
      <c r="AT702" s="234"/>
      <c r="AU702" s="235"/>
      <c r="AV702" s="235"/>
      <c r="AW702" s="235"/>
      <c r="AX702" s="235"/>
      <c r="AY702" s="235"/>
      <c r="AZ702" s="235"/>
    </row>
    <row r="703" spans="1:52" ht="17.25" customHeight="1" x14ac:dyDescent="0.2">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c r="AA703" s="234"/>
      <c r="AB703" s="234"/>
      <c r="AC703" s="234"/>
      <c r="AD703" s="234"/>
      <c r="AE703" s="234"/>
      <c r="AF703" s="234"/>
      <c r="AG703" s="234"/>
      <c r="AH703" s="234"/>
      <c r="AI703" s="234"/>
      <c r="AJ703" s="234"/>
      <c r="AK703" s="234"/>
      <c r="AL703" s="234"/>
      <c r="AM703" s="234"/>
      <c r="AN703" s="234"/>
      <c r="AO703" s="234"/>
      <c r="AP703" s="234"/>
      <c r="AQ703" s="234"/>
      <c r="AR703" s="234"/>
      <c r="AS703" s="234"/>
      <c r="AT703" s="234"/>
      <c r="AU703" s="235"/>
      <c r="AV703" s="235"/>
      <c r="AW703" s="235"/>
      <c r="AX703" s="235"/>
      <c r="AY703" s="235"/>
      <c r="AZ703" s="235"/>
    </row>
    <row r="704" spans="1:52" ht="17.25" customHeight="1" x14ac:dyDescent="0.2">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c r="AA704" s="234"/>
      <c r="AB704" s="234"/>
      <c r="AC704" s="234"/>
      <c r="AD704" s="234"/>
      <c r="AE704" s="234"/>
      <c r="AF704" s="234"/>
      <c r="AG704" s="234"/>
      <c r="AH704" s="234"/>
      <c r="AI704" s="234"/>
      <c r="AJ704" s="234"/>
      <c r="AK704" s="234"/>
      <c r="AL704" s="234"/>
      <c r="AM704" s="234"/>
      <c r="AN704" s="234"/>
      <c r="AO704" s="234"/>
      <c r="AP704" s="234"/>
      <c r="AQ704" s="234"/>
      <c r="AR704" s="234"/>
      <c r="AS704" s="234"/>
      <c r="AT704" s="234"/>
      <c r="AU704" s="235"/>
      <c r="AV704" s="235"/>
      <c r="AW704" s="235"/>
      <c r="AX704" s="235"/>
      <c r="AY704" s="235"/>
      <c r="AZ704" s="235"/>
    </row>
    <row r="705" spans="1:52" ht="17.25" customHeight="1" x14ac:dyDescent="0.2">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c r="AA705" s="234"/>
      <c r="AB705" s="234"/>
      <c r="AC705" s="234"/>
      <c r="AD705" s="234"/>
      <c r="AE705" s="234"/>
      <c r="AF705" s="234"/>
      <c r="AG705" s="234"/>
      <c r="AH705" s="234"/>
      <c r="AI705" s="234"/>
      <c r="AJ705" s="234"/>
      <c r="AK705" s="234"/>
      <c r="AL705" s="234"/>
      <c r="AM705" s="234"/>
      <c r="AN705" s="234"/>
      <c r="AO705" s="234"/>
      <c r="AP705" s="234"/>
      <c r="AQ705" s="234"/>
      <c r="AR705" s="234"/>
      <c r="AS705" s="234"/>
      <c r="AT705" s="234"/>
      <c r="AU705" s="235"/>
      <c r="AV705" s="235"/>
      <c r="AW705" s="235"/>
      <c r="AX705" s="235"/>
      <c r="AY705" s="235"/>
      <c r="AZ705" s="235"/>
    </row>
    <row r="706" spans="1:52" ht="17.25" customHeight="1" x14ac:dyDescent="0.2">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c r="AA706" s="234"/>
      <c r="AB706" s="234"/>
      <c r="AC706" s="234"/>
      <c r="AD706" s="234"/>
      <c r="AE706" s="234"/>
      <c r="AF706" s="234"/>
      <c r="AG706" s="234"/>
      <c r="AH706" s="234"/>
      <c r="AI706" s="234"/>
      <c r="AJ706" s="234"/>
      <c r="AK706" s="234"/>
      <c r="AL706" s="234"/>
      <c r="AM706" s="234"/>
      <c r="AN706" s="234"/>
      <c r="AO706" s="234"/>
      <c r="AP706" s="234"/>
      <c r="AQ706" s="234"/>
      <c r="AR706" s="234"/>
      <c r="AS706" s="234"/>
      <c r="AT706" s="234"/>
      <c r="AU706" s="235"/>
      <c r="AV706" s="235"/>
      <c r="AW706" s="235"/>
      <c r="AX706" s="235"/>
      <c r="AY706" s="235"/>
      <c r="AZ706" s="235"/>
    </row>
    <row r="707" spans="1:52" ht="17.25" customHeight="1" x14ac:dyDescent="0.2">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c r="AA707" s="234"/>
      <c r="AB707" s="234"/>
      <c r="AC707" s="234"/>
      <c r="AD707" s="234"/>
      <c r="AE707" s="234"/>
      <c r="AF707" s="234"/>
      <c r="AG707" s="234"/>
      <c r="AH707" s="234"/>
      <c r="AI707" s="234"/>
      <c r="AJ707" s="234"/>
      <c r="AK707" s="234"/>
      <c r="AL707" s="234"/>
      <c r="AM707" s="234"/>
      <c r="AN707" s="234"/>
      <c r="AO707" s="234"/>
      <c r="AP707" s="234"/>
      <c r="AQ707" s="234"/>
      <c r="AR707" s="234"/>
      <c r="AS707" s="234"/>
      <c r="AT707" s="234"/>
      <c r="AU707" s="235"/>
      <c r="AV707" s="235"/>
      <c r="AW707" s="235"/>
      <c r="AX707" s="235"/>
      <c r="AY707" s="235"/>
      <c r="AZ707" s="235"/>
    </row>
    <row r="708" spans="1:52" ht="17.25" customHeight="1" x14ac:dyDescent="0.2">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c r="AA708" s="234"/>
      <c r="AB708" s="234"/>
      <c r="AC708" s="234"/>
      <c r="AD708" s="234"/>
      <c r="AE708" s="234"/>
      <c r="AF708" s="234"/>
      <c r="AG708" s="234"/>
      <c r="AH708" s="234"/>
      <c r="AI708" s="234"/>
      <c r="AJ708" s="234"/>
      <c r="AK708" s="234"/>
      <c r="AL708" s="234"/>
      <c r="AM708" s="234"/>
      <c r="AN708" s="234"/>
      <c r="AO708" s="234"/>
      <c r="AP708" s="234"/>
      <c r="AQ708" s="234"/>
      <c r="AR708" s="234"/>
      <c r="AS708" s="234"/>
      <c r="AT708" s="234"/>
      <c r="AU708" s="235"/>
      <c r="AV708" s="235"/>
      <c r="AW708" s="235"/>
      <c r="AX708" s="235"/>
      <c r="AY708" s="235"/>
      <c r="AZ708" s="235"/>
    </row>
    <row r="709" spans="1:52" ht="17.25" customHeight="1" x14ac:dyDescent="0.2">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5"/>
      <c r="AV709" s="235"/>
      <c r="AW709" s="235"/>
      <c r="AX709" s="235"/>
      <c r="AY709" s="235"/>
      <c r="AZ709" s="235"/>
    </row>
    <row r="710" spans="1:52" ht="17.25" customHeight="1" x14ac:dyDescent="0.2">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5"/>
      <c r="AV710" s="235"/>
      <c r="AW710" s="235"/>
      <c r="AX710" s="235"/>
      <c r="AY710" s="235"/>
      <c r="AZ710" s="235"/>
    </row>
    <row r="711" spans="1:52" ht="17.25" customHeight="1" x14ac:dyDescent="0.2">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5"/>
      <c r="AV711" s="235"/>
      <c r="AW711" s="235"/>
      <c r="AX711" s="235"/>
      <c r="AY711" s="235"/>
      <c r="AZ711" s="235"/>
    </row>
    <row r="712" spans="1:52" ht="17.25" customHeight="1" x14ac:dyDescent="0.2">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c r="AA712" s="234"/>
      <c r="AB712" s="234"/>
      <c r="AC712" s="234"/>
      <c r="AD712" s="234"/>
      <c r="AE712" s="234"/>
      <c r="AF712" s="234"/>
      <c r="AG712" s="234"/>
      <c r="AH712" s="234"/>
      <c r="AI712" s="234"/>
      <c r="AJ712" s="234"/>
      <c r="AK712" s="234"/>
      <c r="AL712" s="234"/>
      <c r="AM712" s="234"/>
      <c r="AN712" s="234"/>
      <c r="AO712" s="234"/>
      <c r="AP712" s="234"/>
      <c r="AQ712" s="234"/>
      <c r="AR712" s="234"/>
      <c r="AS712" s="234"/>
      <c r="AT712" s="234"/>
      <c r="AU712" s="235"/>
      <c r="AV712" s="235"/>
      <c r="AW712" s="235"/>
      <c r="AX712" s="235"/>
      <c r="AY712" s="235"/>
      <c r="AZ712" s="235"/>
    </row>
    <row r="713" spans="1:52" ht="17.25" customHeight="1" x14ac:dyDescent="0.2">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c r="AA713" s="234"/>
      <c r="AB713" s="234"/>
      <c r="AC713" s="234"/>
      <c r="AD713" s="234"/>
      <c r="AE713" s="234"/>
      <c r="AF713" s="234"/>
      <c r="AG713" s="234"/>
      <c r="AH713" s="234"/>
      <c r="AI713" s="234"/>
      <c r="AJ713" s="234"/>
      <c r="AK713" s="234"/>
      <c r="AL713" s="234"/>
      <c r="AM713" s="234"/>
      <c r="AN713" s="234"/>
      <c r="AO713" s="234"/>
      <c r="AP713" s="234"/>
      <c r="AQ713" s="234"/>
      <c r="AR713" s="234"/>
      <c r="AS713" s="234"/>
      <c r="AT713" s="234"/>
      <c r="AU713" s="235"/>
      <c r="AV713" s="235"/>
      <c r="AW713" s="235"/>
      <c r="AX713" s="235"/>
      <c r="AY713" s="235"/>
      <c r="AZ713" s="235"/>
    </row>
    <row r="714" spans="1:52" ht="17.25" customHeight="1" x14ac:dyDescent="0.2">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c r="AA714" s="234"/>
      <c r="AB714" s="234"/>
      <c r="AC714" s="234"/>
      <c r="AD714" s="234"/>
      <c r="AE714" s="234"/>
      <c r="AF714" s="234"/>
      <c r="AG714" s="234"/>
      <c r="AH714" s="234"/>
      <c r="AI714" s="234"/>
      <c r="AJ714" s="234"/>
      <c r="AK714" s="234"/>
      <c r="AL714" s="234"/>
      <c r="AM714" s="234"/>
      <c r="AN714" s="234"/>
      <c r="AO714" s="234"/>
      <c r="AP714" s="234"/>
      <c r="AQ714" s="234"/>
      <c r="AR714" s="234"/>
      <c r="AS714" s="234"/>
      <c r="AT714" s="234"/>
      <c r="AU714" s="235"/>
      <c r="AV714" s="235"/>
      <c r="AW714" s="235"/>
      <c r="AX714" s="235"/>
      <c r="AY714" s="235"/>
      <c r="AZ714" s="235"/>
    </row>
    <row r="715" spans="1:52" ht="17.25" customHeight="1" x14ac:dyDescent="0.2">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c r="AA715" s="234"/>
      <c r="AB715" s="234"/>
      <c r="AC715" s="234"/>
      <c r="AD715" s="234"/>
      <c r="AE715" s="234"/>
      <c r="AF715" s="234"/>
      <c r="AG715" s="234"/>
      <c r="AH715" s="234"/>
      <c r="AI715" s="234"/>
      <c r="AJ715" s="234"/>
      <c r="AK715" s="234"/>
      <c r="AL715" s="234"/>
      <c r="AM715" s="234"/>
      <c r="AN715" s="234"/>
      <c r="AO715" s="234"/>
      <c r="AP715" s="234"/>
      <c r="AQ715" s="234"/>
      <c r="AR715" s="234"/>
      <c r="AS715" s="234"/>
      <c r="AT715" s="234"/>
      <c r="AU715" s="235"/>
      <c r="AV715" s="235"/>
      <c r="AW715" s="235"/>
      <c r="AX715" s="235"/>
      <c r="AY715" s="235"/>
      <c r="AZ715" s="235"/>
    </row>
    <row r="716" spans="1:52" ht="17.25" customHeight="1" x14ac:dyDescent="0.2">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c r="AA716" s="234"/>
      <c r="AB716" s="234"/>
      <c r="AC716" s="234"/>
      <c r="AD716" s="234"/>
      <c r="AE716" s="234"/>
      <c r="AF716" s="234"/>
      <c r="AG716" s="234"/>
      <c r="AH716" s="234"/>
      <c r="AI716" s="234"/>
      <c r="AJ716" s="234"/>
      <c r="AK716" s="234"/>
      <c r="AL716" s="234"/>
      <c r="AM716" s="234"/>
      <c r="AN716" s="234"/>
      <c r="AO716" s="234"/>
      <c r="AP716" s="234"/>
      <c r="AQ716" s="234"/>
      <c r="AR716" s="234"/>
      <c r="AS716" s="234"/>
      <c r="AT716" s="234"/>
      <c r="AU716" s="235"/>
      <c r="AV716" s="235"/>
      <c r="AW716" s="235"/>
      <c r="AX716" s="235"/>
      <c r="AY716" s="235"/>
      <c r="AZ716" s="235"/>
    </row>
    <row r="717" spans="1:52" ht="17.25" customHeight="1" x14ac:dyDescent="0.2">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c r="AA717" s="234"/>
      <c r="AB717" s="234"/>
      <c r="AC717" s="234"/>
      <c r="AD717" s="234"/>
      <c r="AE717" s="234"/>
      <c r="AF717" s="234"/>
      <c r="AG717" s="234"/>
      <c r="AH717" s="234"/>
      <c r="AI717" s="234"/>
      <c r="AJ717" s="234"/>
      <c r="AK717" s="234"/>
      <c r="AL717" s="234"/>
      <c r="AM717" s="234"/>
      <c r="AN717" s="234"/>
      <c r="AO717" s="234"/>
      <c r="AP717" s="234"/>
      <c r="AQ717" s="234"/>
      <c r="AR717" s="234"/>
      <c r="AS717" s="234"/>
      <c r="AT717" s="234"/>
      <c r="AU717" s="235"/>
      <c r="AV717" s="235"/>
      <c r="AW717" s="235"/>
      <c r="AX717" s="235"/>
      <c r="AY717" s="235"/>
      <c r="AZ717" s="235"/>
    </row>
    <row r="718" spans="1:52" ht="17.25" customHeight="1" x14ac:dyDescent="0.2">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c r="AA718" s="234"/>
      <c r="AB718" s="234"/>
      <c r="AC718" s="234"/>
      <c r="AD718" s="234"/>
      <c r="AE718" s="234"/>
      <c r="AF718" s="234"/>
      <c r="AG718" s="234"/>
      <c r="AH718" s="234"/>
      <c r="AI718" s="234"/>
      <c r="AJ718" s="234"/>
      <c r="AK718" s="234"/>
      <c r="AL718" s="234"/>
      <c r="AM718" s="234"/>
      <c r="AN718" s="234"/>
      <c r="AO718" s="234"/>
      <c r="AP718" s="234"/>
      <c r="AQ718" s="234"/>
      <c r="AR718" s="234"/>
      <c r="AS718" s="234"/>
      <c r="AT718" s="234"/>
      <c r="AU718" s="235"/>
      <c r="AV718" s="235"/>
      <c r="AW718" s="235"/>
      <c r="AX718" s="235"/>
      <c r="AY718" s="235"/>
      <c r="AZ718" s="235"/>
    </row>
    <row r="719" spans="1:52" ht="17.25" customHeight="1" x14ac:dyDescent="0.2">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5"/>
      <c r="AV719" s="235"/>
      <c r="AW719" s="235"/>
      <c r="AX719" s="235"/>
      <c r="AY719" s="235"/>
      <c r="AZ719" s="235"/>
    </row>
    <row r="720" spans="1:52" ht="17.25" customHeight="1" x14ac:dyDescent="0.2">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5"/>
      <c r="AV720" s="235"/>
      <c r="AW720" s="235"/>
      <c r="AX720" s="235"/>
      <c r="AY720" s="235"/>
      <c r="AZ720" s="235"/>
    </row>
    <row r="721" spans="1:52" ht="17.25" customHeight="1" x14ac:dyDescent="0.2">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5"/>
      <c r="AV721" s="235"/>
      <c r="AW721" s="235"/>
      <c r="AX721" s="235"/>
      <c r="AY721" s="235"/>
      <c r="AZ721" s="235"/>
    </row>
    <row r="722" spans="1:52" ht="17.25" customHeight="1" x14ac:dyDescent="0.2">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5"/>
      <c r="AV722" s="235"/>
      <c r="AW722" s="235"/>
      <c r="AX722" s="235"/>
      <c r="AY722" s="235"/>
      <c r="AZ722" s="235"/>
    </row>
    <row r="723" spans="1:52" ht="17.25" customHeight="1" x14ac:dyDescent="0.2">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5"/>
      <c r="AV723" s="235"/>
      <c r="AW723" s="235"/>
      <c r="AX723" s="235"/>
      <c r="AY723" s="235"/>
      <c r="AZ723" s="235"/>
    </row>
    <row r="724" spans="1:52" ht="17.25" customHeight="1" x14ac:dyDescent="0.2">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c r="AA724" s="234"/>
      <c r="AB724" s="234"/>
      <c r="AC724" s="234"/>
      <c r="AD724" s="234"/>
      <c r="AE724" s="234"/>
      <c r="AF724" s="234"/>
      <c r="AG724" s="234"/>
      <c r="AH724" s="234"/>
      <c r="AI724" s="234"/>
      <c r="AJ724" s="234"/>
      <c r="AK724" s="234"/>
      <c r="AL724" s="234"/>
      <c r="AM724" s="234"/>
      <c r="AN724" s="234"/>
      <c r="AO724" s="234"/>
      <c r="AP724" s="234"/>
      <c r="AQ724" s="234"/>
      <c r="AR724" s="234"/>
      <c r="AS724" s="234"/>
      <c r="AT724" s="234"/>
      <c r="AU724" s="235"/>
      <c r="AV724" s="235"/>
      <c r="AW724" s="235"/>
      <c r="AX724" s="235"/>
      <c r="AY724" s="235"/>
      <c r="AZ724" s="235"/>
    </row>
    <row r="725" spans="1:52" ht="17.25" customHeight="1" x14ac:dyDescent="0.2">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c r="AA725" s="234"/>
      <c r="AB725" s="234"/>
      <c r="AC725" s="234"/>
      <c r="AD725" s="234"/>
      <c r="AE725" s="234"/>
      <c r="AF725" s="234"/>
      <c r="AG725" s="234"/>
      <c r="AH725" s="234"/>
      <c r="AI725" s="234"/>
      <c r="AJ725" s="234"/>
      <c r="AK725" s="234"/>
      <c r="AL725" s="234"/>
      <c r="AM725" s="234"/>
      <c r="AN725" s="234"/>
      <c r="AO725" s="234"/>
      <c r="AP725" s="234"/>
      <c r="AQ725" s="234"/>
      <c r="AR725" s="234"/>
      <c r="AS725" s="234"/>
      <c r="AT725" s="234"/>
      <c r="AU725" s="235"/>
      <c r="AV725" s="235"/>
      <c r="AW725" s="235"/>
      <c r="AX725" s="235"/>
      <c r="AY725" s="235"/>
      <c r="AZ725" s="235"/>
    </row>
    <row r="726" spans="1:52" ht="17.25" customHeight="1" x14ac:dyDescent="0.2">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c r="AA726" s="234"/>
      <c r="AB726" s="234"/>
      <c r="AC726" s="234"/>
      <c r="AD726" s="234"/>
      <c r="AE726" s="234"/>
      <c r="AF726" s="234"/>
      <c r="AG726" s="234"/>
      <c r="AH726" s="234"/>
      <c r="AI726" s="234"/>
      <c r="AJ726" s="234"/>
      <c r="AK726" s="234"/>
      <c r="AL726" s="234"/>
      <c r="AM726" s="234"/>
      <c r="AN726" s="234"/>
      <c r="AO726" s="234"/>
      <c r="AP726" s="234"/>
      <c r="AQ726" s="234"/>
      <c r="AR726" s="234"/>
      <c r="AS726" s="234"/>
      <c r="AT726" s="234"/>
      <c r="AU726" s="235"/>
      <c r="AV726" s="235"/>
      <c r="AW726" s="235"/>
      <c r="AX726" s="235"/>
      <c r="AY726" s="235"/>
      <c r="AZ726" s="235"/>
    </row>
    <row r="727" spans="1:52" ht="17.25" customHeight="1" x14ac:dyDescent="0.2">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c r="AA727" s="234"/>
      <c r="AB727" s="234"/>
      <c r="AC727" s="234"/>
      <c r="AD727" s="234"/>
      <c r="AE727" s="234"/>
      <c r="AF727" s="234"/>
      <c r="AG727" s="234"/>
      <c r="AH727" s="234"/>
      <c r="AI727" s="234"/>
      <c r="AJ727" s="234"/>
      <c r="AK727" s="234"/>
      <c r="AL727" s="234"/>
      <c r="AM727" s="234"/>
      <c r="AN727" s="234"/>
      <c r="AO727" s="234"/>
      <c r="AP727" s="234"/>
      <c r="AQ727" s="234"/>
      <c r="AR727" s="234"/>
      <c r="AS727" s="234"/>
      <c r="AT727" s="234"/>
      <c r="AU727" s="235"/>
      <c r="AV727" s="235"/>
      <c r="AW727" s="235"/>
      <c r="AX727" s="235"/>
      <c r="AY727" s="235"/>
      <c r="AZ727" s="235"/>
    </row>
    <row r="728" spans="1:52" ht="17.25" customHeight="1" x14ac:dyDescent="0.2">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c r="AA728" s="234"/>
      <c r="AB728" s="234"/>
      <c r="AC728" s="234"/>
      <c r="AD728" s="234"/>
      <c r="AE728" s="234"/>
      <c r="AF728" s="234"/>
      <c r="AG728" s="234"/>
      <c r="AH728" s="234"/>
      <c r="AI728" s="234"/>
      <c r="AJ728" s="234"/>
      <c r="AK728" s="234"/>
      <c r="AL728" s="234"/>
      <c r="AM728" s="234"/>
      <c r="AN728" s="234"/>
      <c r="AO728" s="234"/>
      <c r="AP728" s="234"/>
      <c r="AQ728" s="234"/>
      <c r="AR728" s="234"/>
      <c r="AS728" s="234"/>
      <c r="AT728" s="234"/>
      <c r="AU728" s="235"/>
      <c r="AV728" s="235"/>
      <c r="AW728" s="235"/>
      <c r="AX728" s="235"/>
      <c r="AY728" s="235"/>
      <c r="AZ728" s="235"/>
    </row>
    <row r="729" spans="1:52" ht="17.25" customHeight="1" x14ac:dyDescent="0.2">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c r="AA729" s="234"/>
      <c r="AB729" s="234"/>
      <c r="AC729" s="234"/>
      <c r="AD729" s="234"/>
      <c r="AE729" s="234"/>
      <c r="AF729" s="234"/>
      <c r="AG729" s="234"/>
      <c r="AH729" s="234"/>
      <c r="AI729" s="234"/>
      <c r="AJ729" s="234"/>
      <c r="AK729" s="234"/>
      <c r="AL729" s="234"/>
      <c r="AM729" s="234"/>
      <c r="AN729" s="234"/>
      <c r="AO729" s="234"/>
      <c r="AP729" s="234"/>
      <c r="AQ729" s="234"/>
      <c r="AR729" s="234"/>
      <c r="AS729" s="234"/>
      <c r="AT729" s="234"/>
      <c r="AU729" s="235"/>
      <c r="AV729" s="235"/>
      <c r="AW729" s="235"/>
      <c r="AX729" s="235"/>
      <c r="AY729" s="235"/>
      <c r="AZ729" s="235"/>
    </row>
    <row r="730" spans="1:52" ht="17.25" customHeight="1" x14ac:dyDescent="0.2">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c r="AA730" s="234"/>
      <c r="AB730" s="234"/>
      <c r="AC730" s="234"/>
      <c r="AD730" s="234"/>
      <c r="AE730" s="234"/>
      <c r="AF730" s="234"/>
      <c r="AG730" s="234"/>
      <c r="AH730" s="234"/>
      <c r="AI730" s="234"/>
      <c r="AJ730" s="234"/>
      <c r="AK730" s="234"/>
      <c r="AL730" s="234"/>
      <c r="AM730" s="234"/>
      <c r="AN730" s="234"/>
      <c r="AO730" s="234"/>
      <c r="AP730" s="234"/>
      <c r="AQ730" s="234"/>
      <c r="AR730" s="234"/>
      <c r="AS730" s="234"/>
      <c r="AT730" s="234"/>
      <c r="AU730" s="235"/>
      <c r="AV730" s="235"/>
      <c r="AW730" s="235"/>
      <c r="AX730" s="235"/>
      <c r="AY730" s="235"/>
      <c r="AZ730" s="235"/>
    </row>
    <row r="731" spans="1:52" ht="17.25" customHeight="1" x14ac:dyDescent="0.2">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5"/>
      <c r="AV731" s="235"/>
      <c r="AW731" s="235"/>
      <c r="AX731" s="235"/>
      <c r="AY731" s="235"/>
      <c r="AZ731" s="235"/>
    </row>
    <row r="732" spans="1:52" ht="17.25" customHeight="1" x14ac:dyDescent="0.2">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5"/>
      <c r="AV732" s="235"/>
      <c r="AW732" s="235"/>
      <c r="AX732" s="235"/>
      <c r="AY732" s="235"/>
      <c r="AZ732" s="235"/>
    </row>
    <row r="733" spans="1:52" ht="17.25" customHeight="1" x14ac:dyDescent="0.2">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5"/>
      <c r="AV733" s="235"/>
      <c r="AW733" s="235"/>
      <c r="AX733" s="235"/>
      <c r="AY733" s="235"/>
      <c r="AZ733" s="235"/>
    </row>
    <row r="734" spans="1:52" ht="17.25" customHeight="1" x14ac:dyDescent="0.2">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5"/>
      <c r="AV734" s="235"/>
      <c r="AW734" s="235"/>
      <c r="AX734" s="235"/>
      <c r="AY734" s="235"/>
      <c r="AZ734" s="235"/>
    </row>
    <row r="735" spans="1:52" ht="17.25" customHeight="1" x14ac:dyDescent="0.2">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c r="AA735" s="234"/>
      <c r="AB735" s="234"/>
      <c r="AC735" s="234"/>
      <c r="AD735" s="234"/>
      <c r="AE735" s="234"/>
      <c r="AF735" s="234"/>
      <c r="AG735" s="234"/>
      <c r="AH735" s="234"/>
      <c r="AI735" s="234"/>
      <c r="AJ735" s="234"/>
      <c r="AK735" s="234"/>
      <c r="AL735" s="234"/>
      <c r="AM735" s="234"/>
      <c r="AN735" s="234"/>
      <c r="AO735" s="234"/>
      <c r="AP735" s="234"/>
      <c r="AQ735" s="234"/>
      <c r="AR735" s="234"/>
      <c r="AS735" s="234"/>
      <c r="AT735" s="234"/>
      <c r="AU735" s="235"/>
      <c r="AV735" s="235"/>
      <c r="AW735" s="235"/>
      <c r="AX735" s="235"/>
      <c r="AY735" s="235"/>
      <c r="AZ735" s="235"/>
    </row>
    <row r="736" spans="1:52" ht="17.25" customHeight="1" x14ac:dyDescent="0.2">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c r="AA736" s="234"/>
      <c r="AB736" s="234"/>
      <c r="AC736" s="234"/>
      <c r="AD736" s="234"/>
      <c r="AE736" s="234"/>
      <c r="AF736" s="234"/>
      <c r="AG736" s="234"/>
      <c r="AH736" s="234"/>
      <c r="AI736" s="234"/>
      <c r="AJ736" s="234"/>
      <c r="AK736" s="234"/>
      <c r="AL736" s="234"/>
      <c r="AM736" s="234"/>
      <c r="AN736" s="234"/>
      <c r="AO736" s="234"/>
      <c r="AP736" s="234"/>
      <c r="AQ736" s="234"/>
      <c r="AR736" s="234"/>
      <c r="AS736" s="234"/>
      <c r="AT736" s="234"/>
      <c r="AU736" s="235"/>
      <c r="AV736" s="235"/>
      <c r="AW736" s="235"/>
      <c r="AX736" s="235"/>
      <c r="AY736" s="235"/>
      <c r="AZ736" s="235"/>
    </row>
    <row r="737" spans="1:52" ht="17.25" customHeight="1" x14ac:dyDescent="0.2">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c r="AA737" s="234"/>
      <c r="AB737" s="234"/>
      <c r="AC737" s="234"/>
      <c r="AD737" s="234"/>
      <c r="AE737" s="234"/>
      <c r="AF737" s="234"/>
      <c r="AG737" s="234"/>
      <c r="AH737" s="234"/>
      <c r="AI737" s="234"/>
      <c r="AJ737" s="234"/>
      <c r="AK737" s="234"/>
      <c r="AL737" s="234"/>
      <c r="AM737" s="234"/>
      <c r="AN737" s="234"/>
      <c r="AO737" s="234"/>
      <c r="AP737" s="234"/>
      <c r="AQ737" s="234"/>
      <c r="AR737" s="234"/>
      <c r="AS737" s="234"/>
      <c r="AT737" s="234"/>
      <c r="AU737" s="235"/>
      <c r="AV737" s="235"/>
      <c r="AW737" s="235"/>
      <c r="AX737" s="235"/>
      <c r="AY737" s="235"/>
      <c r="AZ737" s="235"/>
    </row>
    <row r="738" spans="1:52" ht="17.25" customHeight="1" x14ac:dyDescent="0.2">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c r="AA738" s="234"/>
      <c r="AB738" s="234"/>
      <c r="AC738" s="234"/>
      <c r="AD738" s="234"/>
      <c r="AE738" s="234"/>
      <c r="AF738" s="234"/>
      <c r="AG738" s="234"/>
      <c r="AH738" s="234"/>
      <c r="AI738" s="234"/>
      <c r="AJ738" s="234"/>
      <c r="AK738" s="234"/>
      <c r="AL738" s="234"/>
      <c r="AM738" s="234"/>
      <c r="AN738" s="234"/>
      <c r="AO738" s="234"/>
      <c r="AP738" s="234"/>
      <c r="AQ738" s="234"/>
      <c r="AR738" s="234"/>
      <c r="AS738" s="234"/>
      <c r="AT738" s="234"/>
      <c r="AU738" s="235"/>
      <c r="AV738" s="235"/>
      <c r="AW738" s="235"/>
      <c r="AX738" s="235"/>
      <c r="AY738" s="235"/>
      <c r="AZ738" s="235"/>
    </row>
    <row r="739" spans="1:52" ht="17.25" customHeight="1" x14ac:dyDescent="0.2">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c r="AA739" s="234"/>
      <c r="AB739" s="234"/>
      <c r="AC739" s="234"/>
      <c r="AD739" s="234"/>
      <c r="AE739" s="234"/>
      <c r="AF739" s="234"/>
      <c r="AG739" s="234"/>
      <c r="AH739" s="234"/>
      <c r="AI739" s="234"/>
      <c r="AJ739" s="234"/>
      <c r="AK739" s="234"/>
      <c r="AL739" s="234"/>
      <c r="AM739" s="234"/>
      <c r="AN739" s="234"/>
      <c r="AO739" s="234"/>
      <c r="AP739" s="234"/>
      <c r="AQ739" s="234"/>
      <c r="AR739" s="234"/>
      <c r="AS739" s="234"/>
      <c r="AT739" s="234"/>
      <c r="AU739" s="235"/>
      <c r="AV739" s="235"/>
      <c r="AW739" s="235"/>
      <c r="AX739" s="235"/>
      <c r="AY739" s="235"/>
      <c r="AZ739" s="235"/>
    </row>
    <row r="740" spans="1:52" ht="17.25" customHeight="1" x14ac:dyDescent="0.2">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c r="AA740" s="234"/>
      <c r="AB740" s="234"/>
      <c r="AC740" s="234"/>
      <c r="AD740" s="234"/>
      <c r="AE740" s="234"/>
      <c r="AF740" s="234"/>
      <c r="AG740" s="234"/>
      <c r="AH740" s="234"/>
      <c r="AI740" s="234"/>
      <c r="AJ740" s="234"/>
      <c r="AK740" s="234"/>
      <c r="AL740" s="234"/>
      <c r="AM740" s="234"/>
      <c r="AN740" s="234"/>
      <c r="AO740" s="234"/>
      <c r="AP740" s="234"/>
      <c r="AQ740" s="234"/>
      <c r="AR740" s="234"/>
      <c r="AS740" s="234"/>
      <c r="AT740" s="234"/>
      <c r="AU740" s="235"/>
      <c r="AV740" s="235"/>
      <c r="AW740" s="235"/>
      <c r="AX740" s="235"/>
      <c r="AY740" s="235"/>
      <c r="AZ740" s="235"/>
    </row>
    <row r="741" spans="1:52" ht="17.25" customHeight="1" x14ac:dyDescent="0.2">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c r="AA741" s="234"/>
      <c r="AB741" s="234"/>
      <c r="AC741" s="234"/>
      <c r="AD741" s="234"/>
      <c r="AE741" s="234"/>
      <c r="AF741" s="234"/>
      <c r="AG741" s="234"/>
      <c r="AH741" s="234"/>
      <c r="AI741" s="234"/>
      <c r="AJ741" s="234"/>
      <c r="AK741" s="234"/>
      <c r="AL741" s="234"/>
      <c r="AM741" s="234"/>
      <c r="AN741" s="234"/>
      <c r="AO741" s="234"/>
      <c r="AP741" s="234"/>
      <c r="AQ741" s="234"/>
      <c r="AR741" s="234"/>
      <c r="AS741" s="234"/>
      <c r="AT741" s="234"/>
      <c r="AU741" s="235"/>
      <c r="AV741" s="235"/>
      <c r="AW741" s="235"/>
      <c r="AX741" s="235"/>
      <c r="AY741" s="235"/>
      <c r="AZ741" s="235"/>
    </row>
    <row r="742" spans="1:52" ht="17.25" customHeight="1" x14ac:dyDescent="0.2">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c r="AA742" s="234"/>
      <c r="AB742" s="234"/>
      <c r="AC742" s="234"/>
      <c r="AD742" s="234"/>
      <c r="AE742" s="234"/>
      <c r="AF742" s="234"/>
      <c r="AG742" s="234"/>
      <c r="AH742" s="234"/>
      <c r="AI742" s="234"/>
      <c r="AJ742" s="234"/>
      <c r="AK742" s="234"/>
      <c r="AL742" s="234"/>
      <c r="AM742" s="234"/>
      <c r="AN742" s="234"/>
      <c r="AO742" s="234"/>
      <c r="AP742" s="234"/>
      <c r="AQ742" s="234"/>
      <c r="AR742" s="234"/>
      <c r="AS742" s="234"/>
      <c r="AT742" s="234"/>
      <c r="AU742" s="235"/>
      <c r="AV742" s="235"/>
      <c r="AW742" s="235"/>
      <c r="AX742" s="235"/>
      <c r="AY742" s="235"/>
      <c r="AZ742" s="235"/>
    </row>
    <row r="743" spans="1:52" ht="17.25" customHeight="1" x14ac:dyDescent="0.2">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5"/>
      <c r="AV743" s="235"/>
      <c r="AW743" s="235"/>
      <c r="AX743" s="235"/>
      <c r="AY743" s="235"/>
      <c r="AZ743" s="235"/>
    </row>
    <row r="744" spans="1:52" ht="17.25" customHeight="1" x14ac:dyDescent="0.2">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5"/>
      <c r="AV744" s="235"/>
      <c r="AW744" s="235"/>
      <c r="AX744" s="235"/>
      <c r="AY744" s="235"/>
      <c r="AZ744" s="235"/>
    </row>
    <row r="745" spans="1:52" ht="17.25" customHeight="1" x14ac:dyDescent="0.2">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5"/>
      <c r="AV745" s="235"/>
      <c r="AW745" s="235"/>
      <c r="AX745" s="235"/>
      <c r="AY745" s="235"/>
      <c r="AZ745" s="235"/>
    </row>
    <row r="746" spans="1:52" ht="17.25" customHeight="1" x14ac:dyDescent="0.2">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5"/>
      <c r="AV746" s="235"/>
      <c r="AW746" s="235"/>
      <c r="AX746" s="235"/>
      <c r="AY746" s="235"/>
      <c r="AZ746" s="235"/>
    </row>
    <row r="747" spans="1:52" ht="17.25" customHeight="1" x14ac:dyDescent="0.2">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5"/>
      <c r="AV747" s="235"/>
      <c r="AW747" s="235"/>
      <c r="AX747" s="235"/>
      <c r="AY747" s="235"/>
      <c r="AZ747" s="235"/>
    </row>
    <row r="748" spans="1:52" ht="17.25" customHeight="1" x14ac:dyDescent="0.2">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c r="AA748" s="234"/>
      <c r="AB748" s="234"/>
      <c r="AC748" s="234"/>
      <c r="AD748" s="234"/>
      <c r="AE748" s="234"/>
      <c r="AF748" s="234"/>
      <c r="AG748" s="234"/>
      <c r="AH748" s="234"/>
      <c r="AI748" s="234"/>
      <c r="AJ748" s="234"/>
      <c r="AK748" s="234"/>
      <c r="AL748" s="234"/>
      <c r="AM748" s="234"/>
      <c r="AN748" s="234"/>
      <c r="AO748" s="234"/>
      <c r="AP748" s="234"/>
      <c r="AQ748" s="234"/>
      <c r="AR748" s="234"/>
      <c r="AS748" s="234"/>
      <c r="AT748" s="234"/>
      <c r="AU748" s="235"/>
      <c r="AV748" s="235"/>
      <c r="AW748" s="235"/>
      <c r="AX748" s="235"/>
      <c r="AY748" s="235"/>
      <c r="AZ748" s="235"/>
    </row>
    <row r="749" spans="1:52" ht="17.25" customHeight="1" x14ac:dyDescent="0.2">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c r="AA749" s="234"/>
      <c r="AB749" s="234"/>
      <c r="AC749" s="234"/>
      <c r="AD749" s="234"/>
      <c r="AE749" s="234"/>
      <c r="AF749" s="234"/>
      <c r="AG749" s="234"/>
      <c r="AH749" s="234"/>
      <c r="AI749" s="234"/>
      <c r="AJ749" s="234"/>
      <c r="AK749" s="234"/>
      <c r="AL749" s="234"/>
      <c r="AM749" s="234"/>
      <c r="AN749" s="234"/>
      <c r="AO749" s="234"/>
      <c r="AP749" s="234"/>
      <c r="AQ749" s="234"/>
      <c r="AR749" s="234"/>
      <c r="AS749" s="234"/>
      <c r="AT749" s="234"/>
      <c r="AU749" s="235"/>
      <c r="AV749" s="235"/>
      <c r="AW749" s="235"/>
      <c r="AX749" s="235"/>
      <c r="AY749" s="235"/>
      <c r="AZ749" s="235"/>
    </row>
    <row r="750" spans="1:52" ht="17.25" customHeight="1" x14ac:dyDescent="0.2">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c r="AA750" s="234"/>
      <c r="AB750" s="234"/>
      <c r="AC750" s="234"/>
      <c r="AD750" s="234"/>
      <c r="AE750" s="234"/>
      <c r="AF750" s="234"/>
      <c r="AG750" s="234"/>
      <c r="AH750" s="234"/>
      <c r="AI750" s="234"/>
      <c r="AJ750" s="234"/>
      <c r="AK750" s="234"/>
      <c r="AL750" s="234"/>
      <c r="AM750" s="234"/>
      <c r="AN750" s="234"/>
      <c r="AO750" s="234"/>
      <c r="AP750" s="234"/>
      <c r="AQ750" s="234"/>
      <c r="AR750" s="234"/>
      <c r="AS750" s="234"/>
      <c r="AT750" s="234"/>
      <c r="AU750" s="235"/>
      <c r="AV750" s="235"/>
      <c r="AW750" s="235"/>
      <c r="AX750" s="235"/>
      <c r="AY750" s="235"/>
      <c r="AZ750" s="235"/>
    </row>
    <row r="751" spans="1:52" ht="17.25" customHeight="1" x14ac:dyDescent="0.2">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c r="AA751" s="234"/>
      <c r="AB751" s="234"/>
      <c r="AC751" s="234"/>
      <c r="AD751" s="234"/>
      <c r="AE751" s="234"/>
      <c r="AF751" s="234"/>
      <c r="AG751" s="234"/>
      <c r="AH751" s="234"/>
      <c r="AI751" s="234"/>
      <c r="AJ751" s="234"/>
      <c r="AK751" s="234"/>
      <c r="AL751" s="234"/>
      <c r="AM751" s="234"/>
      <c r="AN751" s="234"/>
      <c r="AO751" s="234"/>
      <c r="AP751" s="234"/>
      <c r="AQ751" s="234"/>
      <c r="AR751" s="234"/>
      <c r="AS751" s="234"/>
      <c r="AT751" s="234"/>
      <c r="AU751" s="235"/>
      <c r="AV751" s="235"/>
      <c r="AW751" s="235"/>
      <c r="AX751" s="235"/>
      <c r="AY751" s="235"/>
      <c r="AZ751" s="235"/>
    </row>
    <row r="752" spans="1:52" ht="17.25" customHeight="1" x14ac:dyDescent="0.2">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c r="AA752" s="234"/>
      <c r="AB752" s="234"/>
      <c r="AC752" s="234"/>
      <c r="AD752" s="234"/>
      <c r="AE752" s="234"/>
      <c r="AF752" s="234"/>
      <c r="AG752" s="234"/>
      <c r="AH752" s="234"/>
      <c r="AI752" s="234"/>
      <c r="AJ752" s="234"/>
      <c r="AK752" s="234"/>
      <c r="AL752" s="234"/>
      <c r="AM752" s="234"/>
      <c r="AN752" s="234"/>
      <c r="AO752" s="234"/>
      <c r="AP752" s="234"/>
      <c r="AQ752" s="234"/>
      <c r="AR752" s="234"/>
      <c r="AS752" s="234"/>
      <c r="AT752" s="234"/>
      <c r="AU752" s="235"/>
      <c r="AV752" s="235"/>
      <c r="AW752" s="235"/>
      <c r="AX752" s="235"/>
      <c r="AY752" s="235"/>
      <c r="AZ752" s="235"/>
    </row>
    <row r="753" spans="1:52" ht="17.25" customHeight="1" x14ac:dyDescent="0.2">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c r="AA753" s="234"/>
      <c r="AB753" s="234"/>
      <c r="AC753" s="234"/>
      <c r="AD753" s="234"/>
      <c r="AE753" s="234"/>
      <c r="AF753" s="234"/>
      <c r="AG753" s="234"/>
      <c r="AH753" s="234"/>
      <c r="AI753" s="234"/>
      <c r="AJ753" s="234"/>
      <c r="AK753" s="234"/>
      <c r="AL753" s="234"/>
      <c r="AM753" s="234"/>
      <c r="AN753" s="234"/>
      <c r="AO753" s="234"/>
      <c r="AP753" s="234"/>
      <c r="AQ753" s="234"/>
      <c r="AR753" s="234"/>
      <c r="AS753" s="234"/>
      <c r="AT753" s="234"/>
      <c r="AU753" s="235"/>
      <c r="AV753" s="235"/>
      <c r="AW753" s="235"/>
      <c r="AX753" s="235"/>
      <c r="AY753" s="235"/>
      <c r="AZ753" s="235"/>
    </row>
    <row r="754" spans="1:52" ht="17.25" customHeight="1" x14ac:dyDescent="0.2">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c r="AA754" s="234"/>
      <c r="AB754" s="234"/>
      <c r="AC754" s="234"/>
      <c r="AD754" s="234"/>
      <c r="AE754" s="234"/>
      <c r="AF754" s="234"/>
      <c r="AG754" s="234"/>
      <c r="AH754" s="234"/>
      <c r="AI754" s="234"/>
      <c r="AJ754" s="234"/>
      <c r="AK754" s="234"/>
      <c r="AL754" s="234"/>
      <c r="AM754" s="234"/>
      <c r="AN754" s="234"/>
      <c r="AO754" s="234"/>
      <c r="AP754" s="234"/>
      <c r="AQ754" s="234"/>
      <c r="AR754" s="234"/>
      <c r="AS754" s="234"/>
      <c r="AT754" s="234"/>
      <c r="AU754" s="235"/>
      <c r="AV754" s="235"/>
      <c r="AW754" s="235"/>
      <c r="AX754" s="235"/>
      <c r="AY754" s="235"/>
      <c r="AZ754" s="235"/>
    </row>
    <row r="755" spans="1:52" ht="17.25" customHeight="1" x14ac:dyDescent="0.2">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c r="AA755" s="234"/>
      <c r="AB755" s="234"/>
      <c r="AC755" s="234"/>
      <c r="AD755" s="234"/>
      <c r="AE755" s="234"/>
      <c r="AF755" s="234"/>
      <c r="AG755" s="234"/>
      <c r="AH755" s="234"/>
      <c r="AI755" s="234"/>
      <c r="AJ755" s="234"/>
      <c r="AK755" s="234"/>
      <c r="AL755" s="234"/>
      <c r="AM755" s="234"/>
      <c r="AN755" s="234"/>
      <c r="AO755" s="234"/>
      <c r="AP755" s="234"/>
      <c r="AQ755" s="234"/>
      <c r="AR755" s="234"/>
      <c r="AS755" s="234"/>
      <c r="AT755" s="234"/>
      <c r="AU755" s="235"/>
      <c r="AV755" s="235"/>
      <c r="AW755" s="235"/>
      <c r="AX755" s="235"/>
      <c r="AY755" s="235"/>
      <c r="AZ755" s="235"/>
    </row>
    <row r="756" spans="1:52" ht="17.25" customHeight="1" x14ac:dyDescent="0.2">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c r="AA756" s="234"/>
      <c r="AB756" s="234"/>
      <c r="AC756" s="234"/>
      <c r="AD756" s="234"/>
      <c r="AE756" s="234"/>
      <c r="AF756" s="234"/>
      <c r="AG756" s="234"/>
      <c r="AH756" s="234"/>
      <c r="AI756" s="234"/>
      <c r="AJ756" s="234"/>
      <c r="AK756" s="234"/>
      <c r="AL756" s="234"/>
      <c r="AM756" s="234"/>
      <c r="AN756" s="234"/>
      <c r="AO756" s="234"/>
      <c r="AP756" s="234"/>
      <c r="AQ756" s="234"/>
      <c r="AR756" s="234"/>
      <c r="AS756" s="234"/>
      <c r="AT756" s="234"/>
      <c r="AU756" s="235"/>
      <c r="AV756" s="235"/>
      <c r="AW756" s="235"/>
      <c r="AX756" s="235"/>
      <c r="AY756" s="235"/>
      <c r="AZ756" s="235"/>
    </row>
    <row r="757" spans="1:52" ht="17.25" customHeight="1" x14ac:dyDescent="0.2">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c r="AA757" s="234"/>
      <c r="AB757" s="234"/>
      <c r="AC757" s="234"/>
      <c r="AD757" s="234"/>
      <c r="AE757" s="234"/>
      <c r="AF757" s="234"/>
      <c r="AG757" s="234"/>
      <c r="AH757" s="234"/>
      <c r="AI757" s="234"/>
      <c r="AJ757" s="234"/>
      <c r="AK757" s="234"/>
      <c r="AL757" s="234"/>
      <c r="AM757" s="234"/>
      <c r="AN757" s="234"/>
      <c r="AO757" s="234"/>
      <c r="AP757" s="234"/>
      <c r="AQ757" s="234"/>
      <c r="AR757" s="234"/>
      <c r="AS757" s="234"/>
      <c r="AT757" s="234"/>
      <c r="AU757" s="235"/>
      <c r="AV757" s="235"/>
      <c r="AW757" s="235"/>
      <c r="AX757" s="235"/>
      <c r="AY757" s="235"/>
      <c r="AZ757" s="235"/>
    </row>
    <row r="758" spans="1:52" ht="17.25" customHeight="1" x14ac:dyDescent="0.2">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c r="AA758" s="234"/>
      <c r="AB758" s="234"/>
      <c r="AC758" s="234"/>
      <c r="AD758" s="234"/>
      <c r="AE758" s="234"/>
      <c r="AF758" s="234"/>
      <c r="AG758" s="234"/>
      <c r="AH758" s="234"/>
      <c r="AI758" s="234"/>
      <c r="AJ758" s="234"/>
      <c r="AK758" s="234"/>
      <c r="AL758" s="234"/>
      <c r="AM758" s="234"/>
      <c r="AN758" s="234"/>
      <c r="AO758" s="234"/>
      <c r="AP758" s="234"/>
      <c r="AQ758" s="234"/>
      <c r="AR758" s="234"/>
      <c r="AS758" s="234"/>
      <c r="AT758" s="234"/>
      <c r="AU758" s="235"/>
      <c r="AV758" s="235"/>
      <c r="AW758" s="235"/>
      <c r="AX758" s="235"/>
      <c r="AY758" s="235"/>
      <c r="AZ758" s="235"/>
    </row>
    <row r="759" spans="1:52" ht="17.25" customHeight="1" x14ac:dyDescent="0.2">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c r="AA759" s="234"/>
      <c r="AB759" s="234"/>
      <c r="AC759" s="234"/>
      <c r="AD759" s="234"/>
      <c r="AE759" s="234"/>
      <c r="AF759" s="234"/>
      <c r="AG759" s="234"/>
      <c r="AH759" s="234"/>
      <c r="AI759" s="234"/>
      <c r="AJ759" s="234"/>
      <c r="AK759" s="234"/>
      <c r="AL759" s="234"/>
      <c r="AM759" s="234"/>
      <c r="AN759" s="234"/>
      <c r="AO759" s="234"/>
      <c r="AP759" s="234"/>
      <c r="AQ759" s="234"/>
      <c r="AR759" s="234"/>
      <c r="AS759" s="234"/>
      <c r="AT759" s="234"/>
      <c r="AU759" s="235"/>
      <c r="AV759" s="235"/>
      <c r="AW759" s="235"/>
      <c r="AX759" s="235"/>
      <c r="AY759" s="235"/>
      <c r="AZ759" s="235"/>
    </row>
    <row r="760" spans="1:52" ht="17.25" customHeight="1" x14ac:dyDescent="0.2">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c r="AA760" s="234"/>
      <c r="AB760" s="234"/>
      <c r="AC760" s="234"/>
      <c r="AD760" s="234"/>
      <c r="AE760" s="234"/>
      <c r="AF760" s="234"/>
      <c r="AG760" s="234"/>
      <c r="AH760" s="234"/>
      <c r="AI760" s="234"/>
      <c r="AJ760" s="234"/>
      <c r="AK760" s="234"/>
      <c r="AL760" s="234"/>
      <c r="AM760" s="234"/>
      <c r="AN760" s="234"/>
      <c r="AO760" s="234"/>
      <c r="AP760" s="234"/>
      <c r="AQ760" s="234"/>
      <c r="AR760" s="234"/>
      <c r="AS760" s="234"/>
      <c r="AT760" s="234"/>
      <c r="AU760" s="235"/>
      <c r="AV760" s="235"/>
      <c r="AW760" s="235"/>
      <c r="AX760" s="235"/>
      <c r="AY760" s="235"/>
      <c r="AZ760" s="235"/>
    </row>
    <row r="761" spans="1:52" ht="17.25" customHeight="1" x14ac:dyDescent="0.2">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c r="AA761" s="234"/>
      <c r="AB761" s="234"/>
      <c r="AC761" s="234"/>
      <c r="AD761" s="234"/>
      <c r="AE761" s="234"/>
      <c r="AF761" s="234"/>
      <c r="AG761" s="234"/>
      <c r="AH761" s="234"/>
      <c r="AI761" s="234"/>
      <c r="AJ761" s="234"/>
      <c r="AK761" s="234"/>
      <c r="AL761" s="234"/>
      <c r="AM761" s="234"/>
      <c r="AN761" s="234"/>
      <c r="AO761" s="234"/>
      <c r="AP761" s="234"/>
      <c r="AQ761" s="234"/>
      <c r="AR761" s="234"/>
      <c r="AS761" s="234"/>
      <c r="AT761" s="234"/>
      <c r="AU761" s="235"/>
      <c r="AV761" s="235"/>
      <c r="AW761" s="235"/>
      <c r="AX761" s="235"/>
      <c r="AY761" s="235"/>
      <c r="AZ761" s="235"/>
    </row>
    <row r="762" spans="1:52" ht="17.25" customHeight="1" x14ac:dyDescent="0.2">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c r="AA762" s="234"/>
      <c r="AB762" s="234"/>
      <c r="AC762" s="234"/>
      <c r="AD762" s="234"/>
      <c r="AE762" s="234"/>
      <c r="AF762" s="234"/>
      <c r="AG762" s="234"/>
      <c r="AH762" s="234"/>
      <c r="AI762" s="234"/>
      <c r="AJ762" s="234"/>
      <c r="AK762" s="234"/>
      <c r="AL762" s="234"/>
      <c r="AM762" s="234"/>
      <c r="AN762" s="234"/>
      <c r="AO762" s="234"/>
      <c r="AP762" s="234"/>
      <c r="AQ762" s="234"/>
      <c r="AR762" s="234"/>
      <c r="AS762" s="234"/>
      <c r="AT762" s="234"/>
      <c r="AU762" s="235"/>
      <c r="AV762" s="235"/>
      <c r="AW762" s="235"/>
      <c r="AX762" s="235"/>
      <c r="AY762" s="235"/>
      <c r="AZ762" s="235"/>
    </row>
    <row r="763" spans="1:52" ht="17.25" customHeight="1" x14ac:dyDescent="0.2">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c r="AA763" s="234"/>
      <c r="AB763" s="234"/>
      <c r="AC763" s="234"/>
      <c r="AD763" s="234"/>
      <c r="AE763" s="234"/>
      <c r="AF763" s="234"/>
      <c r="AG763" s="234"/>
      <c r="AH763" s="234"/>
      <c r="AI763" s="234"/>
      <c r="AJ763" s="234"/>
      <c r="AK763" s="234"/>
      <c r="AL763" s="234"/>
      <c r="AM763" s="234"/>
      <c r="AN763" s="234"/>
      <c r="AO763" s="234"/>
      <c r="AP763" s="234"/>
      <c r="AQ763" s="234"/>
      <c r="AR763" s="234"/>
      <c r="AS763" s="234"/>
      <c r="AT763" s="234"/>
      <c r="AU763" s="235"/>
      <c r="AV763" s="235"/>
      <c r="AW763" s="235"/>
      <c r="AX763" s="235"/>
      <c r="AY763" s="235"/>
      <c r="AZ763" s="235"/>
    </row>
    <row r="764" spans="1:52" ht="17.25" customHeight="1" x14ac:dyDescent="0.2">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c r="AA764" s="234"/>
      <c r="AB764" s="234"/>
      <c r="AC764" s="234"/>
      <c r="AD764" s="234"/>
      <c r="AE764" s="234"/>
      <c r="AF764" s="234"/>
      <c r="AG764" s="234"/>
      <c r="AH764" s="234"/>
      <c r="AI764" s="234"/>
      <c r="AJ764" s="234"/>
      <c r="AK764" s="234"/>
      <c r="AL764" s="234"/>
      <c r="AM764" s="234"/>
      <c r="AN764" s="234"/>
      <c r="AO764" s="234"/>
      <c r="AP764" s="234"/>
      <c r="AQ764" s="234"/>
      <c r="AR764" s="234"/>
      <c r="AS764" s="234"/>
      <c r="AT764" s="234"/>
      <c r="AU764" s="235"/>
      <c r="AV764" s="235"/>
      <c r="AW764" s="235"/>
      <c r="AX764" s="235"/>
      <c r="AY764" s="235"/>
      <c r="AZ764" s="235"/>
    </row>
    <row r="765" spans="1:52" ht="17.25" customHeight="1" x14ac:dyDescent="0.2">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c r="AA765" s="234"/>
      <c r="AB765" s="234"/>
      <c r="AC765" s="234"/>
      <c r="AD765" s="234"/>
      <c r="AE765" s="234"/>
      <c r="AF765" s="234"/>
      <c r="AG765" s="234"/>
      <c r="AH765" s="234"/>
      <c r="AI765" s="234"/>
      <c r="AJ765" s="234"/>
      <c r="AK765" s="234"/>
      <c r="AL765" s="234"/>
      <c r="AM765" s="234"/>
      <c r="AN765" s="234"/>
      <c r="AO765" s="234"/>
      <c r="AP765" s="234"/>
      <c r="AQ765" s="234"/>
      <c r="AR765" s="234"/>
      <c r="AS765" s="234"/>
      <c r="AT765" s="234"/>
      <c r="AU765" s="235"/>
      <c r="AV765" s="235"/>
      <c r="AW765" s="235"/>
      <c r="AX765" s="235"/>
      <c r="AY765" s="235"/>
      <c r="AZ765" s="235"/>
    </row>
    <row r="766" spans="1:52" ht="17.25" customHeight="1" x14ac:dyDescent="0.2">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c r="AA766" s="234"/>
      <c r="AB766" s="234"/>
      <c r="AC766" s="234"/>
      <c r="AD766" s="234"/>
      <c r="AE766" s="234"/>
      <c r="AF766" s="234"/>
      <c r="AG766" s="234"/>
      <c r="AH766" s="234"/>
      <c r="AI766" s="234"/>
      <c r="AJ766" s="234"/>
      <c r="AK766" s="234"/>
      <c r="AL766" s="234"/>
      <c r="AM766" s="234"/>
      <c r="AN766" s="234"/>
      <c r="AO766" s="234"/>
      <c r="AP766" s="234"/>
      <c r="AQ766" s="234"/>
      <c r="AR766" s="234"/>
      <c r="AS766" s="234"/>
      <c r="AT766" s="234"/>
      <c r="AU766" s="235"/>
      <c r="AV766" s="235"/>
      <c r="AW766" s="235"/>
      <c r="AX766" s="235"/>
      <c r="AY766" s="235"/>
      <c r="AZ766" s="235"/>
    </row>
    <row r="767" spans="1:52" ht="17.25" customHeight="1" x14ac:dyDescent="0.2">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c r="AA767" s="234"/>
      <c r="AB767" s="234"/>
      <c r="AC767" s="234"/>
      <c r="AD767" s="234"/>
      <c r="AE767" s="234"/>
      <c r="AF767" s="234"/>
      <c r="AG767" s="234"/>
      <c r="AH767" s="234"/>
      <c r="AI767" s="234"/>
      <c r="AJ767" s="234"/>
      <c r="AK767" s="234"/>
      <c r="AL767" s="234"/>
      <c r="AM767" s="234"/>
      <c r="AN767" s="234"/>
      <c r="AO767" s="234"/>
      <c r="AP767" s="234"/>
      <c r="AQ767" s="234"/>
      <c r="AR767" s="234"/>
      <c r="AS767" s="234"/>
      <c r="AT767" s="234"/>
      <c r="AU767" s="235"/>
      <c r="AV767" s="235"/>
      <c r="AW767" s="235"/>
      <c r="AX767" s="235"/>
      <c r="AY767" s="235"/>
      <c r="AZ767" s="235"/>
    </row>
    <row r="768" spans="1:52" ht="17.25" customHeight="1" x14ac:dyDescent="0.2">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c r="AA768" s="234"/>
      <c r="AB768" s="234"/>
      <c r="AC768" s="234"/>
      <c r="AD768" s="234"/>
      <c r="AE768" s="234"/>
      <c r="AF768" s="234"/>
      <c r="AG768" s="234"/>
      <c r="AH768" s="234"/>
      <c r="AI768" s="234"/>
      <c r="AJ768" s="234"/>
      <c r="AK768" s="234"/>
      <c r="AL768" s="234"/>
      <c r="AM768" s="234"/>
      <c r="AN768" s="234"/>
      <c r="AO768" s="234"/>
      <c r="AP768" s="234"/>
      <c r="AQ768" s="234"/>
      <c r="AR768" s="234"/>
      <c r="AS768" s="234"/>
      <c r="AT768" s="234"/>
      <c r="AU768" s="235"/>
      <c r="AV768" s="235"/>
      <c r="AW768" s="235"/>
      <c r="AX768" s="235"/>
      <c r="AY768" s="235"/>
      <c r="AZ768" s="235"/>
    </row>
    <row r="769" spans="1:52" ht="17.25" customHeight="1" x14ac:dyDescent="0.2">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c r="AA769" s="234"/>
      <c r="AB769" s="234"/>
      <c r="AC769" s="234"/>
      <c r="AD769" s="234"/>
      <c r="AE769" s="234"/>
      <c r="AF769" s="234"/>
      <c r="AG769" s="234"/>
      <c r="AH769" s="234"/>
      <c r="AI769" s="234"/>
      <c r="AJ769" s="234"/>
      <c r="AK769" s="234"/>
      <c r="AL769" s="234"/>
      <c r="AM769" s="234"/>
      <c r="AN769" s="234"/>
      <c r="AO769" s="234"/>
      <c r="AP769" s="234"/>
      <c r="AQ769" s="234"/>
      <c r="AR769" s="234"/>
      <c r="AS769" s="234"/>
      <c r="AT769" s="234"/>
      <c r="AU769" s="235"/>
      <c r="AV769" s="235"/>
      <c r="AW769" s="235"/>
      <c r="AX769" s="235"/>
      <c r="AY769" s="235"/>
      <c r="AZ769" s="235"/>
    </row>
    <row r="770" spans="1:52" ht="17.25" customHeight="1" x14ac:dyDescent="0.2">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c r="AA770" s="234"/>
      <c r="AB770" s="234"/>
      <c r="AC770" s="234"/>
      <c r="AD770" s="234"/>
      <c r="AE770" s="234"/>
      <c r="AF770" s="234"/>
      <c r="AG770" s="234"/>
      <c r="AH770" s="234"/>
      <c r="AI770" s="234"/>
      <c r="AJ770" s="234"/>
      <c r="AK770" s="234"/>
      <c r="AL770" s="234"/>
      <c r="AM770" s="234"/>
      <c r="AN770" s="234"/>
      <c r="AO770" s="234"/>
      <c r="AP770" s="234"/>
      <c r="AQ770" s="234"/>
      <c r="AR770" s="234"/>
      <c r="AS770" s="234"/>
      <c r="AT770" s="234"/>
      <c r="AU770" s="235"/>
      <c r="AV770" s="235"/>
      <c r="AW770" s="235"/>
      <c r="AX770" s="235"/>
      <c r="AY770" s="235"/>
      <c r="AZ770" s="235"/>
    </row>
    <row r="771" spans="1:52" ht="17.25" customHeight="1" x14ac:dyDescent="0.2">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c r="AA771" s="234"/>
      <c r="AB771" s="234"/>
      <c r="AC771" s="234"/>
      <c r="AD771" s="234"/>
      <c r="AE771" s="234"/>
      <c r="AF771" s="234"/>
      <c r="AG771" s="234"/>
      <c r="AH771" s="234"/>
      <c r="AI771" s="234"/>
      <c r="AJ771" s="234"/>
      <c r="AK771" s="234"/>
      <c r="AL771" s="234"/>
      <c r="AM771" s="234"/>
      <c r="AN771" s="234"/>
      <c r="AO771" s="234"/>
      <c r="AP771" s="234"/>
      <c r="AQ771" s="234"/>
      <c r="AR771" s="234"/>
      <c r="AS771" s="234"/>
      <c r="AT771" s="234"/>
      <c r="AU771" s="235"/>
      <c r="AV771" s="235"/>
      <c r="AW771" s="235"/>
      <c r="AX771" s="235"/>
      <c r="AY771" s="235"/>
      <c r="AZ771" s="235"/>
    </row>
    <row r="772" spans="1:52" ht="17.25" customHeight="1" x14ac:dyDescent="0.2">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c r="AA772" s="234"/>
      <c r="AB772" s="234"/>
      <c r="AC772" s="234"/>
      <c r="AD772" s="234"/>
      <c r="AE772" s="234"/>
      <c r="AF772" s="234"/>
      <c r="AG772" s="234"/>
      <c r="AH772" s="234"/>
      <c r="AI772" s="234"/>
      <c r="AJ772" s="234"/>
      <c r="AK772" s="234"/>
      <c r="AL772" s="234"/>
      <c r="AM772" s="234"/>
      <c r="AN772" s="234"/>
      <c r="AO772" s="234"/>
      <c r="AP772" s="234"/>
      <c r="AQ772" s="234"/>
      <c r="AR772" s="234"/>
      <c r="AS772" s="234"/>
      <c r="AT772" s="234"/>
      <c r="AU772" s="235"/>
      <c r="AV772" s="235"/>
      <c r="AW772" s="235"/>
      <c r="AX772" s="235"/>
      <c r="AY772" s="235"/>
      <c r="AZ772" s="235"/>
    </row>
    <row r="773" spans="1:52" ht="17.25" customHeight="1" x14ac:dyDescent="0.2">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c r="AA773" s="234"/>
      <c r="AB773" s="234"/>
      <c r="AC773" s="234"/>
      <c r="AD773" s="234"/>
      <c r="AE773" s="234"/>
      <c r="AF773" s="234"/>
      <c r="AG773" s="234"/>
      <c r="AH773" s="234"/>
      <c r="AI773" s="234"/>
      <c r="AJ773" s="234"/>
      <c r="AK773" s="234"/>
      <c r="AL773" s="234"/>
      <c r="AM773" s="234"/>
      <c r="AN773" s="234"/>
      <c r="AO773" s="234"/>
      <c r="AP773" s="234"/>
      <c r="AQ773" s="234"/>
      <c r="AR773" s="234"/>
      <c r="AS773" s="234"/>
      <c r="AT773" s="234"/>
      <c r="AU773" s="235"/>
      <c r="AV773" s="235"/>
      <c r="AW773" s="235"/>
      <c r="AX773" s="235"/>
      <c r="AY773" s="235"/>
      <c r="AZ773" s="235"/>
    </row>
    <row r="774" spans="1:52" ht="17.25" customHeight="1" x14ac:dyDescent="0.2">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c r="AA774" s="234"/>
      <c r="AB774" s="234"/>
      <c r="AC774" s="234"/>
      <c r="AD774" s="234"/>
      <c r="AE774" s="234"/>
      <c r="AF774" s="234"/>
      <c r="AG774" s="234"/>
      <c r="AH774" s="234"/>
      <c r="AI774" s="234"/>
      <c r="AJ774" s="234"/>
      <c r="AK774" s="234"/>
      <c r="AL774" s="234"/>
      <c r="AM774" s="234"/>
      <c r="AN774" s="234"/>
      <c r="AO774" s="234"/>
      <c r="AP774" s="234"/>
      <c r="AQ774" s="234"/>
      <c r="AR774" s="234"/>
      <c r="AS774" s="234"/>
      <c r="AT774" s="234"/>
      <c r="AU774" s="235"/>
      <c r="AV774" s="235"/>
      <c r="AW774" s="235"/>
      <c r="AX774" s="235"/>
      <c r="AY774" s="235"/>
      <c r="AZ774" s="235"/>
    </row>
    <row r="775" spans="1:52" ht="17.25" customHeight="1" x14ac:dyDescent="0.2">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c r="AA775" s="234"/>
      <c r="AB775" s="234"/>
      <c r="AC775" s="234"/>
      <c r="AD775" s="234"/>
      <c r="AE775" s="234"/>
      <c r="AF775" s="234"/>
      <c r="AG775" s="234"/>
      <c r="AH775" s="234"/>
      <c r="AI775" s="234"/>
      <c r="AJ775" s="234"/>
      <c r="AK775" s="234"/>
      <c r="AL775" s="234"/>
      <c r="AM775" s="234"/>
      <c r="AN775" s="234"/>
      <c r="AO775" s="234"/>
      <c r="AP775" s="234"/>
      <c r="AQ775" s="234"/>
      <c r="AR775" s="234"/>
      <c r="AS775" s="234"/>
      <c r="AT775" s="234"/>
      <c r="AU775" s="235"/>
      <c r="AV775" s="235"/>
      <c r="AW775" s="235"/>
      <c r="AX775" s="235"/>
      <c r="AY775" s="235"/>
      <c r="AZ775" s="235"/>
    </row>
    <row r="776" spans="1:52" ht="17.25" customHeight="1" x14ac:dyDescent="0.2">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c r="AA776" s="234"/>
      <c r="AB776" s="234"/>
      <c r="AC776" s="234"/>
      <c r="AD776" s="234"/>
      <c r="AE776" s="234"/>
      <c r="AF776" s="234"/>
      <c r="AG776" s="234"/>
      <c r="AH776" s="234"/>
      <c r="AI776" s="234"/>
      <c r="AJ776" s="234"/>
      <c r="AK776" s="234"/>
      <c r="AL776" s="234"/>
      <c r="AM776" s="234"/>
      <c r="AN776" s="234"/>
      <c r="AO776" s="234"/>
      <c r="AP776" s="234"/>
      <c r="AQ776" s="234"/>
      <c r="AR776" s="234"/>
      <c r="AS776" s="234"/>
      <c r="AT776" s="234"/>
      <c r="AU776" s="235"/>
      <c r="AV776" s="235"/>
      <c r="AW776" s="235"/>
      <c r="AX776" s="235"/>
      <c r="AY776" s="235"/>
      <c r="AZ776" s="235"/>
    </row>
    <row r="777" spans="1:52" ht="17.25" customHeight="1" x14ac:dyDescent="0.2">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c r="AA777" s="234"/>
      <c r="AB777" s="234"/>
      <c r="AC777" s="234"/>
      <c r="AD777" s="234"/>
      <c r="AE777" s="234"/>
      <c r="AF777" s="234"/>
      <c r="AG777" s="234"/>
      <c r="AH777" s="234"/>
      <c r="AI777" s="234"/>
      <c r="AJ777" s="234"/>
      <c r="AK777" s="234"/>
      <c r="AL777" s="234"/>
      <c r="AM777" s="234"/>
      <c r="AN777" s="234"/>
      <c r="AO777" s="234"/>
      <c r="AP777" s="234"/>
      <c r="AQ777" s="234"/>
      <c r="AR777" s="234"/>
      <c r="AS777" s="234"/>
      <c r="AT777" s="234"/>
      <c r="AU777" s="235"/>
      <c r="AV777" s="235"/>
      <c r="AW777" s="235"/>
      <c r="AX777" s="235"/>
      <c r="AY777" s="235"/>
      <c r="AZ777" s="235"/>
    </row>
    <row r="778" spans="1:52" ht="17.25" customHeight="1" x14ac:dyDescent="0.2">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c r="AA778" s="234"/>
      <c r="AB778" s="234"/>
      <c r="AC778" s="234"/>
      <c r="AD778" s="234"/>
      <c r="AE778" s="234"/>
      <c r="AF778" s="234"/>
      <c r="AG778" s="234"/>
      <c r="AH778" s="234"/>
      <c r="AI778" s="234"/>
      <c r="AJ778" s="234"/>
      <c r="AK778" s="234"/>
      <c r="AL778" s="234"/>
      <c r="AM778" s="234"/>
      <c r="AN778" s="234"/>
      <c r="AO778" s="234"/>
      <c r="AP778" s="234"/>
      <c r="AQ778" s="234"/>
      <c r="AR778" s="234"/>
      <c r="AS778" s="234"/>
      <c r="AT778" s="234"/>
      <c r="AU778" s="235"/>
      <c r="AV778" s="235"/>
      <c r="AW778" s="235"/>
      <c r="AX778" s="235"/>
      <c r="AY778" s="235"/>
      <c r="AZ778" s="235"/>
    </row>
    <row r="779" spans="1:52" ht="17.25" customHeight="1" x14ac:dyDescent="0.2">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c r="AA779" s="234"/>
      <c r="AB779" s="234"/>
      <c r="AC779" s="234"/>
      <c r="AD779" s="234"/>
      <c r="AE779" s="234"/>
      <c r="AF779" s="234"/>
      <c r="AG779" s="234"/>
      <c r="AH779" s="234"/>
      <c r="AI779" s="234"/>
      <c r="AJ779" s="234"/>
      <c r="AK779" s="234"/>
      <c r="AL779" s="234"/>
      <c r="AM779" s="234"/>
      <c r="AN779" s="234"/>
      <c r="AO779" s="234"/>
      <c r="AP779" s="234"/>
      <c r="AQ779" s="234"/>
      <c r="AR779" s="234"/>
      <c r="AS779" s="234"/>
      <c r="AT779" s="234"/>
      <c r="AU779" s="235"/>
      <c r="AV779" s="235"/>
      <c r="AW779" s="235"/>
      <c r="AX779" s="235"/>
      <c r="AY779" s="235"/>
      <c r="AZ779" s="235"/>
    </row>
    <row r="780" spans="1:52" ht="17.25" customHeight="1" x14ac:dyDescent="0.2">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c r="AA780" s="234"/>
      <c r="AB780" s="234"/>
      <c r="AC780" s="234"/>
      <c r="AD780" s="234"/>
      <c r="AE780" s="234"/>
      <c r="AF780" s="234"/>
      <c r="AG780" s="234"/>
      <c r="AH780" s="234"/>
      <c r="AI780" s="234"/>
      <c r="AJ780" s="234"/>
      <c r="AK780" s="234"/>
      <c r="AL780" s="234"/>
      <c r="AM780" s="234"/>
      <c r="AN780" s="234"/>
      <c r="AO780" s="234"/>
      <c r="AP780" s="234"/>
      <c r="AQ780" s="234"/>
      <c r="AR780" s="234"/>
      <c r="AS780" s="234"/>
      <c r="AT780" s="234"/>
      <c r="AU780" s="235"/>
      <c r="AV780" s="235"/>
      <c r="AW780" s="235"/>
      <c r="AX780" s="235"/>
      <c r="AY780" s="235"/>
      <c r="AZ780" s="235"/>
    </row>
    <row r="781" spans="1:52" ht="17.25" customHeight="1" x14ac:dyDescent="0.2">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c r="AA781" s="234"/>
      <c r="AB781" s="234"/>
      <c r="AC781" s="234"/>
      <c r="AD781" s="234"/>
      <c r="AE781" s="234"/>
      <c r="AF781" s="234"/>
      <c r="AG781" s="234"/>
      <c r="AH781" s="234"/>
      <c r="AI781" s="234"/>
      <c r="AJ781" s="234"/>
      <c r="AK781" s="234"/>
      <c r="AL781" s="234"/>
      <c r="AM781" s="234"/>
      <c r="AN781" s="234"/>
      <c r="AO781" s="234"/>
      <c r="AP781" s="234"/>
      <c r="AQ781" s="234"/>
      <c r="AR781" s="234"/>
      <c r="AS781" s="234"/>
      <c r="AT781" s="234"/>
      <c r="AU781" s="235"/>
      <c r="AV781" s="235"/>
      <c r="AW781" s="235"/>
      <c r="AX781" s="235"/>
      <c r="AY781" s="235"/>
      <c r="AZ781" s="235"/>
    </row>
    <row r="782" spans="1:52" ht="17.25" customHeight="1" x14ac:dyDescent="0.2">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c r="AA782" s="234"/>
      <c r="AB782" s="234"/>
      <c r="AC782" s="234"/>
      <c r="AD782" s="234"/>
      <c r="AE782" s="234"/>
      <c r="AF782" s="234"/>
      <c r="AG782" s="234"/>
      <c r="AH782" s="234"/>
      <c r="AI782" s="234"/>
      <c r="AJ782" s="234"/>
      <c r="AK782" s="234"/>
      <c r="AL782" s="234"/>
      <c r="AM782" s="234"/>
      <c r="AN782" s="234"/>
      <c r="AO782" s="234"/>
      <c r="AP782" s="234"/>
      <c r="AQ782" s="234"/>
      <c r="AR782" s="234"/>
      <c r="AS782" s="234"/>
      <c r="AT782" s="234"/>
      <c r="AU782" s="235"/>
      <c r="AV782" s="235"/>
      <c r="AW782" s="235"/>
      <c r="AX782" s="235"/>
      <c r="AY782" s="235"/>
      <c r="AZ782" s="235"/>
    </row>
    <row r="783" spans="1:52" ht="17.25" customHeight="1" x14ac:dyDescent="0.2">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c r="AA783" s="234"/>
      <c r="AB783" s="234"/>
      <c r="AC783" s="234"/>
      <c r="AD783" s="234"/>
      <c r="AE783" s="234"/>
      <c r="AF783" s="234"/>
      <c r="AG783" s="234"/>
      <c r="AH783" s="234"/>
      <c r="AI783" s="234"/>
      <c r="AJ783" s="234"/>
      <c r="AK783" s="234"/>
      <c r="AL783" s="234"/>
      <c r="AM783" s="234"/>
      <c r="AN783" s="234"/>
      <c r="AO783" s="234"/>
      <c r="AP783" s="234"/>
      <c r="AQ783" s="234"/>
      <c r="AR783" s="234"/>
      <c r="AS783" s="234"/>
      <c r="AT783" s="234"/>
      <c r="AU783" s="235"/>
      <c r="AV783" s="235"/>
      <c r="AW783" s="235"/>
      <c r="AX783" s="235"/>
      <c r="AY783" s="235"/>
      <c r="AZ783" s="235"/>
    </row>
    <row r="784" spans="1:52" ht="17.25" customHeight="1" x14ac:dyDescent="0.2">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c r="AA784" s="234"/>
      <c r="AB784" s="234"/>
      <c r="AC784" s="234"/>
      <c r="AD784" s="234"/>
      <c r="AE784" s="234"/>
      <c r="AF784" s="234"/>
      <c r="AG784" s="234"/>
      <c r="AH784" s="234"/>
      <c r="AI784" s="234"/>
      <c r="AJ784" s="234"/>
      <c r="AK784" s="234"/>
      <c r="AL784" s="234"/>
      <c r="AM784" s="234"/>
      <c r="AN784" s="234"/>
      <c r="AO784" s="234"/>
      <c r="AP784" s="234"/>
      <c r="AQ784" s="234"/>
      <c r="AR784" s="234"/>
      <c r="AS784" s="234"/>
      <c r="AT784" s="234"/>
      <c r="AU784" s="235"/>
      <c r="AV784" s="235"/>
      <c r="AW784" s="235"/>
      <c r="AX784" s="235"/>
      <c r="AY784" s="235"/>
      <c r="AZ784" s="235"/>
    </row>
    <row r="785" spans="1:52" ht="17.25" customHeight="1" x14ac:dyDescent="0.2">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c r="AA785" s="234"/>
      <c r="AB785" s="234"/>
      <c r="AC785" s="234"/>
      <c r="AD785" s="234"/>
      <c r="AE785" s="234"/>
      <c r="AF785" s="234"/>
      <c r="AG785" s="234"/>
      <c r="AH785" s="234"/>
      <c r="AI785" s="234"/>
      <c r="AJ785" s="234"/>
      <c r="AK785" s="234"/>
      <c r="AL785" s="234"/>
      <c r="AM785" s="234"/>
      <c r="AN785" s="234"/>
      <c r="AO785" s="234"/>
      <c r="AP785" s="234"/>
      <c r="AQ785" s="234"/>
      <c r="AR785" s="234"/>
      <c r="AS785" s="234"/>
      <c r="AT785" s="234"/>
      <c r="AU785" s="235"/>
      <c r="AV785" s="235"/>
      <c r="AW785" s="235"/>
      <c r="AX785" s="235"/>
      <c r="AY785" s="235"/>
      <c r="AZ785" s="235"/>
    </row>
    <row r="786" spans="1:52" ht="17.25" customHeight="1" x14ac:dyDescent="0.2">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c r="AA786" s="234"/>
      <c r="AB786" s="234"/>
      <c r="AC786" s="234"/>
      <c r="AD786" s="234"/>
      <c r="AE786" s="234"/>
      <c r="AF786" s="234"/>
      <c r="AG786" s="234"/>
      <c r="AH786" s="234"/>
      <c r="AI786" s="234"/>
      <c r="AJ786" s="234"/>
      <c r="AK786" s="234"/>
      <c r="AL786" s="234"/>
      <c r="AM786" s="234"/>
      <c r="AN786" s="234"/>
      <c r="AO786" s="234"/>
      <c r="AP786" s="234"/>
      <c r="AQ786" s="234"/>
      <c r="AR786" s="234"/>
      <c r="AS786" s="234"/>
      <c r="AT786" s="234"/>
      <c r="AU786" s="235"/>
      <c r="AV786" s="235"/>
      <c r="AW786" s="235"/>
      <c r="AX786" s="235"/>
      <c r="AY786" s="235"/>
      <c r="AZ786" s="235"/>
    </row>
    <row r="787" spans="1:52" ht="17.25" customHeight="1" x14ac:dyDescent="0.2">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c r="AA787" s="234"/>
      <c r="AB787" s="234"/>
      <c r="AC787" s="234"/>
      <c r="AD787" s="234"/>
      <c r="AE787" s="234"/>
      <c r="AF787" s="234"/>
      <c r="AG787" s="234"/>
      <c r="AH787" s="234"/>
      <c r="AI787" s="234"/>
      <c r="AJ787" s="234"/>
      <c r="AK787" s="234"/>
      <c r="AL787" s="234"/>
      <c r="AM787" s="234"/>
      <c r="AN787" s="234"/>
      <c r="AO787" s="234"/>
      <c r="AP787" s="234"/>
      <c r="AQ787" s="234"/>
      <c r="AR787" s="234"/>
      <c r="AS787" s="234"/>
      <c r="AT787" s="234"/>
      <c r="AU787" s="235"/>
      <c r="AV787" s="235"/>
      <c r="AW787" s="235"/>
      <c r="AX787" s="235"/>
      <c r="AY787" s="235"/>
      <c r="AZ787" s="235"/>
    </row>
    <row r="788" spans="1:52" ht="17.25" customHeight="1" x14ac:dyDescent="0.2">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c r="AA788" s="234"/>
      <c r="AB788" s="234"/>
      <c r="AC788" s="234"/>
      <c r="AD788" s="234"/>
      <c r="AE788" s="234"/>
      <c r="AF788" s="234"/>
      <c r="AG788" s="234"/>
      <c r="AH788" s="234"/>
      <c r="AI788" s="234"/>
      <c r="AJ788" s="234"/>
      <c r="AK788" s="234"/>
      <c r="AL788" s="234"/>
      <c r="AM788" s="234"/>
      <c r="AN788" s="234"/>
      <c r="AO788" s="234"/>
      <c r="AP788" s="234"/>
      <c r="AQ788" s="234"/>
      <c r="AR788" s="234"/>
      <c r="AS788" s="234"/>
      <c r="AT788" s="234"/>
      <c r="AU788" s="235"/>
      <c r="AV788" s="235"/>
      <c r="AW788" s="235"/>
      <c r="AX788" s="235"/>
      <c r="AY788" s="235"/>
      <c r="AZ788" s="235"/>
    </row>
    <row r="789" spans="1:52" ht="17.25" customHeight="1" x14ac:dyDescent="0.2">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c r="AA789" s="234"/>
      <c r="AB789" s="234"/>
      <c r="AC789" s="234"/>
      <c r="AD789" s="234"/>
      <c r="AE789" s="234"/>
      <c r="AF789" s="234"/>
      <c r="AG789" s="234"/>
      <c r="AH789" s="234"/>
      <c r="AI789" s="234"/>
      <c r="AJ789" s="234"/>
      <c r="AK789" s="234"/>
      <c r="AL789" s="234"/>
      <c r="AM789" s="234"/>
      <c r="AN789" s="234"/>
      <c r="AO789" s="234"/>
      <c r="AP789" s="234"/>
      <c r="AQ789" s="234"/>
      <c r="AR789" s="234"/>
      <c r="AS789" s="234"/>
      <c r="AT789" s="234"/>
      <c r="AU789" s="235"/>
      <c r="AV789" s="235"/>
      <c r="AW789" s="235"/>
      <c r="AX789" s="235"/>
      <c r="AY789" s="235"/>
      <c r="AZ789" s="235"/>
    </row>
    <row r="790" spans="1:52" ht="17.25" customHeight="1" x14ac:dyDescent="0.2">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c r="AA790" s="234"/>
      <c r="AB790" s="234"/>
      <c r="AC790" s="234"/>
      <c r="AD790" s="234"/>
      <c r="AE790" s="234"/>
      <c r="AF790" s="234"/>
      <c r="AG790" s="234"/>
      <c r="AH790" s="234"/>
      <c r="AI790" s="234"/>
      <c r="AJ790" s="234"/>
      <c r="AK790" s="234"/>
      <c r="AL790" s="234"/>
      <c r="AM790" s="234"/>
      <c r="AN790" s="234"/>
      <c r="AO790" s="234"/>
      <c r="AP790" s="234"/>
      <c r="AQ790" s="234"/>
      <c r="AR790" s="234"/>
      <c r="AS790" s="234"/>
      <c r="AT790" s="234"/>
      <c r="AU790" s="235"/>
      <c r="AV790" s="235"/>
      <c r="AW790" s="235"/>
      <c r="AX790" s="235"/>
      <c r="AY790" s="235"/>
      <c r="AZ790" s="235"/>
    </row>
    <row r="791" spans="1:52" ht="17.25" customHeight="1" x14ac:dyDescent="0.2">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c r="AA791" s="234"/>
      <c r="AB791" s="234"/>
      <c r="AC791" s="234"/>
      <c r="AD791" s="234"/>
      <c r="AE791" s="234"/>
      <c r="AF791" s="234"/>
      <c r="AG791" s="234"/>
      <c r="AH791" s="234"/>
      <c r="AI791" s="234"/>
      <c r="AJ791" s="234"/>
      <c r="AK791" s="234"/>
      <c r="AL791" s="234"/>
      <c r="AM791" s="234"/>
      <c r="AN791" s="234"/>
      <c r="AO791" s="234"/>
      <c r="AP791" s="234"/>
      <c r="AQ791" s="234"/>
      <c r="AR791" s="234"/>
      <c r="AS791" s="234"/>
      <c r="AT791" s="234"/>
      <c r="AU791" s="235"/>
      <c r="AV791" s="235"/>
      <c r="AW791" s="235"/>
      <c r="AX791" s="235"/>
      <c r="AY791" s="235"/>
      <c r="AZ791" s="235"/>
    </row>
    <row r="792" spans="1:52" ht="17.25" customHeight="1" x14ac:dyDescent="0.2">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c r="AA792" s="234"/>
      <c r="AB792" s="234"/>
      <c r="AC792" s="234"/>
      <c r="AD792" s="234"/>
      <c r="AE792" s="234"/>
      <c r="AF792" s="234"/>
      <c r="AG792" s="234"/>
      <c r="AH792" s="234"/>
      <c r="AI792" s="234"/>
      <c r="AJ792" s="234"/>
      <c r="AK792" s="234"/>
      <c r="AL792" s="234"/>
      <c r="AM792" s="234"/>
      <c r="AN792" s="234"/>
      <c r="AO792" s="234"/>
      <c r="AP792" s="234"/>
      <c r="AQ792" s="234"/>
      <c r="AR792" s="234"/>
      <c r="AS792" s="234"/>
      <c r="AT792" s="234"/>
      <c r="AU792" s="235"/>
      <c r="AV792" s="235"/>
      <c r="AW792" s="235"/>
      <c r="AX792" s="235"/>
      <c r="AY792" s="235"/>
      <c r="AZ792" s="235"/>
    </row>
    <row r="793" spans="1:52" ht="17.25" customHeight="1" x14ac:dyDescent="0.2">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c r="AA793" s="234"/>
      <c r="AB793" s="234"/>
      <c r="AC793" s="234"/>
      <c r="AD793" s="234"/>
      <c r="AE793" s="234"/>
      <c r="AF793" s="234"/>
      <c r="AG793" s="234"/>
      <c r="AH793" s="234"/>
      <c r="AI793" s="234"/>
      <c r="AJ793" s="234"/>
      <c r="AK793" s="234"/>
      <c r="AL793" s="234"/>
      <c r="AM793" s="234"/>
      <c r="AN793" s="234"/>
      <c r="AO793" s="234"/>
      <c r="AP793" s="234"/>
      <c r="AQ793" s="234"/>
      <c r="AR793" s="234"/>
      <c r="AS793" s="234"/>
      <c r="AT793" s="234"/>
      <c r="AU793" s="235"/>
      <c r="AV793" s="235"/>
      <c r="AW793" s="235"/>
      <c r="AX793" s="235"/>
      <c r="AY793" s="235"/>
      <c r="AZ793" s="235"/>
    </row>
    <row r="794" spans="1:52" ht="17.25" customHeight="1" x14ac:dyDescent="0.2">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c r="AA794" s="234"/>
      <c r="AB794" s="234"/>
      <c r="AC794" s="234"/>
      <c r="AD794" s="234"/>
      <c r="AE794" s="234"/>
      <c r="AF794" s="234"/>
      <c r="AG794" s="234"/>
      <c r="AH794" s="234"/>
      <c r="AI794" s="234"/>
      <c r="AJ794" s="234"/>
      <c r="AK794" s="234"/>
      <c r="AL794" s="234"/>
      <c r="AM794" s="234"/>
      <c r="AN794" s="234"/>
      <c r="AO794" s="234"/>
      <c r="AP794" s="234"/>
      <c r="AQ794" s="234"/>
      <c r="AR794" s="234"/>
      <c r="AS794" s="234"/>
      <c r="AT794" s="234"/>
      <c r="AU794" s="235"/>
      <c r="AV794" s="235"/>
      <c r="AW794" s="235"/>
      <c r="AX794" s="235"/>
      <c r="AY794" s="235"/>
      <c r="AZ794" s="235"/>
    </row>
    <row r="795" spans="1:52" ht="17.25" customHeight="1" x14ac:dyDescent="0.2">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c r="AA795" s="234"/>
      <c r="AB795" s="234"/>
      <c r="AC795" s="234"/>
      <c r="AD795" s="234"/>
      <c r="AE795" s="234"/>
      <c r="AF795" s="234"/>
      <c r="AG795" s="234"/>
      <c r="AH795" s="234"/>
      <c r="AI795" s="234"/>
      <c r="AJ795" s="234"/>
      <c r="AK795" s="234"/>
      <c r="AL795" s="234"/>
      <c r="AM795" s="234"/>
      <c r="AN795" s="234"/>
      <c r="AO795" s="234"/>
      <c r="AP795" s="234"/>
      <c r="AQ795" s="234"/>
      <c r="AR795" s="234"/>
      <c r="AS795" s="234"/>
      <c r="AT795" s="234"/>
      <c r="AU795" s="235"/>
      <c r="AV795" s="235"/>
      <c r="AW795" s="235"/>
      <c r="AX795" s="235"/>
      <c r="AY795" s="235"/>
      <c r="AZ795" s="235"/>
    </row>
    <row r="796" spans="1:52" ht="17.25" customHeight="1" x14ac:dyDescent="0.2">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c r="AA796" s="234"/>
      <c r="AB796" s="234"/>
      <c r="AC796" s="234"/>
      <c r="AD796" s="234"/>
      <c r="AE796" s="234"/>
      <c r="AF796" s="234"/>
      <c r="AG796" s="234"/>
      <c r="AH796" s="234"/>
      <c r="AI796" s="234"/>
      <c r="AJ796" s="234"/>
      <c r="AK796" s="234"/>
      <c r="AL796" s="234"/>
      <c r="AM796" s="234"/>
      <c r="AN796" s="234"/>
      <c r="AO796" s="234"/>
      <c r="AP796" s="234"/>
      <c r="AQ796" s="234"/>
      <c r="AR796" s="234"/>
      <c r="AS796" s="234"/>
      <c r="AT796" s="234"/>
      <c r="AU796" s="235"/>
      <c r="AV796" s="235"/>
      <c r="AW796" s="235"/>
      <c r="AX796" s="235"/>
      <c r="AY796" s="235"/>
      <c r="AZ796" s="235"/>
    </row>
    <row r="797" spans="1:52" ht="17.25" customHeight="1" x14ac:dyDescent="0.2">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c r="AA797" s="234"/>
      <c r="AB797" s="234"/>
      <c r="AC797" s="234"/>
      <c r="AD797" s="234"/>
      <c r="AE797" s="234"/>
      <c r="AF797" s="234"/>
      <c r="AG797" s="234"/>
      <c r="AH797" s="234"/>
      <c r="AI797" s="234"/>
      <c r="AJ797" s="234"/>
      <c r="AK797" s="234"/>
      <c r="AL797" s="234"/>
      <c r="AM797" s="234"/>
      <c r="AN797" s="234"/>
      <c r="AO797" s="234"/>
      <c r="AP797" s="234"/>
      <c r="AQ797" s="234"/>
      <c r="AR797" s="234"/>
      <c r="AS797" s="234"/>
      <c r="AT797" s="234"/>
      <c r="AU797" s="235"/>
      <c r="AV797" s="235"/>
      <c r="AW797" s="235"/>
      <c r="AX797" s="235"/>
      <c r="AY797" s="235"/>
      <c r="AZ797" s="235"/>
    </row>
    <row r="798" spans="1:52" ht="17.25" customHeight="1" x14ac:dyDescent="0.2">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c r="AA798" s="234"/>
      <c r="AB798" s="234"/>
      <c r="AC798" s="234"/>
      <c r="AD798" s="234"/>
      <c r="AE798" s="234"/>
      <c r="AF798" s="234"/>
      <c r="AG798" s="234"/>
      <c r="AH798" s="234"/>
      <c r="AI798" s="234"/>
      <c r="AJ798" s="234"/>
      <c r="AK798" s="234"/>
      <c r="AL798" s="234"/>
      <c r="AM798" s="234"/>
      <c r="AN798" s="234"/>
      <c r="AO798" s="234"/>
      <c r="AP798" s="234"/>
      <c r="AQ798" s="234"/>
      <c r="AR798" s="234"/>
      <c r="AS798" s="234"/>
      <c r="AT798" s="234"/>
      <c r="AU798" s="235"/>
      <c r="AV798" s="235"/>
      <c r="AW798" s="235"/>
      <c r="AX798" s="235"/>
      <c r="AY798" s="235"/>
      <c r="AZ798" s="235"/>
    </row>
    <row r="799" spans="1:52" ht="17.25" customHeight="1" x14ac:dyDescent="0.2">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c r="AA799" s="234"/>
      <c r="AB799" s="234"/>
      <c r="AC799" s="234"/>
      <c r="AD799" s="234"/>
      <c r="AE799" s="234"/>
      <c r="AF799" s="234"/>
      <c r="AG799" s="234"/>
      <c r="AH799" s="234"/>
      <c r="AI799" s="234"/>
      <c r="AJ799" s="234"/>
      <c r="AK799" s="234"/>
      <c r="AL799" s="234"/>
      <c r="AM799" s="234"/>
      <c r="AN799" s="234"/>
      <c r="AO799" s="234"/>
      <c r="AP799" s="234"/>
      <c r="AQ799" s="234"/>
      <c r="AR799" s="234"/>
      <c r="AS799" s="234"/>
      <c r="AT799" s="234"/>
      <c r="AU799" s="235"/>
      <c r="AV799" s="235"/>
      <c r="AW799" s="235"/>
      <c r="AX799" s="235"/>
      <c r="AY799" s="235"/>
      <c r="AZ799" s="235"/>
    </row>
    <row r="800" spans="1:52" ht="17.25" customHeight="1" x14ac:dyDescent="0.2">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c r="AA800" s="234"/>
      <c r="AB800" s="234"/>
      <c r="AC800" s="234"/>
      <c r="AD800" s="234"/>
      <c r="AE800" s="234"/>
      <c r="AF800" s="234"/>
      <c r="AG800" s="234"/>
      <c r="AH800" s="234"/>
      <c r="AI800" s="234"/>
      <c r="AJ800" s="234"/>
      <c r="AK800" s="234"/>
      <c r="AL800" s="234"/>
      <c r="AM800" s="234"/>
      <c r="AN800" s="234"/>
      <c r="AO800" s="234"/>
      <c r="AP800" s="234"/>
      <c r="AQ800" s="234"/>
      <c r="AR800" s="234"/>
      <c r="AS800" s="234"/>
      <c r="AT800" s="234"/>
      <c r="AU800" s="235"/>
      <c r="AV800" s="235"/>
      <c r="AW800" s="235"/>
      <c r="AX800" s="235"/>
      <c r="AY800" s="235"/>
      <c r="AZ800" s="235"/>
    </row>
    <row r="801" spans="1:52" ht="17.25" customHeight="1" x14ac:dyDescent="0.2">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c r="AA801" s="234"/>
      <c r="AB801" s="234"/>
      <c r="AC801" s="234"/>
      <c r="AD801" s="234"/>
      <c r="AE801" s="234"/>
      <c r="AF801" s="234"/>
      <c r="AG801" s="234"/>
      <c r="AH801" s="234"/>
      <c r="AI801" s="234"/>
      <c r="AJ801" s="234"/>
      <c r="AK801" s="234"/>
      <c r="AL801" s="234"/>
      <c r="AM801" s="234"/>
      <c r="AN801" s="234"/>
      <c r="AO801" s="234"/>
      <c r="AP801" s="234"/>
      <c r="AQ801" s="234"/>
      <c r="AR801" s="234"/>
      <c r="AS801" s="234"/>
      <c r="AT801" s="234"/>
      <c r="AU801" s="235"/>
      <c r="AV801" s="235"/>
      <c r="AW801" s="235"/>
      <c r="AX801" s="235"/>
      <c r="AY801" s="235"/>
      <c r="AZ801" s="235"/>
    </row>
    <row r="802" spans="1:52" ht="17.25" customHeight="1" x14ac:dyDescent="0.2">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c r="AA802" s="234"/>
      <c r="AB802" s="234"/>
      <c r="AC802" s="234"/>
      <c r="AD802" s="234"/>
      <c r="AE802" s="234"/>
      <c r="AF802" s="234"/>
      <c r="AG802" s="234"/>
      <c r="AH802" s="234"/>
      <c r="AI802" s="234"/>
      <c r="AJ802" s="234"/>
      <c r="AK802" s="234"/>
      <c r="AL802" s="234"/>
      <c r="AM802" s="234"/>
      <c r="AN802" s="234"/>
      <c r="AO802" s="234"/>
      <c r="AP802" s="234"/>
      <c r="AQ802" s="234"/>
      <c r="AR802" s="234"/>
      <c r="AS802" s="234"/>
      <c r="AT802" s="234"/>
      <c r="AU802" s="235"/>
      <c r="AV802" s="235"/>
      <c r="AW802" s="235"/>
      <c r="AX802" s="235"/>
      <c r="AY802" s="235"/>
      <c r="AZ802" s="235"/>
    </row>
    <row r="803" spans="1:52" ht="17.25" customHeight="1" x14ac:dyDescent="0.2">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c r="AA803" s="234"/>
      <c r="AB803" s="234"/>
      <c r="AC803" s="234"/>
      <c r="AD803" s="234"/>
      <c r="AE803" s="234"/>
      <c r="AF803" s="234"/>
      <c r="AG803" s="234"/>
      <c r="AH803" s="234"/>
      <c r="AI803" s="234"/>
      <c r="AJ803" s="234"/>
      <c r="AK803" s="234"/>
      <c r="AL803" s="234"/>
      <c r="AM803" s="234"/>
      <c r="AN803" s="234"/>
      <c r="AO803" s="234"/>
      <c r="AP803" s="234"/>
      <c r="AQ803" s="234"/>
      <c r="AR803" s="234"/>
      <c r="AS803" s="234"/>
      <c r="AT803" s="234"/>
      <c r="AU803" s="235"/>
      <c r="AV803" s="235"/>
      <c r="AW803" s="235"/>
      <c r="AX803" s="235"/>
      <c r="AY803" s="235"/>
      <c r="AZ803" s="235"/>
    </row>
    <row r="804" spans="1:52" ht="17.25" customHeight="1" x14ac:dyDescent="0.2">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c r="AA804" s="234"/>
      <c r="AB804" s="234"/>
      <c r="AC804" s="234"/>
      <c r="AD804" s="234"/>
      <c r="AE804" s="234"/>
      <c r="AF804" s="234"/>
      <c r="AG804" s="234"/>
      <c r="AH804" s="234"/>
      <c r="AI804" s="234"/>
      <c r="AJ804" s="234"/>
      <c r="AK804" s="234"/>
      <c r="AL804" s="234"/>
      <c r="AM804" s="234"/>
      <c r="AN804" s="234"/>
      <c r="AO804" s="234"/>
      <c r="AP804" s="234"/>
      <c r="AQ804" s="234"/>
      <c r="AR804" s="234"/>
      <c r="AS804" s="234"/>
      <c r="AT804" s="234"/>
      <c r="AU804" s="235"/>
      <c r="AV804" s="235"/>
      <c r="AW804" s="235"/>
      <c r="AX804" s="235"/>
      <c r="AY804" s="235"/>
      <c r="AZ804" s="235"/>
    </row>
    <row r="805" spans="1:52" ht="17.25" customHeight="1" x14ac:dyDescent="0.2">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c r="AA805" s="234"/>
      <c r="AB805" s="234"/>
      <c r="AC805" s="234"/>
      <c r="AD805" s="234"/>
      <c r="AE805" s="234"/>
      <c r="AF805" s="234"/>
      <c r="AG805" s="234"/>
      <c r="AH805" s="234"/>
      <c r="AI805" s="234"/>
      <c r="AJ805" s="234"/>
      <c r="AK805" s="234"/>
      <c r="AL805" s="234"/>
      <c r="AM805" s="234"/>
      <c r="AN805" s="234"/>
      <c r="AO805" s="234"/>
      <c r="AP805" s="234"/>
      <c r="AQ805" s="234"/>
      <c r="AR805" s="234"/>
      <c r="AS805" s="234"/>
      <c r="AT805" s="234"/>
      <c r="AU805" s="235"/>
      <c r="AV805" s="235"/>
      <c r="AW805" s="235"/>
      <c r="AX805" s="235"/>
      <c r="AY805" s="235"/>
      <c r="AZ805" s="235"/>
    </row>
    <row r="806" spans="1:52" ht="17.25" customHeight="1" x14ac:dyDescent="0.2">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c r="AA806" s="234"/>
      <c r="AB806" s="234"/>
      <c r="AC806" s="234"/>
      <c r="AD806" s="234"/>
      <c r="AE806" s="234"/>
      <c r="AF806" s="234"/>
      <c r="AG806" s="234"/>
      <c r="AH806" s="234"/>
      <c r="AI806" s="234"/>
      <c r="AJ806" s="234"/>
      <c r="AK806" s="234"/>
      <c r="AL806" s="234"/>
      <c r="AM806" s="234"/>
      <c r="AN806" s="234"/>
      <c r="AO806" s="234"/>
      <c r="AP806" s="234"/>
      <c r="AQ806" s="234"/>
      <c r="AR806" s="234"/>
      <c r="AS806" s="234"/>
      <c r="AT806" s="234"/>
      <c r="AU806" s="235"/>
      <c r="AV806" s="235"/>
      <c r="AW806" s="235"/>
      <c r="AX806" s="235"/>
      <c r="AY806" s="235"/>
      <c r="AZ806" s="235"/>
    </row>
    <row r="807" spans="1:52" ht="17.25" customHeight="1" x14ac:dyDescent="0.2">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c r="AA807" s="234"/>
      <c r="AB807" s="234"/>
      <c r="AC807" s="234"/>
      <c r="AD807" s="234"/>
      <c r="AE807" s="234"/>
      <c r="AF807" s="234"/>
      <c r="AG807" s="234"/>
      <c r="AH807" s="234"/>
      <c r="AI807" s="234"/>
      <c r="AJ807" s="234"/>
      <c r="AK807" s="234"/>
      <c r="AL807" s="234"/>
      <c r="AM807" s="234"/>
      <c r="AN807" s="234"/>
      <c r="AO807" s="234"/>
      <c r="AP807" s="234"/>
      <c r="AQ807" s="234"/>
      <c r="AR807" s="234"/>
      <c r="AS807" s="234"/>
      <c r="AT807" s="234"/>
      <c r="AU807" s="235"/>
      <c r="AV807" s="235"/>
      <c r="AW807" s="235"/>
      <c r="AX807" s="235"/>
      <c r="AY807" s="235"/>
      <c r="AZ807" s="235"/>
    </row>
    <row r="808" spans="1:52" ht="17.25" customHeight="1" x14ac:dyDescent="0.2">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c r="AA808" s="234"/>
      <c r="AB808" s="234"/>
      <c r="AC808" s="234"/>
      <c r="AD808" s="234"/>
      <c r="AE808" s="234"/>
      <c r="AF808" s="234"/>
      <c r="AG808" s="234"/>
      <c r="AH808" s="234"/>
      <c r="AI808" s="234"/>
      <c r="AJ808" s="234"/>
      <c r="AK808" s="234"/>
      <c r="AL808" s="234"/>
      <c r="AM808" s="234"/>
      <c r="AN808" s="234"/>
      <c r="AO808" s="234"/>
      <c r="AP808" s="234"/>
      <c r="AQ808" s="234"/>
      <c r="AR808" s="234"/>
      <c r="AS808" s="234"/>
      <c r="AT808" s="234"/>
      <c r="AU808" s="235"/>
      <c r="AV808" s="235"/>
      <c r="AW808" s="235"/>
      <c r="AX808" s="235"/>
      <c r="AY808" s="235"/>
      <c r="AZ808" s="235"/>
    </row>
    <row r="809" spans="1:52" ht="17.25" customHeight="1" x14ac:dyDescent="0.2">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c r="AA809" s="234"/>
      <c r="AB809" s="234"/>
      <c r="AC809" s="234"/>
      <c r="AD809" s="234"/>
      <c r="AE809" s="234"/>
      <c r="AF809" s="234"/>
      <c r="AG809" s="234"/>
      <c r="AH809" s="234"/>
      <c r="AI809" s="234"/>
      <c r="AJ809" s="234"/>
      <c r="AK809" s="234"/>
      <c r="AL809" s="234"/>
      <c r="AM809" s="234"/>
      <c r="AN809" s="234"/>
      <c r="AO809" s="234"/>
      <c r="AP809" s="234"/>
      <c r="AQ809" s="234"/>
      <c r="AR809" s="234"/>
      <c r="AS809" s="234"/>
      <c r="AT809" s="234"/>
      <c r="AU809" s="235"/>
      <c r="AV809" s="235"/>
      <c r="AW809" s="235"/>
      <c r="AX809" s="235"/>
      <c r="AY809" s="235"/>
      <c r="AZ809" s="235"/>
    </row>
    <row r="810" spans="1:52" ht="17.25" customHeight="1" x14ac:dyDescent="0.2">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c r="AA810" s="234"/>
      <c r="AB810" s="234"/>
      <c r="AC810" s="234"/>
      <c r="AD810" s="234"/>
      <c r="AE810" s="234"/>
      <c r="AF810" s="234"/>
      <c r="AG810" s="234"/>
      <c r="AH810" s="234"/>
      <c r="AI810" s="234"/>
      <c r="AJ810" s="234"/>
      <c r="AK810" s="234"/>
      <c r="AL810" s="234"/>
      <c r="AM810" s="234"/>
      <c r="AN810" s="234"/>
      <c r="AO810" s="234"/>
      <c r="AP810" s="234"/>
      <c r="AQ810" s="234"/>
      <c r="AR810" s="234"/>
      <c r="AS810" s="234"/>
      <c r="AT810" s="234"/>
      <c r="AU810" s="235"/>
      <c r="AV810" s="235"/>
      <c r="AW810" s="235"/>
      <c r="AX810" s="235"/>
      <c r="AY810" s="235"/>
      <c r="AZ810" s="235"/>
    </row>
    <row r="811" spans="1:52" ht="17.25" customHeight="1" x14ac:dyDescent="0.2">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c r="AA811" s="234"/>
      <c r="AB811" s="234"/>
      <c r="AC811" s="234"/>
      <c r="AD811" s="234"/>
      <c r="AE811" s="234"/>
      <c r="AF811" s="234"/>
      <c r="AG811" s="234"/>
      <c r="AH811" s="234"/>
      <c r="AI811" s="234"/>
      <c r="AJ811" s="234"/>
      <c r="AK811" s="234"/>
      <c r="AL811" s="234"/>
      <c r="AM811" s="234"/>
      <c r="AN811" s="234"/>
      <c r="AO811" s="234"/>
      <c r="AP811" s="234"/>
      <c r="AQ811" s="234"/>
      <c r="AR811" s="234"/>
      <c r="AS811" s="234"/>
      <c r="AT811" s="234"/>
      <c r="AU811" s="235"/>
      <c r="AV811" s="235"/>
      <c r="AW811" s="235"/>
      <c r="AX811" s="235"/>
      <c r="AY811" s="235"/>
      <c r="AZ811" s="235"/>
    </row>
    <row r="812" spans="1:52" ht="17.25" customHeight="1" x14ac:dyDescent="0.2">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c r="AA812" s="234"/>
      <c r="AB812" s="234"/>
      <c r="AC812" s="234"/>
      <c r="AD812" s="234"/>
      <c r="AE812" s="234"/>
      <c r="AF812" s="234"/>
      <c r="AG812" s="234"/>
      <c r="AH812" s="234"/>
      <c r="AI812" s="234"/>
      <c r="AJ812" s="234"/>
      <c r="AK812" s="234"/>
      <c r="AL812" s="234"/>
      <c r="AM812" s="234"/>
      <c r="AN812" s="234"/>
      <c r="AO812" s="234"/>
      <c r="AP812" s="234"/>
      <c r="AQ812" s="234"/>
      <c r="AR812" s="234"/>
      <c r="AS812" s="234"/>
      <c r="AT812" s="234"/>
      <c r="AU812" s="235"/>
      <c r="AV812" s="235"/>
      <c r="AW812" s="235"/>
      <c r="AX812" s="235"/>
      <c r="AY812" s="235"/>
      <c r="AZ812" s="235"/>
    </row>
    <row r="813" spans="1:52" ht="17.25" customHeight="1" x14ac:dyDescent="0.2">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c r="AA813" s="234"/>
      <c r="AB813" s="234"/>
      <c r="AC813" s="234"/>
      <c r="AD813" s="234"/>
      <c r="AE813" s="234"/>
      <c r="AF813" s="234"/>
      <c r="AG813" s="234"/>
      <c r="AH813" s="234"/>
      <c r="AI813" s="234"/>
      <c r="AJ813" s="234"/>
      <c r="AK813" s="234"/>
      <c r="AL813" s="234"/>
      <c r="AM813" s="234"/>
      <c r="AN813" s="234"/>
      <c r="AO813" s="234"/>
      <c r="AP813" s="234"/>
      <c r="AQ813" s="234"/>
      <c r="AR813" s="234"/>
      <c r="AS813" s="234"/>
      <c r="AT813" s="234"/>
      <c r="AU813" s="235"/>
      <c r="AV813" s="235"/>
      <c r="AW813" s="235"/>
      <c r="AX813" s="235"/>
      <c r="AY813" s="235"/>
      <c r="AZ813" s="235"/>
    </row>
    <row r="814" spans="1:52" ht="17.25" customHeight="1" x14ac:dyDescent="0.2">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c r="AA814" s="234"/>
      <c r="AB814" s="234"/>
      <c r="AC814" s="234"/>
      <c r="AD814" s="234"/>
      <c r="AE814" s="234"/>
      <c r="AF814" s="234"/>
      <c r="AG814" s="234"/>
      <c r="AH814" s="234"/>
      <c r="AI814" s="234"/>
      <c r="AJ814" s="234"/>
      <c r="AK814" s="234"/>
      <c r="AL814" s="234"/>
      <c r="AM814" s="234"/>
      <c r="AN814" s="234"/>
      <c r="AO814" s="234"/>
      <c r="AP814" s="234"/>
      <c r="AQ814" s="234"/>
      <c r="AR814" s="234"/>
      <c r="AS814" s="234"/>
      <c r="AT814" s="234"/>
      <c r="AU814" s="235"/>
      <c r="AV814" s="235"/>
      <c r="AW814" s="235"/>
      <c r="AX814" s="235"/>
      <c r="AY814" s="235"/>
      <c r="AZ814" s="235"/>
    </row>
    <row r="815" spans="1:52" ht="17.25" customHeight="1" x14ac:dyDescent="0.2">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c r="AA815" s="234"/>
      <c r="AB815" s="234"/>
      <c r="AC815" s="234"/>
      <c r="AD815" s="234"/>
      <c r="AE815" s="234"/>
      <c r="AF815" s="234"/>
      <c r="AG815" s="234"/>
      <c r="AH815" s="234"/>
      <c r="AI815" s="234"/>
      <c r="AJ815" s="234"/>
      <c r="AK815" s="234"/>
      <c r="AL815" s="234"/>
      <c r="AM815" s="234"/>
      <c r="AN815" s="234"/>
      <c r="AO815" s="234"/>
      <c r="AP815" s="234"/>
      <c r="AQ815" s="234"/>
      <c r="AR815" s="234"/>
      <c r="AS815" s="234"/>
      <c r="AT815" s="234"/>
      <c r="AU815" s="235"/>
      <c r="AV815" s="235"/>
      <c r="AW815" s="235"/>
      <c r="AX815" s="235"/>
      <c r="AY815" s="235"/>
      <c r="AZ815" s="235"/>
    </row>
    <row r="816" spans="1:52" ht="17.25" customHeight="1" x14ac:dyDescent="0.2">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c r="AA816" s="234"/>
      <c r="AB816" s="234"/>
      <c r="AC816" s="234"/>
      <c r="AD816" s="234"/>
      <c r="AE816" s="234"/>
      <c r="AF816" s="234"/>
      <c r="AG816" s="234"/>
      <c r="AH816" s="234"/>
      <c r="AI816" s="234"/>
      <c r="AJ816" s="234"/>
      <c r="AK816" s="234"/>
      <c r="AL816" s="234"/>
      <c r="AM816" s="234"/>
      <c r="AN816" s="234"/>
      <c r="AO816" s="234"/>
      <c r="AP816" s="234"/>
      <c r="AQ816" s="234"/>
      <c r="AR816" s="234"/>
      <c r="AS816" s="234"/>
      <c r="AT816" s="234"/>
      <c r="AU816" s="235"/>
      <c r="AV816" s="235"/>
      <c r="AW816" s="235"/>
      <c r="AX816" s="235"/>
      <c r="AY816" s="235"/>
      <c r="AZ816" s="235"/>
    </row>
    <row r="817" spans="1:52" ht="17.25" customHeight="1" x14ac:dyDescent="0.2">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c r="AA817" s="234"/>
      <c r="AB817" s="234"/>
      <c r="AC817" s="234"/>
      <c r="AD817" s="234"/>
      <c r="AE817" s="234"/>
      <c r="AF817" s="234"/>
      <c r="AG817" s="234"/>
      <c r="AH817" s="234"/>
      <c r="AI817" s="234"/>
      <c r="AJ817" s="234"/>
      <c r="AK817" s="234"/>
      <c r="AL817" s="234"/>
      <c r="AM817" s="234"/>
      <c r="AN817" s="234"/>
      <c r="AO817" s="234"/>
      <c r="AP817" s="234"/>
      <c r="AQ817" s="234"/>
      <c r="AR817" s="234"/>
      <c r="AS817" s="234"/>
      <c r="AT817" s="234"/>
      <c r="AU817" s="235"/>
      <c r="AV817" s="235"/>
      <c r="AW817" s="235"/>
      <c r="AX817" s="235"/>
      <c r="AY817" s="235"/>
      <c r="AZ817" s="235"/>
    </row>
    <row r="818" spans="1:52" ht="17.25" customHeight="1" x14ac:dyDescent="0.2">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c r="AA818" s="234"/>
      <c r="AB818" s="234"/>
      <c r="AC818" s="234"/>
      <c r="AD818" s="234"/>
      <c r="AE818" s="234"/>
      <c r="AF818" s="234"/>
      <c r="AG818" s="234"/>
      <c r="AH818" s="234"/>
      <c r="AI818" s="234"/>
      <c r="AJ818" s="234"/>
      <c r="AK818" s="234"/>
      <c r="AL818" s="234"/>
      <c r="AM818" s="234"/>
      <c r="AN818" s="234"/>
      <c r="AO818" s="234"/>
      <c r="AP818" s="234"/>
      <c r="AQ818" s="234"/>
      <c r="AR818" s="234"/>
      <c r="AS818" s="234"/>
      <c r="AT818" s="234"/>
      <c r="AU818" s="235"/>
      <c r="AV818" s="235"/>
      <c r="AW818" s="235"/>
      <c r="AX818" s="235"/>
      <c r="AY818" s="235"/>
      <c r="AZ818" s="235"/>
    </row>
    <row r="819" spans="1:52" ht="17.25" customHeight="1" x14ac:dyDescent="0.2">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c r="AA819" s="234"/>
      <c r="AB819" s="234"/>
      <c r="AC819" s="234"/>
      <c r="AD819" s="234"/>
      <c r="AE819" s="234"/>
      <c r="AF819" s="234"/>
      <c r="AG819" s="234"/>
      <c r="AH819" s="234"/>
      <c r="AI819" s="234"/>
      <c r="AJ819" s="234"/>
      <c r="AK819" s="234"/>
      <c r="AL819" s="234"/>
      <c r="AM819" s="234"/>
      <c r="AN819" s="234"/>
      <c r="AO819" s="234"/>
      <c r="AP819" s="234"/>
      <c r="AQ819" s="234"/>
      <c r="AR819" s="234"/>
      <c r="AS819" s="234"/>
      <c r="AT819" s="234"/>
      <c r="AU819" s="235"/>
      <c r="AV819" s="235"/>
      <c r="AW819" s="235"/>
      <c r="AX819" s="235"/>
      <c r="AY819" s="235"/>
      <c r="AZ819" s="235"/>
    </row>
    <row r="820" spans="1:52" ht="17.25" customHeight="1" x14ac:dyDescent="0.2">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c r="AA820" s="234"/>
      <c r="AB820" s="234"/>
      <c r="AC820" s="234"/>
      <c r="AD820" s="234"/>
      <c r="AE820" s="234"/>
      <c r="AF820" s="234"/>
      <c r="AG820" s="234"/>
      <c r="AH820" s="234"/>
      <c r="AI820" s="234"/>
      <c r="AJ820" s="234"/>
      <c r="AK820" s="234"/>
      <c r="AL820" s="234"/>
      <c r="AM820" s="234"/>
      <c r="AN820" s="234"/>
      <c r="AO820" s="234"/>
      <c r="AP820" s="234"/>
      <c r="AQ820" s="234"/>
      <c r="AR820" s="234"/>
      <c r="AS820" s="234"/>
      <c r="AT820" s="234"/>
      <c r="AU820" s="235"/>
      <c r="AV820" s="235"/>
      <c r="AW820" s="235"/>
      <c r="AX820" s="235"/>
      <c r="AY820" s="235"/>
      <c r="AZ820" s="235"/>
    </row>
    <row r="821" spans="1:52" ht="17.25" customHeight="1" x14ac:dyDescent="0.2">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c r="AA821" s="234"/>
      <c r="AB821" s="234"/>
      <c r="AC821" s="234"/>
      <c r="AD821" s="234"/>
      <c r="AE821" s="234"/>
      <c r="AF821" s="234"/>
      <c r="AG821" s="234"/>
      <c r="AH821" s="234"/>
      <c r="AI821" s="234"/>
      <c r="AJ821" s="234"/>
      <c r="AK821" s="234"/>
      <c r="AL821" s="234"/>
      <c r="AM821" s="234"/>
      <c r="AN821" s="234"/>
      <c r="AO821" s="234"/>
      <c r="AP821" s="234"/>
      <c r="AQ821" s="234"/>
      <c r="AR821" s="234"/>
      <c r="AS821" s="234"/>
      <c r="AT821" s="234"/>
      <c r="AU821" s="235"/>
      <c r="AV821" s="235"/>
      <c r="AW821" s="235"/>
      <c r="AX821" s="235"/>
      <c r="AY821" s="235"/>
      <c r="AZ821" s="235"/>
    </row>
    <row r="822" spans="1:52" ht="17.25" customHeight="1" x14ac:dyDescent="0.2">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c r="AA822" s="234"/>
      <c r="AB822" s="234"/>
      <c r="AC822" s="234"/>
      <c r="AD822" s="234"/>
      <c r="AE822" s="234"/>
      <c r="AF822" s="234"/>
      <c r="AG822" s="234"/>
      <c r="AH822" s="234"/>
      <c r="AI822" s="234"/>
      <c r="AJ822" s="234"/>
      <c r="AK822" s="234"/>
      <c r="AL822" s="234"/>
      <c r="AM822" s="234"/>
      <c r="AN822" s="234"/>
      <c r="AO822" s="234"/>
      <c r="AP822" s="234"/>
      <c r="AQ822" s="234"/>
      <c r="AR822" s="234"/>
      <c r="AS822" s="234"/>
      <c r="AT822" s="234"/>
      <c r="AU822" s="235"/>
      <c r="AV822" s="235"/>
      <c r="AW822" s="235"/>
      <c r="AX822" s="235"/>
      <c r="AY822" s="235"/>
      <c r="AZ822" s="235"/>
    </row>
    <row r="823" spans="1:52" ht="17.25" customHeight="1" x14ac:dyDescent="0.2">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c r="AA823" s="234"/>
      <c r="AB823" s="234"/>
      <c r="AC823" s="234"/>
      <c r="AD823" s="234"/>
      <c r="AE823" s="234"/>
      <c r="AF823" s="234"/>
      <c r="AG823" s="234"/>
      <c r="AH823" s="234"/>
      <c r="AI823" s="234"/>
      <c r="AJ823" s="234"/>
      <c r="AK823" s="234"/>
      <c r="AL823" s="234"/>
      <c r="AM823" s="234"/>
      <c r="AN823" s="234"/>
      <c r="AO823" s="234"/>
      <c r="AP823" s="234"/>
      <c r="AQ823" s="234"/>
      <c r="AR823" s="234"/>
      <c r="AS823" s="234"/>
      <c r="AT823" s="234"/>
      <c r="AU823" s="235"/>
      <c r="AV823" s="235"/>
      <c r="AW823" s="235"/>
      <c r="AX823" s="235"/>
      <c r="AY823" s="235"/>
      <c r="AZ823" s="235"/>
    </row>
    <row r="824" spans="1:52" ht="17.25" customHeight="1" x14ac:dyDescent="0.2">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c r="AA824" s="234"/>
      <c r="AB824" s="234"/>
      <c r="AC824" s="234"/>
      <c r="AD824" s="234"/>
      <c r="AE824" s="234"/>
      <c r="AF824" s="234"/>
      <c r="AG824" s="234"/>
      <c r="AH824" s="234"/>
      <c r="AI824" s="234"/>
      <c r="AJ824" s="234"/>
      <c r="AK824" s="234"/>
      <c r="AL824" s="234"/>
      <c r="AM824" s="234"/>
      <c r="AN824" s="234"/>
      <c r="AO824" s="234"/>
      <c r="AP824" s="234"/>
      <c r="AQ824" s="234"/>
      <c r="AR824" s="234"/>
      <c r="AS824" s="234"/>
      <c r="AT824" s="234"/>
      <c r="AU824" s="235"/>
      <c r="AV824" s="235"/>
      <c r="AW824" s="235"/>
      <c r="AX824" s="235"/>
      <c r="AY824" s="235"/>
      <c r="AZ824" s="235"/>
    </row>
    <row r="825" spans="1:52" ht="17.25" customHeight="1" x14ac:dyDescent="0.2">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c r="AA825" s="234"/>
      <c r="AB825" s="234"/>
      <c r="AC825" s="234"/>
      <c r="AD825" s="234"/>
      <c r="AE825" s="234"/>
      <c r="AF825" s="234"/>
      <c r="AG825" s="234"/>
      <c r="AH825" s="234"/>
      <c r="AI825" s="234"/>
      <c r="AJ825" s="234"/>
      <c r="AK825" s="234"/>
      <c r="AL825" s="234"/>
      <c r="AM825" s="234"/>
      <c r="AN825" s="234"/>
      <c r="AO825" s="234"/>
      <c r="AP825" s="234"/>
      <c r="AQ825" s="234"/>
      <c r="AR825" s="234"/>
      <c r="AS825" s="234"/>
      <c r="AT825" s="234"/>
      <c r="AU825" s="235"/>
      <c r="AV825" s="235"/>
      <c r="AW825" s="235"/>
      <c r="AX825" s="235"/>
      <c r="AY825" s="235"/>
      <c r="AZ825" s="235"/>
    </row>
    <row r="826" spans="1:52" ht="17.25" customHeight="1" x14ac:dyDescent="0.2">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c r="AA826" s="234"/>
      <c r="AB826" s="234"/>
      <c r="AC826" s="234"/>
      <c r="AD826" s="234"/>
      <c r="AE826" s="234"/>
      <c r="AF826" s="234"/>
      <c r="AG826" s="234"/>
      <c r="AH826" s="234"/>
      <c r="AI826" s="234"/>
      <c r="AJ826" s="234"/>
      <c r="AK826" s="234"/>
      <c r="AL826" s="234"/>
      <c r="AM826" s="234"/>
      <c r="AN826" s="234"/>
      <c r="AO826" s="234"/>
      <c r="AP826" s="234"/>
      <c r="AQ826" s="234"/>
      <c r="AR826" s="234"/>
      <c r="AS826" s="234"/>
      <c r="AT826" s="234"/>
      <c r="AU826" s="235"/>
      <c r="AV826" s="235"/>
      <c r="AW826" s="235"/>
      <c r="AX826" s="235"/>
      <c r="AY826" s="235"/>
      <c r="AZ826" s="235"/>
    </row>
    <row r="827" spans="1:52" ht="17.25" customHeight="1" x14ac:dyDescent="0.2">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c r="AA827" s="234"/>
      <c r="AB827" s="234"/>
      <c r="AC827" s="234"/>
      <c r="AD827" s="234"/>
      <c r="AE827" s="234"/>
      <c r="AF827" s="234"/>
      <c r="AG827" s="234"/>
      <c r="AH827" s="234"/>
      <c r="AI827" s="234"/>
      <c r="AJ827" s="234"/>
      <c r="AK827" s="234"/>
      <c r="AL827" s="234"/>
      <c r="AM827" s="234"/>
      <c r="AN827" s="234"/>
      <c r="AO827" s="234"/>
      <c r="AP827" s="234"/>
      <c r="AQ827" s="234"/>
      <c r="AR827" s="234"/>
      <c r="AS827" s="234"/>
      <c r="AT827" s="234"/>
      <c r="AU827" s="235"/>
      <c r="AV827" s="235"/>
      <c r="AW827" s="235"/>
      <c r="AX827" s="235"/>
      <c r="AY827" s="235"/>
      <c r="AZ827" s="235"/>
    </row>
    <row r="828" spans="1:52" ht="17.25" customHeight="1" x14ac:dyDescent="0.2">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c r="AA828" s="234"/>
      <c r="AB828" s="234"/>
      <c r="AC828" s="234"/>
      <c r="AD828" s="234"/>
      <c r="AE828" s="234"/>
      <c r="AF828" s="234"/>
      <c r="AG828" s="234"/>
      <c r="AH828" s="234"/>
      <c r="AI828" s="234"/>
      <c r="AJ828" s="234"/>
      <c r="AK828" s="234"/>
      <c r="AL828" s="234"/>
      <c r="AM828" s="234"/>
      <c r="AN828" s="234"/>
      <c r="AO828" s="234"/>
      <c r="AP828" s="234"/>
      <c r="AQ828" s="234"/>
      <c r="AR828" s="234"/>
      <c r="AS828" s="234"/>
      <c r="AT828" s="234"/>
      <c r="AU828" s="235"/>
      <c r="AV828" s="235"/>
      <c r="AW828" s="235"/>
      <c r="AX828" s="235"/>
      <c r="AY828" s="235"/>
      <c r="AZ828" s="235"/>
    </row>
    <row r="829" spans="1:52" ht="17.25" customHeight="1" x14ac:dyDescent="0.2">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c r="AA829" s="234"/>
      <c r="AB829" s="234"/>
      <c r="AC829" s="234"/>
      <c r="AD829" s="234"/>
      <c r="AE829" s="234"/>
      <c r="AF829" s="234"/>
      <c r="AG829" s="234"/>
      <c r="AH829" s="234"/>
      <c r="AI829" s="234"/>
      <c r="AJ829" s="234"/>
      <c r="AK829" s="234"/>
      <c r="AL829" s="234"/>
      <c r="AM829" s="234"/>
      <c r="AN829" s="234"/>
      <c r="AO829" s="234"/>
      <c r="AP829" s="234"/>
      <c r="AQ829" s="234"/>
      <c r="AR829" s="234"/>
      <c r="AS829" s="234"/>
      <c r="AT829" s="234"/>
      <c r="AU829" s="235"/>
      <c r="AV829" s="235"/>
      <c r="AW829" s="235"/>
      <c r="AX829" s="235"/>
      <c r="AY829" s="235"/>
      <c r="AZ829" s="235"/>
    </row>
    <row r="830" spans="1:52" ht="17.25" customHeight="1" x14ac:dyDescent="0.2">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c r="AA830" s="234"/>
      <c r="AB830" s="234"/>
      <c r="AC830" s="234"/>
      <c r="AD830" s="234"/>
      <c r="AE830" s="234"/>
      <c r="AF830" s="234"/>
      <c r="AG830" s="234"/>
      <c r="AH830" s="234"/>
      <c r="AI830" s="234"/>
      <c r="AJ830" s="234"/>
      <c r="AK830" s="234"/>
      <c r="AL830" s="234"/>
      <c r="AM830" s="234"/>
      <c r="AN830" s="234"/>
      <c r="AO830" s="234"/>
      <c r="AP830" s="234"/>
      <c r="AQ830" s="234"/>
      <c r="AR830" s="234"/>
      <c r="AS830" s="234"/>
      <c r="AT830" s="234"/>
      <c r="AU830" s="235"/>
      <c r="AV830" s="235"/>
      <c r="AW830" s="235"/>
      <c r="AX830" s="235"/>
      <c r="AY830" s="235"/>
      <c r="AZ830" s="235"/>
    </row>
    <row r="831" spans="1:52" ht="17.25" customHeight="1" x14ac:dyDescent="0.2">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c r="AA831" s="234"/>
      <c r="AB831" s="234"/>
      <c r="AC831" s="234"/>
      <c r="AD831" s="234"/>
      <c r="AE831" s="234"/>
      <c r="AF831" s="234"/>
      <c r="AG831" s="234"/>
      <c r="AH831" s="234"/>
      <c r="AI831" s="234"/>
      <c r="AJ831" s="234"/>
      <c r="AK831" s="234"/>
      <c r="AL831" s="234"/>
      <c r="AM831" s="234"/>
      <c r="AN831" s="234"/>
      <c r="AO831" s="234"/>
      <c r="AP831" s="234"/>
      <c r="AQ831" s="234"/>
      <c r="AR831" s="234"/>
      <c r="AS831" s="234"/>
      <c r="AT831" s="234"/>
      <c r="AU831" s="235"/>
      <c r="AV831" s="235"/>
      <c r="AW831" s="235"/>
      <c r="AX831" s="235"/>
      <c r="AY831" s="235"/>
      <c r="AZ831" s="235"/>
    </row>
    <row r="832" spans="1:52" ht="17.25" customHeight="1" x14ac:dyDescent="0.2">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c r="AA832" s="234"/>
      <c r="AB832" s="234"/>
      <c r="AC832" s="234"/>
      <c r="AD832" s="234"/>
      <c r="AE832" s="234"/>
      <c r="AF832" s="234"/>
      <c r="AG832" s="234"/>
      <c r="AH832" s="234"/>
      <c r="AI832" s="234"/>
      <c r="AJ832" s="234"/>
      <c r="AK832" s="234"/>
      <c r="AL832" s="234"/>
      <c r="AM832" s="234"/>
      <c r="AN832" s="234"/>
      <c r="AO832" s="234"/>
      <c r="AP832" s="234"/>
      <c r="AQ832" s="234"/>
      <c r="AR832" s="234"/>
      <c r="AS832" s="234"/>
      <c r="AT832" s="234"/>
      <c r="AU832" s="235"/>
      <c r="AV832" s="235"/>
      <c r="AW832" s="235"/>
      <c r="AX832" s="235"/>
      <c r="AY832" s="235"/>
      <c r="AZ832" s="235"/>
    </row>
    <row r="833" spans="1:52" ht="17.25" customHeight="1" x14ac:dyDescent="0.2">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c r="AA833" s="234"/>
      <c r="AB833" s="234"/>
      <c r="AC833" s="234"/>
      <c r="AD833" s="234"/>
      <c r="AE833" s="234"/>
      <c r="AF833" s="234"/>
      <c r="AG833" s="234"/>
      <c r="AH833" s="234"/>
      <c r="AI833" s="234"/>
      <c r="AJ833" s="234"/>
      <c r="AK833" s="234"/>
      <c r="AL833" s="234"/>
      <c r="AM833" s="234"/>
      <c r="AN833" s="234"/>
      <c r="AO833" s="234"/>
      <c r="AP833" s="234"/>
      <c r="AQ833" s="234"/>
      <c r="AR833" s="234"/>
      <c r="AS833" s="234"/>
      <c r="AT833" s="234"/>
      <c r="AU833" s="235"/>
      <c r="AV833" s="235"/>
      <c r="AW833" s="235"/>
      <c r="AX833" s="235"/>
      <c r="AY833" s="235"/>
      <c r="AZ833" s="235"/>
    </row>
    <row r="834" spans="1:52" ht="17.25" customHeight="1" x14ac:dyDescent="0.2">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c r="AA834" s="234"/>
      <c r="AB834" s="234"/>
      <c r="AC834" s="234"/>
      <c r="AD834" s="234"/>
      <c r="AE834" s="234"/>
      <c r="AF834" s="234"/>
      <c r="AG834" s="234"/>
      <c r="AH834" s="234"/>
      <c r="AI834" s="234"/>
      <c r="AJ834" s="234"/>
      <c r="AK834" s="234"/>
      <c r="AL834" s="234"/>
      <c r="AM834" s="234"/>
      <c r="AN834" s="234"/>
      <c r="AO834" s="234"/>
      <c r="AP834" s="234"/>
      <c r="AQ834" s="234"/>
      <c r="AR834" s="234"/>
      <c r="AS834" s="234"/>
      <c r="AT834" s="234"/>
      <c r="AU834" s="235"/>
      <c r="AV834" s="235"/>
      <c r="AW834" s="235"/>
      <c r="AX834" s="235"/>
      <c r="AY834" s="235"/>
      <c r="AZ834" s="235"/>
    </row>
    <row r="835" spans="1:52" ht="17.25" customHeight="1" x14ac:dyDescent="0.2">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c r="AA835" s="234"/>
      <c r="AB835" s="234"/>
      <c r="AC835" s="234"/>
      <c r="AD835" s="234"/>
      <c r="AE835" s="234"/>
      <c r="AF835" s="234"/>
      <c r="AG835" s="234"/>
      <c r="AH835" s="234"/>
      <c r="AI835" s="234"/>
      <c r="AJ835" s="234"/>
      <c r="AK835" s="234"/>
      <c r="AL835" s="234"/>
      <c r="AM835" s="234"/>
      <c r="AN835" s="234"/>
      <c r="AO835" s="234"/>
      <c r="AP835" s="234"/>
      <c r="AQ835" s="234"/>
      <c r="AR835" s="234"/>
      <c r="AS835" s="234"/>
      <c r="AT835" s="234"/>
      <c r="AU835" s="235"/>
      <c r="AV835" s="235"/>
      <c r="AW835" s="235"/>
      <c r="AX835" s="235"/>
      <c r="AY835" s="235"/>
      <c r="AZ835" s="235"/>
    </row>
    <row r="836" spans="1:52" ht="17.25" customHeight="1" x14ac:dyDescent="0.2">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c r="AA836" s="234"/>
      <c r="AB836" s="234"/>
      <c r="AC836" s="234"/>
      <c r="AD836" s="234"/>
      <c r="AE836" s="234"/>
      <c r="AF836" s="234"/>
      <c r="AG836" s="234"/>
      <c r="AH836" s="234"/>
      <c r="AI836" s="234"/>
      <c r="AJ836" s="234"/>
      <c r="AK836" s="234"/>
      <c r="AL836" s="234"/>
      <c r="AM836" s="234"/>
      <c r="AN836" s="234"/>
      <c r="AO836" s="234"/>
      <c r="AP836" s="234"/>
      <c r="AQ836" s="234"/>
      <c r="AR836" s="234"/>
      <c r="AS836" s="234"/>
      <c r="AT836" s="234"/>
      <c r="AU836" s="235"/>
      <c r="AV836" s="235"/>
      <c r="AW836" s="235"/>
      <c r="AX836" s="235"/>
      <c r="AY836" s="235"/>
      <c r="AZ836" s="235"/>
    </row>
    <row r="837" spans="1:52" ht="17.25" customHeight="1" x14ac:dyDescent="0.2">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c r="AA837" s="234"/>
      <c r="AB837" s="234"/>
      <c r="AC837" s="234"/>
      <c r="AD837" s="234"/>
      <c r="AE837" s="234"/>
      <c r="AF837" s="234"/>
      <c r="AG837" s="234"/>
      <c r="AH837" s="234"/>
      <c r="AI837" s="234"/>
      <c r="AJ837" s="234"/>
      <c r="AK837" s="234"/>
      <c r="AL837" s="234"/>
      <c r="AM837" s="234"/>
      <c r="AN837" s="234"/>
      <c r="AO837" s="234"/>
      <c r="AP837" s="234"/>
      <c r="AQ837" s="234"/>
      <c r="AR837" s="234"/>
      <c r="AS837" s="234"/>
      <c r="AT837" s="234"/>
      <c r="AU837" s="235"/>
      <c r="AV837" s="235"/>
      <c r="AW837" s="235"/>
      <c r="AX837" s="235"/>
      <c r="AY837" s="235"/>
      <c r="AZ837" s="235"/>
    </row>
    <row r="838" spans="1:52" ht="17.25" customHeight="1" x14ac:dyDescent="0.2">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c r="AA838" s="234"/>
      <c r="AB838" s="234"/>
      <c r="AC838" s="234"/>
      <c r="AD838" s="234"/>
      <c r="AE838" s="234"/>
      <c r="AF838" s="234"/>
      <c r="AG838" s="234"/>
      <c r="AH838" s="234"/>
      <c r="AI838" s="234"/>
      <c r="AJ838" s="234"/>
      <c r="AK838" s="234"/>
      <c r="AL838" s="234"/>
      <c r="AM838" s="234"/>
      <c r="AN838" s="234"/>
      <c r="AO838" s="234"/>
      <c r="AP838" s="234"/>
      <c r="AQ838" s="234"/>
      <c r="AR838" s="234"/>
      <c r="AS838" s="234"/>
      <c r="AT838" s="234"/>
      <c r="AU838" s="235"/>
      <c r="AV838" s="235"/>
      <c r="AW838" s="235"/>
      <c r="AX838" s="235"/>
      <c r="AY838" s="235"/>
      <c r="AZ838" s="235"/>
    </row>
    <row r="839" spans="1:52" ht="17.25" customHeight="1" x14ac:dyDescent="0.2">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c r="AA839" s="234"/>
      <c r="AB839" s="234"/>
      <c r="AC839" s="234"/>
      <c r="AD839" s="234"/>
      <c r="AE839" s="234"/>
      <c r="AF839" s="234"/>
      <c r="AG839" s="234"/>
      <c r="AH839" s="234"/>
      <c r="AI839" s="234"/>
      <c r="AJ839" s="234"/>
      <c r="AK839" s="234"/>
      <c r="AL839" s="234"/>
      <c r="AM839" s="234"/>
      <c r="AN839" s="234"/>
      <c r="AO839" s="234"/>
      <c r="AP839" s="234"/>
      <c r="AQ839" s="234"/>
      <c r="AR839" s="234"/>
      <c r="AS839" s="234"/>
      <c r="AT839" s="234"/>
      <c r="AU839" s="235"/>
      <c r="AV839" s="235"/>
      <c r="AW839" s="235"/>
      <c r="AX839" s="235"/>
      <c r="AY839" s="235"/>
      <c r="AZ839" s="235"/>
    </row>
    <row r="840" spans="1:52" ht="17.25" customHeight="1" x14ac:dyDescent="0.2">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c r="AA840" s="234"/>
      <c r="AB840" s="234"/>
      <c r="AC840" s="234"/>
      <c r="AD840" s="234"/>
      <c r="AE840" s="234"/>
      <c r="AF840" s="234"/>
      <c r="AG840" s="234"/>
      <c r="AH840" s="234"/>
      <c r="AI840" s="234"/>
      <c r="AJ840" s="234"/>
      <c r="AK840" s="234"/>
      <c r="AL840" s="234"/>
      <c r="AM840" s="234"/>
      <c r="AN840" s="234"/>
      <c r="AO840" s="234"/>
      <c r="AP840" s="234"/>
      <c r="AQ840" s="234"/>
      <c r="AR840" s="234"/>
      <c r="AS840" s="234"/>
      <c r="AT840" s="234"/>
      <c r="AU840" s="235"/>
      <c r="AV840" s="235"/>
      <c r="AW840" s="235"/>
      <c r="AX840" s="235"/>
      <c r="AY840" s="235"/>
      <c r="AZ840" s="235"/>
    </row>
    <row r="841" spans="1:52" ht="17.25" customHeight="1" x14ac:dyDescent="0.2">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c r="AA841" s="234"/>
      <c r="AB841" s="234"/>
      <c r="AC841" s="234"/>
      <c r="AD841" s="234"/>
      <c r="AE841" s="234"/>
      <c r="AF841" s="234"/>
      <c r="AG841" s="234"/>
      <c r="AH841" s="234"/>
      <c r="AI841" s="234"/>
      <c r="AJ841" s="234"/>
      <c r="AK841" s="234"/>
      <c r="AL841" s="234"/>
      <c r="AM841" s="234"/>
      <c r="AN841" s="234"/>
      <c r="AO841" s="234"/>
      <c r="AP841" s="234"/>
      <c r="AQ841" s="234"/>
      <c r="AR841" s="234"/>
      <c r="AS841" s="234"/>
      <c r="AT841" s="234"/>
      <c r="AU841" s="235"/>
      <c r="AV841" s="235"/>
      <c r="AW841" s="235"/>
      <c r="AX841" s="235"/>
      <c r="AY841" s="235"/>
      <c r="AZ841" s="235"/>
    </row>
    <row r="842" spans="1:52" ht="17.25" customHeight="1" x14ac:dyDescent="0.2">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c r="AA842" s="234"/>
      <c r="AB842" s="234"/>
      <c r="AC842" s="234"/>
      <c r="AD842" s="234"/>
      <c r="AE842" s="234"/>
      <c r="AF842" s="234"/>
      <c r="AG842" s="234"/>
      <c r="AH842" s="234"/>
      <c r="AI842" s="234"/>
      <c r="AJ842" s="234"/>
      <c r="AK842" s="234"/>
      <c r="AL842" s="234"/>
      <c r="AM842" s="234"/>
      <c r="AN842" s="234"/>
      <c r="AO842" s="234"/>
      <c r="AP842" s="234"/>
      <c r="AQ842" s="234"/>
      <c r="AR842" s="234"/>
      <c r="AS842" s="234"/>
      <c r="AT842" s="234"/>
      <c r="AU842" s="235"/>
      <c r="AV842" s="235"/>
      <c r="AW842" s="235"/>
      <c r="AX842" s="235"/>
      <c r="AY842" s="235"/>
      <c r="AZ842" s="235"/>
    </row>
    <row r="843" spans="1:52" ht="17.25" customHeight="1" x14ac:dyDescent="0.2">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c r="AA843" s="234"/>
      <c r="AB843" s="234"/>
      <c r="AC843" s="234"/>
      <c r="AD843" s="234"/>
      <c r="AE843" s="234"/>
      <c r="AF843" s="234"/>
      <c r="AG843" s="234"/>
      <c r="AH843" s="234"/>
      <c r="AI843" s="234"/>
      <c r="AJ843" s="234"/>
      <c r="AK843" s="234"/>
      <c r="AL843" s="234"/>
      <c r="AM843" s="234"/>
      <c r="AN843" s="234"/>
      <c r="AO843" s="234"/>
      <c r="AP843" s="234"/>
      <c r="AQ843" s="234"/>
      <c r="AR843" s="234"/>
      <c r="AS843" s="234"/>
      <c r="AT843" s="234"/>
      <c r="AU843" s="235"/>
      <c r="AV843" s="235"/>
      <c r="AW843" s="235"/>
      <c r="AX843" s="235"/>
      <c r="AY843" s="235"/>
      <c r="AZ843" s="235"/>
    </row>
    <row r="844" spans="1:52" ht="17.25" customHeight="1" x14ac:dyDescent="0.2">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c r="AA844" s="234"/>
      <c r="AB844" s="234"/>
      <c r="AC844" s="234"/>
      <c r="AD844" s="234"/>
      <c r="AE844" s="234"/>
      <c r="AF844" s="234"/>
      <c r="AG844" s="234"/>
      <c r="AH844" s="234"/>
      <c r="AI844" s="234"/>
      <c r="AJ844" s="234"/>
      <c r="AK844" s="234"/>
      <c r="AL844" s="234"/>
      <c r="AM844" s="234"/>
      <c r="AN844" s="234"/>
      <c r="AO844" s="234"/>
      <c r="AP844" s="234"/>
      <c r="AQ844" s="234"/>
      <c r="AR844" s="234"/>
      <c r="AS844" s="234"/>
      <c r="AT844" s="234"/>
      <c r="AU844" s="235"/>
      <c r="AV844" s="235"/>
      <c r="AW844" s="235"/>
      <c r="AX844" s="235"/>
      <c r="AY844" s="235"/>
      <c r="AZ844" s="235"/>
    </row>
    <row r="845" spans="1:52" ht="17.25" customHeight="1" x14ac:dyDescent="0.2">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c r="AA845" s="234"/>
      <c r="AB845" s="234"/>
      <c r="AC845" s="234"/>
      <c r="AD845" s="234"/>
      <c r="AE845" s="234"/>
      <c r="AF845" s="234"/>
      <c r="AG845" s="234"/>
      <c r="AH845" s="234"/>
      <c r="AI845" s="234"/>
      <c r="AJ845" s="234"/>
      <c r="AK845" s="234"/>
      <c r="AL845" s="234"/>
      <c r="AM845" s="234"/>
      <c r="AN845" s="234"/>
      <c r="AO845" s="234"/>
      <c r="AP845" s="234"/>
      <c r="AQ845" s="234"/>
      <c r="AR845" s="234"/>
      <c r="AS845" s="234"/>
      <c r="AT845" s="234"/>
      <c r="AU845" s="235"/>
      <c r="AV845" s="235"/>
      <c r="AW845" s="235"/>
      <c r="AX845" s="235"/>
      <c r="AY845" s="235"/>
      <c r="AZ845" s="235"/>
    </row>
    <row r="846" spans="1:52" ht="17.25" customHeight="1" x14ac:dyDescent="0.2">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c r="AA846" s="234"/>
      <c r="AB846" s="234"/>
      <c r="AC846" s="234"/>
      <c r="AD846" s="234"/>
      <c r="AE846" s="234"/>
      <c r="AF846" s="234"/>
      <c r="AG846" s="234"/>
      <c r="AH846" s="234"/>
      <c r="AI846" s="234"/>
      <c r="AJ846" s="234"/>
      <c r="AK846" s="234"/>
      <c r="AL846" s="234"/>
      <c r="AM846" s="234"/>
      <c r="AN846" s="234"/>
      <c r="AO846" s="234"/>
      <c r="AP846" s="234"/>
      <c r="AQ846" s="234"/>
      <c r="AR846" s="234"/>
      <c r="AS846" s="234"/>
      <c r="AT846" s="234"/>
      <c r="AU846" s="235"/>
      <c r="AV846" s="235"/>
      <c r="AW846" s="235"/>
      <c r="AX846" s="235"/>
      <c r="AY846" s="235"/>
      <c r="AZ846" s="235"/>
    </row>
    <row r="847" spans="1:52" ht="17.25" customHeight="1" x14ac:dyDescent="0.2">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c r="AA847" s="234"/>
      <c r="AB847" s="234"/>
      <c r="AC847" s="234"/>
      <c r="AD847" s="234"/>
      <c r="AE847" s="234"/>
      <c r="AF847" s="234"/>
      <c r="AG847" s="234"/>
      <c r="AH847" s="234"/>
      <c r="AI847" s="234"/>
      <c r="AJ847" s="234"/>
      <c r="AK847" s="234"/>
      <c r="AL847" s="234"/>
      <c r="AM847" s="234"/>
      <c r="AN847" s="234"/>
      <c r="AO847" s="234"/>
      <c r="AP847" s="234"/>
      <c r="AQ847" s="234"/>
      <c r="AR847" s="234"/>
      <c r="AS847" s="234"/>
      <c r="AT847" s="234"/>
      <c r="AU847" s="235"/>
      <c r="AV847" s="235"/>
      <c r="AW847" s="235"/>
      <c r="AX847" s="235"/>
      <c r="AY847" s="235"/>
      <c r="AZ847" s="235"/>
    </row>
    <row r="848" spans="1:52" ht="17.25" customHeight="1" x14ac:dyDescent="0.2">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c r="AA848" s="234"/>
      <c r="AB848" s="234"/>
      <c r="AC848" s="234"/>
      <c r="AD848" s="234"/>
      <c r="AE848" s="234"/>
      <c r="AF848" s="234"/>
      <c r="AG848" s="234"/>
      <c r="AH848" s="234"/>
      <c r="AI848" s="234"/>
      <c r="AJ848" s="234"/>
      <c r="AK848" s="234"/>
      <c r="AL848" s="234"/>
      <c r="AM848" s="234"/>
      <c r="AN848" s="234"/>
      <c r="AO848" s="234"/>
      <c r="AP848" s="234"/>
      <c r="AQ848" s="234"/>
      <c r="AR848" s="234"/>
      <c r="AS848" s="234"/>
      <c r="AT848" s="234"/>
      <c r="AU848" s="235"/>
      <c r="AV848" s="235"/>
      <c r="AW848" s="235"/>
      <c r="AX848" s="235"/>
      <c r="AY848" s="235"/>
      <c r="AZ848" s="235"/>
    </row>
    <row r="849" spans="1:52" ht="17.25" customHeight="1" x14ac:dyDescent="0.2">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c r="AA849" s="234"/>
      <c r="AB849" s="234"/>
      <c r="AC849" s="234"/>
      <c r="AD849" s="234"/>
      <c r="AE849" s="234"/>
      <c r="AF849" s="234"/>
      <c r="AG849" s="234"/>
      <c r="AH849" s="234"/>
      <c r="AI849" s="234"/>
      <c r="AJ849" s="234"/>
      <c r="AK849" s="234"/>
      <c r="AL849" s="234"/>
      <c r="AM849" s="234"/>
      <c r="AN849" s="234"/>
      <c r="AO849" s="234"/>
      <c r="AP849" s="234"/>
      <c r="AQ849" s="234"/>
      <c r="AR849" s="234"/>
      <c r="AS849" s="234"/>
      <c r="AT849" s="234"/>
      <c r="AU849" s="235"/>
      <c r="AV849" s="235"/>
      <c r="AW849" s="235"/>
      <c r="AX849" s="235"/>
      <c r="AY849" s="235"/>
      <c r="AZ849" s="235"/>
    </row>
    <row r="850" spans="1:52" ht="17.25" customHeight="1" x14ac:dyDescent="0.2">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c r="AA850" s="234"/>
      <c r="AB850" s="234"/>
      <c r="AC850" s="234"/>
      <c r="AD850" s="234"/>
      <c r="AE850" s="234"/>
      <c r="AF850" s="234"/>
      <c r="AG850" s="234"/>
      <c r="AH850" s="234"/>
      <c r="AI850" s="234"/>
      <c r="AJ850" s="234"/>
      <c r="AK850" s="234"/>
      <c r="AL850" s="234"/>
      <c r="AM850" s="234"/>
      <c r="AN850" s="234"/>
      <c r="AO850" s="234"/>
      <c r="AP850" s="234"/>
      <c r="AQ850" s="234"/>
      <c r="AR850" s="234"/>
      <c r="AS850" s="234"/>
      <c r="AT850" s="234"/>
      <c r="AU850" s="235"/>
      <c r="AV850" s="235"/>
      <c r="AW850" s="235"/>
      <c r="AX850" s="235"/>
      <c r="AY850" s="235"/>
      <c r="AZ850" s="235"/>
    </row>
    <row r="851" spans="1:52" ht="17.25" customHeight="1" x14ac:dyDescent="0.2">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c r="AA851" s="234"/>
      <c r="AB851" s="234"/>
      <c r="AC851" s="234"/>
      <c r="AD851" s="234"/>
      <c r="AE851" s="234"/>
      <c r="AF851" s="234"/>
      <c r="AG851" s="234"/>
      <c r="AH851" s="234"/>
      <c r="AI851" s="234"/>
      <c r="AJ851" s="234"/>
      <c r="AK851" s="234"/>
      <c r="AL851" s="234"/>
      <c r="AM851" s="234"/>
      <c r="AN851" s="234"/>
      <c r="AO851" s="234"/>
      <c r="AP851" s="234"/>
      <c r="AQ851" s="234"/>
      <c r="AR851" s="234"/>
      <c r="AS851" s="234"/>
      <c r="AT851" s="234"/>
      <c r="AU851" s="235"/>
      <c r="AV851" s="235"/>
      <c r="AW851" s="235"/>
      <c r="AX851" s="235"/>
      <c r="AY851" s="235"/>
      <c r="AZ851" s="235"/>
    </row>
    <row r="852" spans="1:52" ht="17.25" customHeight="1" x14ac:dyDescent="0.2">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c r="AA852" s="234"/>
      <c r="AB852" s="234"/>
      <c r="AC852" s="234"/>
      <c r="AD852" s="234"/>
      <c r="AE852" s="234"/>
      <c r="AF852" s="234"/>
      <c r="AG852" s="234"/>
      <c r="AH852" s="234"/>
      <c r="AI852" s="234"/>
      <c r="AJ852" s="234"/>
      <c r="AK852" s="234"/>
      <c r="AL852" s="234"/>
      <c r="AM852" s="234"/>
      <c r="AN852" s="234"/>
      <c r="AO852" s="234"/>
      <c r="AP852" s="234"/>
      <c r="AQ852" s="234"/>
      <c r="AR852" s="234"/>
      <c r="AS852" s="234"/>
      <c r="AT852" s="234"/>
      <c r="AU852" s="235"/>
      <c r="AV852" s="235"/>
      <c r="AW852" s="235"/>
      <c r="AX852" s="235"/>
      <c r="AY852" s="235"/>
      <c r="AZ852" s="235"/>
    </row>
    <row r="853" spans="1:52" ht="17.25" customHeight="1" x14ac:dyDescent="0.2">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c r="AA853" s="234"/>
      <c r="AB853" s="234"/>
      <c r="AC853" s="234"/>
      <c r="AD853" s="234"/>
      <c r="AE853" s="234"/>
      <c r="AF853" s="234"/>
      <c r="AG853" s="234"/>
      <c r="AH853" s="234"/>
      <c r="AI853" s="234"/>
      <c r="AJ853" s="234"/>
      <c r="AK853" s="234"/>
      <c r="AL853" s="234"/>
      <c r="AM853" s="234"/>
      <c r="AN853" s="234"/>
      <c r="AO853" s="234"/>
      <c r="AP853" s="234"/>
      <c r="AQ853" s="234"/>
      <c r="AR853" s="234"/>
      <c r="AS853" s="234"/>
      <c r="AT853" s="234"/>
      <c r="AU853" s="235"/>
      <c r="AV853" s="235"/>
      <c r="AW853" s="235"/>
      <c r="AX853" s="235"/>
      <c r="AY853" s="235"/>
      <c r="AZ853" s="235"/>
    </row>
    <row r="854" spans="1:52" ht="17.25" customHeight="1" x14ac:dyDescent="0.2">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c r="AA854" s="234"/>
      <c r="AB854" s="234"/>
      <c r="AC854" s="234"/>
      <c r="AD854" s="234"/>
      <c r="AE854" s="234"/>
      <c r="AF854" s="234"/>
      <c r="AG854" s="234"/>
      <c r="AH854" s="234"/>
      <c r="AI854" s="234"/>
      <c r="AJ854" s="234"/>
      <c r="AK854" s="234"/>
      <c r="AL854" s="234"/>
      <c r="AM854" s="234"/>
      <c r="AN854" s="234"/>
      <c r="AO854" s="234"/>
      <c r="AP854" s="234"/>
      <c r="AQ854" s="234"/>
      <c r="AR854" s="234"/>
      <c r="AS854" s="234"/>
      <c r="AT854" s="234"/>
      <c r="AU854" s="235"/>
      <c r="AV854" s="235"/>
      <c r="AW854" s="235"/>
      <c r="AX854" s="235"/>
      <c r="AY854" s="235"/>
      <c r="AZ854" s="235"/>
    </row>
    <row r="855" spans="1:52" ht="17.25" customHeight="1" x14ac:dyDescent="0.2">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c r="AA855" s="234"/>
      <c r="AB855" s="234"/>
      <c r="AC855" s="234"/>
      <c r="AD855" s="234"/>
      <c r="AE855" s="234"/>
      <c r="AF855" s="234"/>
      <c r="AG855" s="234"/>
      <c r="AH855" s="234"/>
      <c r="AI855" s="234"/>
      <c r="AJ855" s="234"/>
      <c r="AK855" s="234"/>
      <c r="AL855" s="234"/>
      <c r="AM855" s="234"/>
      <c r="AN855" s="234"/>
      <c r="AO855" s="234"/>
      <c r="AP855" s="234"/>
      <c r="AQ855" s="234"/>
      <c r="AR855" s="234"/>
      <c r="AS855" s="234"/>
      <c r="AT855" s="234"/>
      <c r="AU855" s="235"/>
      <c r="AV855" s="235"/>
      <c r="AW855" s="235"/>
      <c r="AX855" s="235"/>
      <c r="AY855" s="235"/>
      <c r="AZ855" s="235"/>
    </row>
    <row r="856" spans="1:52" ht="17.25" customHeight="1" x14ac:dyDescent="0.2">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c r="AA856" s="234"/>
      <c r="AB856" s="234"/>
      <c r="AC856" s="234"/>
      <c r="AD856" s="234"/>
      <c r="AE856" s="234"/>
      <c r="AF856" s="234"/>
      <c r="AG856" s="234"/>
      <c r="AH856" s="234"/>
      <c r="AI856" s="234"/>
      <c r="AJ856" s="234"/>
      <c r="AK856" s="234"/>
      <c r="AL856" s="234"/>
      <c r="AM856" s="234"/>
      <c r="AN856" s="234"/>
      <c r="AO856" s="234"/>
      <c r="AP856" s="234"/>
      <c r="AQ856" s="234"/>
      <c r="AR856" s="234"/>
      <c r="AS856" s="234"/>
      <c r="AT856" s="234"/>
      <c r="AU856" s="235"/>
      <c r="AV856" s="235"/>
      <c r="AW856" s="235"/>
      <c r="AX856" s="235"/>
      <c r="AY856" s="235"/>
      <c r="AZ856" s="235"/>
    </row>
    <row r="857" spans="1:52" ht="17.25" customHeight="1" x14ac:dyDescent="0.2">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c r="AA857" s="234"/>
      <c r="AB857" s="234"/>
      <c r="AC857" s="234"/>
      <c r="AD857" s="234"/>
      <c r="AE857" s="234"/>
      <c r="AF857" s="234"/>
      <c r="AG857" s="234"/>
      <c r="AH857" s="234"/>
      <c r="AI857" s="234"/>
      <c r="AJ857" s="234"/>
      <c r="AK857" s="234"/>
      <c r="AL857" s="234"/>
      <c r="AM857" s="234"/>
      <c r="AN857" s="234"/>
      <c r="AO857" s="234"/>
      <c r="AP857" s="234"/>
      <c r="AQ857" s="234"/>
      <c r="AR857" s="234"/>
      <c r="AS857" s="234"/>
      <c r="AT857" s="234"/>
      <c r="AU857" s="235"/>
      <c r="AV857" s="235"/>
      <c r="AW857" s="235"/>
      <c r="AX857" s="235"/>
      <c r="AY857" s="235"/>
      <c r="AZ857" s="235"/>
    </row>
    <row r="858" spans="1:52" ht="17.25" customHeight="1" x14ac:dyDescent="0.2">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c r="AA858" s="234"/>
      <c r="AB858" s="234"/>
      <c r="AC858" s="234"/>
      <c r="AD858" s="234"/>
      <c r="AE858" s="234"/>
      <c r="AF858" s="234"/>
      <c r="AG858" s="234"/>
      <c r="AH858" s="234"/>
      <c r="AI858" s="234"/>
      <c r="AJ858" s="234"/>
      <c r="AK858" s="234"/>
      <c r="AL858" s="234"/>
      <c r="AM858" s="234"/>
      <c r="AN858" s="234"/>
      <c r="AO858" s="234"/>
      <c r="AP858" s="234"/>
      <c r="AQ858" s="234"/>
      <c r="AR858" s="234"/>
      <c r="AS858" s="234"/>
      <c r="AT858" s="234"/>
      <c r="AU858" s="235"/>
      <c r="AV858" s="235"/>
      <c r="AW858" s="235"/>
      <c r="AX858" s="235"/>
      <c r="AY858" s="235"/>
      <c r="AZ858" s="235"/>
    </row>
    <row r="859" spans="1:52" ht="17.25" customHeight="1" x14ac:dyDescent="0.2">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c r="AA859" s="234"/>
      <c r="AB859" s="234"/>
      <c r="AC859" s="234"/>
      <c r="AD859" s="234"/>
      <c r="AE859" s="234"/>
      <c r="AF859" s="234"/>
      <c r="AG859" s="234"/>
      <c r="AH859" s="234"/>
      <c r="AI859" s="234"/>
      <c r="AJ859" s="234"/>
      <c r="AK859" s="234"/>
      <c r="AL859" s="234"/>
      <c r="AM859" s="234"/>
      <c r="AN859" s="234"/>
      <c r="AO859" s="234"/>
      <c r="AP859" s="234"/>
      <c r="AQ859" s="234"/>
      <c r="AR859" s="234"/>
      <c r="AS859" s="234"/>
      <c r="AT859" s="234"/>
      <c r="AU859" s="235"/>
      <c r="AV859" s="235"/>
      <c r="AW859" s="235"/>
      <c r="AX859" s="235"/>
      <c r="AY859" s="235"/>
      <c r="AZ859" s="235"/>
    </row>
    <row r="860" spans="1:52" ht="17.25" customHeight="1" x14ac:dyDescent="0.2">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c r="AA860" s="234"/>
      <c r="AB860" s="234"/>
      <c r="AC860" s="234"/>
      <c r="AD860" s="234"/>
      <c r="AE860" s="234"/>
      <c r="AF860" s="234"/>
      <c r="AG860" s="234"/>
      <c r="AH860" s="234"/>
      <c r="AI860" s="234"/>
      <c r="AJ860" s="234"/>
      <c r="AK860" s="234"/>
      <c r="AL860" s="234"/>
      <c r="AM860" s="234"/>
      <c r="AN860" s="234"/>
      <c r="AO860" s="234"/>
      <c r="AP860" s="234"/>
      <c r="AQ860" s="234"/>
      <c r="AR860" s="234"/>
      <c r="AS860" s="234"/>
      <c r="AT860" s="234"/>
      <c r="AU860" s="235"/>
      <c r="AV860" s="235"/>
      <c r="AW860" s="235"/>
      <c r="AX860" s="235"/>
      <c r="AY860" s="235"/>
      <c r="AZ860" s="235"/>
    </row>
    <row r="861" spans="1:52" ht="17.25" customHeight="1" x14ac:dyDescent="0.2">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c r="AA861" s="234"/>
      <c r="AB861" s="234"/>
      <c r="AC861" s="234"/>
      <c r="AD861" s="234"/>
      <c r="AE861" s="234"/>
      <c r="AF861" s="234"/>
      <c r="AG861" s="234"/>
      <c r="AH861" s="234"/>
      <c r="AI861" s="234"/>
      <c r="AJ861" s="234"/>
      <c r="AK861" s="234"/>
      <c r="AL861" s="234"/>
      <c r="AM861" s="234"/>
      <c r="AN861" s="234"/>
      <c r="AO861" s="234"/>
      <c r="AP861" s="234"/>
      <c r="AQ861" s="234"/>
      <c r="AR861" s="234"/>
      <c r="AS861" s="234"/>
      <c r="AT861" s="234"/>
      <c r="AU861" s="235"/>
      <c r="AV861" s="235"/>
      <c r="AW861" s="235"/>
      <c r="AX861" s="235"/>
      <c r="AY861" s="235"/>
      <c r="AZ861" s="235"/>
    </row>
    <row r="862" spans="1:52" ht="17.25" customHeight="1" x14ac:dyDescent="0.2">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c r="AA862" s="234"/>
      <c r="AB862" s="234"/>
      <c r="AC862" s="234"/>
      <c r="AD862" s="234"/>
      <c r="AE862" s="234"/>
      <c r="AF862" s="234"/>
      <c r="AG862" s="234"/>
      <c r="AH862" s="234"/>
      <c r="AI862" s="234"/>
      <c r="AJ862" s="234"/>
      <c r="AK862" s="234"/>
      <c r="AL862" s="234"/>
      <c r="AM862" s="234"/>
      <c r="AN862" s="234"/>
      <c r="AO862" s="234"/>
      <c r="AP862" s="234"/>
      <c r="AQ862" s="234"/>
      <c r="AR862" s="234"/>
      <c r="AS862" s="234"/>
      <c r="AT862" s="234"/>
      <c r="AU862" s="235"/>
      <c r="AV862" s="235"/>
      <c r="AW862" s="235"/>
      <c r="AX862" s="235"/>
      <c r="AY862" s="235"/>
      <c r="AZ862" s="235"/>
    </row>
    <row r="863" spans="1:52" ht="17.25" customHeight="1" x14ac:dyDescent="0.2">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c r="AA863" s="234"/>
      <c r="AB863" s="234"/>
      <c r="AC863" s="234"/>
      <c r="AD863" s="234"/>
      <c r="AE863" s="234"/>
      <c r="AF863" s="234"/>
      <c r="AG863" s="234"/>
      <c r="AH863" s="234"/>
      <c r="AI863" s="234"/>
      <c r="AJ863" s="234"/>
      <c r="AK863" s="234"/>
      <c r="AL863" s="234"/>
      <c r="AM863" s="234"/>
      <c r="AN863" s="234"/>
      <c r="AO863" s="234"/>
      <c r="AP863" s="234"/>
      <c r="AQ863" s="234"/>
      <c r="AR863" s="234"/>
      <c r="AS863" s="234"/>
      <c r="AT863" s="234"/>
      <c r="AU863" s="235"/>
      <c r="AV863" s="235"/>
      <c r="AW863" s="235"/>
      <c r="AX863" s="235"/>
      <c r="AY863" s="235"/>
      <c r="AZ863" s="235"/>
    </row>
    <row r="864" spans="1:52" ht="17.25" customHeight="1" x14ac:dyDescent="0.2">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c r="AA864" s="234"/>
      <c r="AB864" s="234"/>
      <c r="AC864" s="234"/>
      <c r="AD864" s="234"/>
      <c r="AE864" s="234"/>
      <c r="AF864" s="234"/>
      <c r="AG864" s="234"/>
      <c r="AH864" s="234"/>
      <c r="AI864" s="234"/>
      <c r="AJ864" s="234"/>
      <c r="AK864" s="234"/>
      <c r="AL864" s="234"/>
      <c r="AM864" s="234"/>
      <c r="AN864" s="234"/>
      <c r="AO864" s="234"/>
      <c r="AP864" s="234"/>
      <c r="AQ864" s="234"/>
      <c r="AR864" s="234"/>
      <c r="AS864" s="234"/>
      <c r="AT864" s="234"/>
      <c r="AU864" s="235"/>
      <c r="AV864" s="235"/>
      <c r="AW864" s="235"/>
      <c r="AX864" s="235"/>
      <c r="AY864" s="235"/>
      <c r="AZ864" s="235"/>
    </row>
    <row r="865" spans="1:52" ht="17.25" customHeight="1" x14ac:dyDescent="0.2">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c r="AA865" s="234"/>
      <c r="AB865" s="234"/>
      <c r="AC865" s="234"/>
      <c r="AD865" s="234"/>
      <c r="AE865" s="234"/>
      <c r="AF865" s="234"/>
      <c r="AG865" s="234"/>
      <c r="AH865" s="234"/>
      <c r="AI865" s="234"/>
      <c r="AJ865" s="234"/>
      <c r="AK865" s="234"/>
      <c r="AL865" s="234"/>
      <c r="AM865" s="234"/>
      <c r="AN865" s="234"/>
      <c r="AO865" s="234"/>
      <c r="AP865" s="234"/>
      <c r="AQ865" s="234"/>
      <c r="AR865" s="234"/>
      <c r="AS865" s="234"/>
      <c r="AT865" s="234"/>
      <c r="AU865" s="235"/>
      <c r="AV865" s="235"/>
      <c r="AW865" s="235"/>
      <c r="AX865" s="235"/>
      <c r="AY865" s="235"/>
      <c r="AZ865" s="235"/>
    </row>
    <row r="866" spans="1:52" ht="17.25" customHeight="1" x14ac:dyDescent="0.2">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c r="AA866" s="234"/>
      <c r="AB866" s="234"/>
      <c r="AC866" s="234"/>
      <c r="AD866" s="234"/>
      <c r="AE866" s="234"/>
      <c r="AF866" s="234"/>
      <c r="AG866" s="234"/>
      <c r="AH866" s="234"/>
      <c r="AI866" s="234"/>
      <c r="AJ866" s="234"/>
      <c r="AK866" s="234"/>
      <c r="AL866" s="234"/>
      <c r="AM866" s="234"/>
      <c r="AN866" s="234"/>
      <c r="AO866" s="234"/>
      <c r="AP866" s="234"/>
      <c r="AQ866" s="234"/>
      <c r="AR866" s="234"/>
      <c r="AS866" s="234"/>
      <c r="AT866" s="234"/>
      <c r="AU866" s="235"/>
      <c r="AV866" s="235"/>
      <c r="AW866" s="235"/>
      <c r="AX866" s="235"/>
      <c r="AY866" s="235"/>
      <c r="AZ866" s="235"/>
    </row>
    <row r="867" spans="1:52" ht="17.25" customHeight="1" x14ac:dyDescent="0.2">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c r="AA867" s="234"/>
      <c r="AB867" s="234"/>
      <c r="AC867" s="234"/>
      <c r="AD867" s="234"/>
      <c r="AE867" s="234"/>
      <c r="AF867" s="234"/>
      <c r="AG867" s="234"/>
      <c r="AH867" s="234"/>
      <c r="AI867" s="234"/>
      <c r="AJ867" s="234"/>
      <c r="AK867" s="234"/>
      <c r="AL867" s="234"/>
      <c r="AM867" s="234"/>
      <c r="AN867" s="234"/>
      <c r="AO867" s="234"/>
      <c r="AP867" s="234"/>
      <c r="AQ867" s="234"/>
      <c r="AR867" s="234"/>
      <c r="AS867" s="234"/>
      <c r="AT867" s="234"/>
      <c r="AU867" s="235"/>
      <c r="AV867" s="235"/>
      <c r="AW867" s="235"/>
      <c r="AX867" s="235"/>
      <c r="AY867" s="235"/>
      <c r="AZ867" s="235"/>
    </row>
    <row r="868" spans="1:52" ht="17.25" customHeight="1" x14ac:dyDescent="0.2">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c r="AA868" s="234"/>
      <c r="AB868" s="234"/>
      <c r="AC868" s="234"/>
      <c r="AD868" s="234"/>
      <c r="AE868" s="234"/>
      <c r="AF868" s="234"/>
      <c r="AG868" s="234"/>
      <c r="AH868" s="234"/>
      <c r="AI868" s="234"/>
      <c r="AJ868" s="234"/>
      <c r="AK868" s="234"/>
      <c r="AL868" s="234"/>
      <c r="AM868" s="234"/>
      <c r="AN868" s="234"/>
      <c r="AO868" s="234"/>
      <c r="AP868" s="234"/>
      <c r="AQ868" s="234"/>
      <c r="AR868" s="234"/>
      <c r="AS868" s="234"/>
      <c r="AT868" s="234"/>
      <c r="AU868" s="235"/>
      <c r="AV868" s="235"/>
      <c r="AW868" s="235"/>
      <c r="AX868" s="235"/>
      <c r="AY868" s="235"/>
      <c r="AZ868" s="235"/>
    </row>
    <row r="869" spans="1:52" ht="17.25" customHeight="1" x14ac:dyDescent="0.2">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c r="AA869" s="234"/>
      <c r="AB869" s="234"/>
      <c r="AC869" s="234"/>
      <c r="AD869" s="234"/>
      <c r="AE869" s="234"/>
      <c r="AF869" s="234"/>
      <c r="AG869" s="234"/>
      <c r="AH869" s="234"/>
      <c r="AI869" s="234"/>
      <c r="AJ869" s="234"/>
      <c r="AK869" s="234"/>
      <c r="AL869" s="234"/>
      <c r="AM869" s="234"/>
      <c r="AN869" s="234"/>
      <c r="AO869" s="234"/>
      <c r="AP869" s="234"/>
      <c r="AQ869" s="234"/>
      <c r="AR869" s="234"/>
      <c r="AS869" s="234"/>
      <c r="AT869" s="234"/>
      <c r="AU869" s="235"/>
      <c r="AV869" s="235"/>
      <c r="AW869" s="235"/>
      <c r="AX869" s="235"/>
      <c r="AY869" s="235"/>
      <c r="AZ869" s="235"/>
    </row>
    <row r="870" spans="1:52" ht="17.25" customHeight="1" x14ac:dyDescent="0.2">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c r="AA870" s="234"/>
      <c r="AB870" s="234"/>
      <c r="AC870" s="234"/>
      <c r="AD870" s="234"/>
      <c r="AE870" s="234"/>
      <c r="AF870" s="234"/>
      <c r="AG870" s="234"/>
      <c r="AH870" s="234"/>
      <c r="AI870" s="234"/>
      <c r="AJ870" s="234"/>
      <c r="AK870" s="234"/>
      <c r="AL870" s="234"/>
      <c r="AM870" s="234"/>
      <c r="AN870" s="234"/>
      <c r="AO870" s="234"/>
      <c r="AP870" s="234"/>
      <c r="AQ870" s="234"/>
      <c r="AR870" s="234"/>
      <c r="AS870" s="234"/>
      <c r="AT870" s="234"/>
      <c r="AU870" s="235"/>
      <c r="AV870" s="235"/>
      <c r="AW870" s="235"/>
      <c r="AX870" s="235"/>
      <c r="AY870" s="235"/>
      <c r="AZ870" s="235"/>
    </row>
    <row r="871" spans="1:52" ht="17.25" customHeight="1" x14ac:dyDescent="0.2">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c r="AA871" s="234"/>
      <c r="AB871" s="234"/>
      <c r="AC871" s="234"/>
      <c r="AD871" s="234"/>
      <c r="AE871" s="234"/>
      <c r="AF871" s="234"/>
      <c r="AG871" s="234"/>
      <c r="AH871" s="234"/>
      <c r="AI871" s="234"/>
      <c r="AJ871" s="234"/>
      <c r="AK871" s="234"/>
      <c r="AL871" s="234"/>
      <c r="AM871" s="234"/>
      <c r="AN871" s="234"/>
      <c r="AO871" s="234"/>
      <c r="AP871" s="234"/>
      <c r="AQ871" s="234"/>
      <c r="AR871" s="234"/>
      <c r="AS871" s="234"/>
      <c r="AT871" s="234"/>
      <c r="AU871" s="235"/>
      <c r="AV871" s="235"/>
      <c r="AW871" s="235"/>
      <c r="AX871" s="235"/>
      <c r="AY871" s="235"/>
      <c r="AZ871" s="235"/>
    </row>
    <row r="872" spans="1:52" ht="17.25" customHeight="1" x14ac:dyDescent="0.2">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c r="AA872" s="234"/>
      <c r="AB872" s="234"/>
      <c r="AC872" s="234"/>
      <c r="AD872" s="234"/>
      <c r="AE872" s="234"/>
      <c r="AF872" s="234"/>
      <c r="AG872" s="234"/>
      <c r="AH872" s="234"/>
      <c r="AI872" s="234"/>
      <c r="AJ872" s="234"/>
      <c r="AK872" s="234"/>
      <c r="AL872" s="234"/>
      <c r="AM872" s="234"/>
      <c r="AN872" s="234"/>
      <c r="AO872" s="234"/>
      <c r="AP872" s="234"/>
      <c r="AQ872" s="234"/>
      <c r="AR872" s="234"/>
      <c r="AS872" s="234"/>
      <c r="AT872" s="234"/>
      <c r="AU872" s="235"/>
      <c r="AV872" s="235"/>
      <c r="AW872" s="235"/>
      <c r="AX872" s="235"/>
      <c r="AY872" s="235"/>
      <c r="AZ872" s="235"/>
    </row>
    <row r="873" spans="1:52" ht="17.25" customHeight="1" x14ac:dyDescent="0.2">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c r="AA873" s="234"/>
      <c r="AB873" s="234"/>
      <c r="AC873" s="234"/>
      <c r="AD873" s="234"/>
      <c r="AE873" s="234"/>
      <c r="AF873" s="234"/>
      <c r="AG873" s="234"/>
      <c r="AH873" s="234"/>
      <c r="AI873" s="234"/>
      <c r="AJ873" s="234"/>
      <c r="AK873" s="234"/>
      <c r="AL873" s="234"/>
      <c r="AM873" s="234"/>
      <c r="AN873" s="234"/>
      <c r="AO873" s="234"/>
      <c r="AP873" s="234"/>
      <c r="AQ873" s="234"/>
      <c r="AR873" s="234"/>
      <c r="AS873" s="234"/>
      <c r="AT873" s="234"/>
      <c r="AU873" s="235"/>
      <c r="AV873" s="235"/>
      <c r="AW873" s="235"/>
      <c r="AX873" s="235"/>
      <c r="AY873" s="235"/>
      <c r="AZ873" s="235"/>
    </row>
    <row r="874" spans="1:52" ht="17.25" customHeight="1" x14ac:dyDescent="0.2">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c r="AA874" s="234"/>
      <c r="AB874" s="234"/>
      <c r="AC874" s="234"/>
      <c r="AD874" s="234"/>
      <c r="AE874" s="234"/>
      <c r="AF874" s="234"/>
      <c r="AG874" s="234"/>
      <c r="AH874" s="234"/>
      <c r="AI874" s="234"/>
      <c r="AJ874" s="234"/>
      <c r="AK874" s="234"/>
      <c r="AL874" s="234"/>
      <c r="AM874" s="234"/>
      <c r="AN874" s="234"/>
      <c r="AO874" s="234"/>
      <c r="AP874" s="234"/>
      <c r="AQ874" s="234"/>
      <c r="AR874" s="234"/>
      <c r="AS874" s="234"/>
      <c r="AT874" s="234"/>
      <c r="AU874" s="235"/>
      <c r="AV874" s="235"/>
      <c r="AW874" s="235"/>
      <c r="AX874" s="235"/>
      <c r="AY874" s="235"/>
      <c r="AZ874" s="235"/>
    </row>
    <row r="875" spans="1:52" ht="17.25" customHeight="1" x14ac:dyDescent="0.2">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c r="AA875" s="234"/>
      <c r="AB875" s="234"/>
      <c r="AC875" s="234"/>
      <c r="AD875" s="234"/>
      <c r="AE875" s="234"/>
      <c r="AF875" s="234"/>
      <c r="AG875" s="234"/>
      <c r="AH875" s="234"/>
      <c r="AI875" s="234"/>
      <c r="AJ875" s="234"/>
      <c r="AK875" s="234"/>
      <c r="AL875" s="234"/>
      <c r="AM875" s="234"/>
      <c r="AN875" s="234"/>
      <c r="AO875" s="234"/>
      <c r="AP875" s="234"/>
      <c r="AQ875" s="234"/>
      <c r="AR875" s="234"/>
      <c r="AS875" s="234"/>
      <c r="AT875" s="234"/>
      <c r="AU875" s="235"/>
      <c r="AV875" s="235"/>
      <c r="AW875" s="235"/>
      <c r="AX875" s="235"/>
      <c r="AY875" s="235"/>
      <c r="AZ875" s="235"/>
    </row>
    <row r="876" spans="1:52" ht="17.25" customHeight="1" x14ac:dyDescent="0.2">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c r="AA876" s="234"/>
      <c r="AB876" s="234"/>
      <c r="AC876" s="234"/>
      <c r="AD876" s="234"/>
      <c r="AE876" s="234"/>
      <c r="AF876" s="234"/>
      <c r="AG876" s="234"/>
      <c r="AH876" s="234"/>
      <c r="AI876" s="234"/>
      <c r="AJ876" s="234"/>
      <c r="AK876" s="234"/>
      <c r="AL876" s="234"/>
      <c r="AM876" s="234"/>
      <c r="AN876" s="234"/>
      <c r="AO876" s="234"/>
      <c r="AP876" s="234"/>
      <c r="AQ876" s="234"/>
      <c r="AR876" s="234"/>
      <c r="AS876" s="234"/>
      <c r="AT876" s="234"/>
      <c r="AU876" s="235"/>
      <c r="AV876" s="235"/>
      <c r="AW876" s="235"/>
      <c r="AX876" s="235"/>
      <c r="AY876" s="235"/>
      <c r="AZ876" s="235"/>
    </row>
    <row r="877" spans="1:52" ht="17.25" customHeight="1" x14ac:dyDescent="0.2">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c r="AA877" s="234"/>
      <c r="AB877" s="234"/>
      <c r="AC877" s="234"/>
      <c r="AD877" s="234"/>
      <c r="AE877" s="234"/>
      <c r="AF877" s="234"/>
      <c r="AG877" s="234"/>
      <c r="AH877" s="234"/>
      <c r="AI877" s="234"/>
      <c r="AJ877" s="234"/>
      <c r="AK877" s="234"/>
      <c r="AL877" s="234"/>
      <c r="AM877" s="234"/>
      <c r="AN877" s="234"/>
      <c r="AO877" s="234"/>
      <c r="AP877" s="234"/>
      <c r="AQ877" s="234"/>
      <c r="AR877" s="234"/>
      <c r="AS877" s="234"/>
      <c r="AT877" s="234"/>
      <c r="AU877" s="235"/>
      <c r="AV877" s="235"/>
      <c r="AW877" s="235"/>
      <c r="AX877" s="235"/>
      <c r="AY877" s="235"/>
      <c r="AZ877" s="235"/>
    </row>
    <row r="878" spans="1:52" ht="17.25" customHeight="1" x14ac:dyDescent="0.2">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c r="AA878" s="234"/>
      <c r="AB878" s="234"/>
      <c r="AC878" s="234"/>
      <c r="AD878" s="234"/>
      <c r="AE878" s="234"/>
      <c r="AF878" s="234"/>
      <c r="AG878" s="234"/>
      <c r="AH878" s="234"/>
      <c r="AI878" s="234"/>
      <c r="AJ878" s="234"/>
      <c r="AK878" s="234"/>
      <c r="AL878" s="234"/>
      <c r="AM878" s="234"/>
      <c r="AN878" s="234"/>
      <c r="AO878" s="234"/>
      <c r="AP878" s="234"/>
      <c r="AQ878" s="234"/>
      <c r="AR878" s="234"/>
      <c r="AS878" s="234"/>
      <c r="AT878" s="234"/>
      <c r="AU878" s="235"/>
      <c r="AV878" s="235"/>
      <c r="AW878" s="235"/>
      <c r="AX878" s="235"/>
      <c r="AY878" s="235"/>
      <c r="AZ878" s="235"/>
    </row>
    <row r="879" spans="1:52" ht="17.25" customHeight="1" x14ac:dyDescent="0.2">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c r="AA879" s="234"/>
      <c r="AB879" s="234"/>
      <c r="AC879" s="234"/>
      <c r="AD879" s="234"/>
      <c r="AE879" s="234"/>
      <c r="AF879" s="234"/>
      <c r="AG879" s="234"/>
      <c r="AH879" s="234"/>
      <c r="AI879" s="234"/>
      <c r="AJ879" s="234"/>
      <c r="AK879" s="234"/>
      <c r="AL879" s="234"/>
      <c r="AM879" s="234"/>
      <c r="AN879" s="234"/>
      <c r="AO879" s="234"/>
      <c r="AP879" s="234"/>
      <c r="AQ879" s="234"/>
      <c r="AR879" s="234"/>
      <c r="AS879" s="234"/>
      <c r="AT879" s="234"/>
      <c r="AU879" s="235"/>
      <c r="AV879" s="235"/>
      <c r="AW879" s="235"/>
      <c r="AX879" s="235"/>
      <c r="AY879" s="235"/>
      <c r="AZ879" s="235"/>
    </row>
    <row r="880" spans="1:52" ht="17.25" customHeight="1" x14ac:dyDescent="0.2">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c r="AA880" s="234"/>
      <c r="AB880" s="234"/>
      <c r="AC880" s="234"/>
      <c r="AD880" s="234"/>
      <c r="AE880" s="234"/>
      <c r="AF880" s="234"/>
      <c r="AG880" s="234"/>
      <c r="AH880" s="234"/>
      <c r="AI880" s="234"/>
      <c r="AJ880" s="234"/>
      <c r="AK880" s="234"/>
      <c r="AL880" s="234"/>
      <c r="AM880" s="234"/>
      <c r="AN880" s="234"/>
      <c r="AO880" s="234"/>
      <c r="AP880" s="234"/>
      <c r="AQ880" s="234"/>
      <c r="AR880" s="234"/>
      <c r="AS880" s="234"/>
      <c r="AT880" s="234"/>
      <c r="AU880" s="235"/>
      <c r="AV880" s="235"/>
      <c r="AW880" s="235"/>
      <c r="AX880" s="235"/>
      <c r="AY880" s="235"/>
      <c r="AZ880" s="235"/>
    </row>
    <row r="881" spans="1:52" ht="17.25" customHeight="1" x14ac:dyDescent="0.2">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c r="AA881" s="234"/>
      <c r="AB881" s="234"/>
      <c r="AC881" s="234"/>
      <c r="AD881" s="234"/>
      <c r="AE881" s="234"/>
      <c r="AF881" s="234"/>
      <c r="AG881" s="234"/>
      <c r="AH881" s="234"/>
      <c r="AI881" s="234"/>
      <c r="AJ881" s="234"/>
      <c r="AK881" s="234"/>
      <c r="AL881" s="234"/>
      <c r="AM881" s="234"/>
      <c r="AN881" s="234"/>
      <c r="AO881" s="234"/>
      <c r="AP881" s="234"/>
      <c r="AQ881" s="234"/>
      <c r="AR881" s="234"/>
      <c r="AS881" s="234"/>
      <c r="AT881" s="234"/>
      <c r="AU881" s="235"/>
      <c r="AV881" s="235"/>
      <c r="AW881" s="235"/>
      <c r="AX881" s="235"/>
      <c r="AY881" s="235"/>
      <c r="AZ881" s="235"/>
    </row>
    <row r="882" spans="1:52" ht="17.25" customHeight="1" x14ac:dyDescent="0.2">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c r="AA882" s="234"/>
      <c r="AB882" s="234"/>
      <c r="AC882" s="234"/>
      <c r="AD882" s="234"/>
      <c r="AE882" s="234"/>
      <c r="AF882" s="234"/>
      <c r="AG882" s="234"/>
      <c r="AH882" s="234"/>
      <c r="AI882" s="234"/>
      <c r="AJ882" s="234"/>
      <c r="AK882" s="234"/>
      <c r="AL882" s="234"/>
      <c r="AM882" s="234"/>
      <c r="AN882" s="234"/>
      <c r="AO882" s="234"/>
      <c r="AP882" s="234"/>
      <c r="AQ882" s="234"/>
      <c r="AR882" s="234"/>
      <c r="AS882" s="234"/>
      <c r="AT882" s="234"/>
      <c r="AU882" s="235"/>
      <c r="AV882" s="235"/>
      <c r="AW882" s="235"/>
      <c r="AX882" s="235"/>
      <c r="AY882" s="235"/>
      <c r="AZ882" s="235"/>
    </row>
    <row r="883" spans="1:52" ht="17.25" customHeight="1" x14ac:dyDescent="0.2">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c r="AA883" s="234"/>
      <c r="AB883" s="234"/>
      <c r="AC883" s="234"/>
      <c r="AD883" s="234"/>
      <c r="AE883" s="234"/>
      <c r="AF883" s="234"/>
      <c r="AG883" s="234"/>
      <c r="AH883" s="234"/>
      <c r="AI883" s="234"/>
      <c r="AJ883" s="234"/>
      <c r="AK883" s="234"/>
      <c r="AL883" s="234"/>
      <c r="AM883" s="234"/>
      <c r="AN883" s="234"/>
      <c r="AO883" s="234"/>
      <c r="AP883" s="234"/>
      <c r="AQ883" s="234"/>
      <c r="AR883" s="234"/>
      <c r="AS883" s="234"/>
      <c r="AT883" s="234"/>
      <c r="AU883" s="235"/>
      <c r="AV883" s="235"/>
      <c r="AW883" s="235"/>
      <c r="AX883" s="235"/>
      <c r="AY883" s="235"/>
      <c r="AZ883" s="235"/>
    </row>
    <row r="884" spans="1:52" ht="17.25" customHeight="1" x14ac:dyDescent="0.2">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c r="AA884" s="234"/>
      <c r="AB884" s="234"/>
      <c r="AC884" s="234"/>
      <c r="AD884" s="234"/>
      <c r="AE884" s="234"/>
      <c r="AF884" s="234"/>
      <c r="AG884" s="234"/>
      <c r="AH884" s="234"/>
      <c r="AI884" s="234"/>
      <c r="AJ884" s="234"/>
      <c r="AK884" s="234"/>
      <c r="AL884" s="234"/>
      <c r="AM884" s="234"/>
      <c r="AN884" s="234"/>
      <c r="AO884" s="234"/>
      <c r="AP884" s="234"/>
      <c r="AQ884" s="234"/>
      <c r="AR884" s="234"/>
      <c r="AS884" s="234"/>
      <c r="AT884" s="234"/>
      <c r="AU884" s="235"/>
      <c r="AV884" s="235"/>
      <c r="AW884" s="235"/>
      <c r="AX884" s="235"/>
      <c r="AY884" s="235"/>
      <c r="AZ884" s="235"/>
    </row>
    <row r="885" spans="1:52" ht="17.25" customHeight="1" x14ac:dyDescent="0.2">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c r="AA885" s="234"/>
      <c r="AB885" s="234"/>
      <c r="AC885" s="234"/>
      <c r="AD885" s="234"/>
      <c r="AE885" s="234"/>
      <c r="AF885" s="234"/>
      <c r="AG885" s="234"/>
      <c r="AH885" s="234"/>
      <c r="AI885" s="234"/>
      <c r="AJ885" s="234"/>
      <c r="AK885" s="234"/>
      <c r="AL885" s="234"/>
      <c r="AM885" s="234"/>
      <c r="AN885" s="234"/>
      <c r="AO885" s="234"/>
      <c r="AP885" s="234"/>
      <c r="AQ885" s="234"/>
      <c r="AR885" s="234"/>
      <c r="AS885" s="234"/>
      <c r="AT885" s="234"/>
      <c r="AU885" s="235"/>
      <c r="AV885" s="235"/>
      <c r="AW885" s="235"/>
      <c r="AX885" s="235"/>
      <c r="AY885" s="235"/>
      <c r="AZ885" s="235"/>
    </row>
    <row r="886" spans="1:52" ht="17.25" customHeight="1" x14ac:dyDescent="0.2">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c r="AA886" s="234"/>
      <c r="AB886" s="234"/>
      <c r="AC886" s="234"/>
      <c r="AD886" s="234"/>
      <c r="AE886" s="234"/>
      <c r="AF886" s="234"/>
      <c r="AG886" s="234"/>
      <c r="AH886" s="234"/>
      <c r="AI886" s="234"/>
      <c r="AJ886" s="234"/>
      <c r="AK886" s="234"/>
      <c r="AL886" s="234"/>
      <c r="AM886" s="234"/>
      <c r="AN886" s="234"/>
      <c r="AO886" s="234"/>
      <c r="AP886" s="234"/>
      <c r="AQ886" s="234"/>
      <c r="AR886" s="234"/>
      <c r="AS886" s="234"/>
      <c r="AT886" s="234"/>
      <c r="AU886" s="235"/>
      <c r="AV886" s="235"/>
      <c r="AW886" s="235"/>
      <c r="AX886" s="235"/>
      <c r="AY886" s="235"/>
      <c r="AZ886" s="235"/>
    </row>
    <row r="887" spans="1:52" ht="17.25" customHeight="1" x14ac:dyDescent="0.2">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c r="AA887" s="234"/>
      <c r="AB887" s="234"/>
      <c r="AC887" s="234"/>
      <c r="AD887" s="234"/>
      <c r="AE887" s="234"/>
      <c r="AF887" s="234"/>
      <c r="AG887" s="234"/>
      <c r="AH887" s="234"/>
      <c r="AI887" s="234"/>
      <c r="AJ887" s="234"/>
      <c r="AK887" s="234"/>
      <c r="AL887" s="234"/>
      <c r="AM887" s="234"/>
      <c r="AN887" s="234"/>
      <c r="AO887" s="234"/>
      <c r="AP887" s="234"/>
      <c r="AQ887" s="234"/>
      <c r="AR887" s="234"/>
      <c r="AS887" s="234"/>
      <c r="AT887" s="234"/>
      <c r="AU887" s="235"/>
      <c r="AV887" s="235"/>
      <c r="AW887" s="235"/>
      <c r="AX887" s="235"/>
      <c r="AY887" s="235"/>
      <c r="AZ887" s="235"/>
    </row>
    <row r="888" spans="1:52" ht="17.25" customHeight="1" x14ac:dyDescent="0.2">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c r="AA888" s="234"/>
      <c r="AB888" s="234"/>
      <c r="AC888" s="234"/>
      <c r="AD888" s="234"/>
      <c r="AE888" s="234"/>
      <c r="AF888" s="234"/>
      <c r="AG888" s="234"/>
      <c r="AH888" s="234"/>
      <c r="AI888" s="234"/>
      <c r="AJ888" s="234"/>
      <c r="AK888" s="234"/>
      <c r="AL888" s="234"/>
      <c r="AM888" s="234"/>
      <c r="AN888" s="234"/>
      <c r="AO888" s="234"/>
      <c r="AP888" s="234"/>
      <c r="AQ888" s="234"/>
      <c r="AR888" s="234"/>
      <c r="AS888" s="234"/>
      <c r="AT888" s="234"/>
      <c r="AU888" s="235"/>
      <c r="AV888" s="235"/>
      <c r="AW888" s="235"/>
      <c r="AX888" s="235"/>
      <c r="AY888" s="235"/>
      <c r="AZ888" s="235"/>
    </row>
    <row r="889" spans="1:52" ht="17.25" customHeight="1" x14ac:dyDescent="0.2">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c r="AA889" s="234"/>
      <c r="AB889" s="234"/>
      <c r="AC889" s="234"/>
      <c r="AD889" s="234"/>
      <c r="AE889" s="234"/>
      <c r="AF889" s="234"/>
      <c r="AG889" s="234"/>
      <c r="AH889" s="234"/>
      <c r="AI889" s="234"/>
      <c r="AJ889" s="234"/>
      <c r="AK889" s="234"/>
      <c r="AL889" s="234"/>
      <c r="AM889" s="234"/>
      <c r="AN889" s="234"/>
      <c r="AO889" s="234"/>
      <c r="AP889" s="234"/>
      <c r="AQ889" s="234"/>
      <c r="AR889" s="234"/>
      <c r="AS889" s="234"/>
      <c r="AT889" s="234"/>
      <c r="AU889" s="235"/>
      <c r="AV889" s="235"/>
      <c r="AW889" s="235"/>
      <c r="AX889" s="235"/>
      <c r="AY889" s="235"/>
      <c r="AZ889" s="235"/>
    </row>
    <row r="890" spans="1:52" ht="17.25" customHeight="1" x14ac:dyDescent="0.2">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c r="AA890" s="234"/>
      <c r="AB890" s="234"/>
      <c r="AC890" s="234"/>
      <c r="AD890" s="234"/>
      <c r="AE890" s="234"/>
      <c r="AF890" s="234"/>
      <c r="AG890" s="234"/>
      <c r="AH890" s="234"/>
      <c r="AI890" s="234"/>
      <c r="AJ890" s="234"/>
      <c r="AK890" s="234"/>
      <c r="AL890" s="234"/>
      <c r="AM890" s="234"/>
      <c r="AN890" s="234"/>
      <c r="AO890" s="234"/>
      <c r="AP890" s="234"/>
      <c r="AQ890" s="234"/>
      <c r="AR890" s="234"/>
      <c r="AS890" s="234"/>
      <c r="AT890" s="234"/>
      <c r="AU890" s="235"/>
      <c r="AV890" s="235"/>
      <c r="AW890" s="235"/>
      <c r="AX890" s="235"/>
      <c r="AY890" s="235"/>
      <c r="AZ890" s="235"/>
    </row>
    <row r="891" spans="1:52" ht="17.25" customHeight="1" x14ac:dyDescent="0.2">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c r="AA891" s="234"/>
      <c r="AB891" s="234"/>
      <c r="AC891" s="234"/>
      <c r="AD891" s="234"/>
      <c r="AE891" s="234"/>
      <c r="AF891" s="234"/>
      <c r="AG891" s="234"/>
      <c r="AH891" s="234"/>
      <c r="AI891" s="234"/>
      <c r="AJ891" s="234"/>
      <c r="AK891" s="234"/>
      <c r="AL891" s="234"/>
      <c r="AM891" s="234"/>
      <c r="AN891" s="234"/>
      <c r="AO891" s="234"/>
      <c r="AP891" s="234"/>
      <c r="AQ891" s="234"/>
      <c r="AR891" s="234"/>
      <c r="AS891" s="234"/>
      <c r="AT891" s="234"/>
      <c r="AU891" s="235"/>
      <c r="AV891" s="235"/>
      <c r="AW891" s="235"/>
      <c r="AX891" s="235"/>
      <c r="AY891" s="235"/>
      <c r="AZ891" s="235"/>
    </row>
    <row r="892" spans="1:52" ht="17.25" customHeight="1" x14ac:dyDescent="0.2">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c r="AA892" s="234"/>
      <c r="AB892" s="234"/>
      <c r="AC892" s="234"/>
      <c r="AD892" s="234"/>
      <c r="AE892" s="234"/>
      <c r="AF892" s="234"/>
      <c r="AG892" s="234"/>
      <c r="AH892" s="234"/>
      <c r="AI892" s="234"/>
      <c r="AJ892" s="234"/>
      <c r="AK892" s="234"/>
      <c r="AL892" s="234"/>
      <c r="AM892" s="234"/>
      <c r="AN892" s="234"/>
      <c r="AO892" s="234"/>
      <c r="AP892" s="234"/>
      <c r="AQ892" s="234"/>
      <c r="AR892" s="234"/>
      <c r="AS892" s="234"/>
      <c r="AT892" s="234"/>
      <c r="AU892" s="235"/>
      <c r="AV892" s="235"/>
      <c r="AW892" s="235"/>
      <c r="AX892" s="235"/>
      <c r="AY892" s="235"/>
      <c r="AZ892" s="235"/>
    </row>
    <row r="893" spans="1:52" ht="17.25" customHeight="1" x14ac:dyDescent="0.2">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c r="AA893" s="234"/>
      <c r="AB893" s="234"/>
      <c r="AC893" s="234"/>
      <c r="AD893" s="234"/>
      <c r="AE893" s="234"/>
      <c r="AF893" s="234"/>
      <c r="AG893" s="234"/>
      <c r="AH893" s="234"/>
      <c r="AI893" s="234"/>
      <c r="AJ893" s="234"/>
      <c r="AK893" s="234"/>
      <c r="AL893" s="234"/>
      <c r="AM893" s="234"/>
      <c r="AN893" s="234"/>
      <c r="AO893" s="234"/>
      <c r="AP893" s="234"/>
      <c r="AQ893" s="234"/>
      <c r="AR893" s="234"/>
      <c r="AS893" s="234"/>
      <c r="AT893" s="234"/>
      <c r="AU893" s="235"/>
      <c r="AV893" s="235"/>
      <c r="AW893" s="235"/>
      <c r="AX893" s="235"/>
      <c r="AY893" s="235"/>
      <c r="AZ893" s="235"/>
    </row>
    <row r="894" spans="1:52" ht="17.25" customHeight="1" x14ac:dyDescent="0.2">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c r="AA894" s="234"/>
      <c r="AB894" s="234"/>
      <c r="AC894" s="234"/>
      <c r="AD894" s="234"/>
      <c r="AE894" s="234"/>
      <c r="AF894" s="234"/>
      <c r="AG894" s="234"/>
      <c r="AH894" s="234"/>
      <c r="AI894" s="234"/>
      <c r="AJ894" s="234"/>
      <c r="AK894" s="234"/>
      <c r="AL894" s="234"/>
      <c r="AM894" s="234"/>
      <c r="AN894" s="234"/>
      <c r="AO894" s="234"/>
      <c r="AP894" s="234"/>
      <c r="AQ894" s="234"/>
      <c r="AR894" s="234"/>
      <c r="AS894" s="234"/>
      <c r="AT894" s="234"/>
      <c r="AU894" s="235"/>
      <c r="AV894" s="235"/>
      <c r="AW894" s="235"/>
      <c r="AX894" s="235"/>
      <c r="AY894" s="235"/>
      <c r="AZ894" s="235"/>
    </row>
    <row r="895" spans="1:52" ht="17.25" customHeight="1" x14ac:dyDescent="0.2">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c r="AA895" s="234"/>
      <c r="AB895" s="234"/>
      <c r="AC895" s="234"/>
      <c r="AD895" s="234"/>
      <c r="AE895" s="234"/>
      <c r="AF895" s="234"/>
      <c r="AG895" s="234"/>
      <c r="AH895" s="234"/>
      <c r="AI895" s="234"/>
      <c r="AJ895" s="234"/>
      <c r="AK895" s="234"/>
      <c r="AL895" s="234"/>
      <c r="AM895" s="234"/>
      <c r="AN895" s="234"/>
      <c r="AO895" s="234"/>
      <c r="AP895" s="234"/>
      <c r="AQ895" s="234"/>
      <c r="AR895" s="234"/>
      <c r="AS895" s="234"/>
      <c r="AT895" s="234"/>
      <c r="AU895" s="235"/>
      <c r="AV895" s="235"/>
      <c r="AW895" s="235"/>
      <c r="AX895" s="235"/>
      <c r="AY895" s="235"/>
      <c r="AZ895" s="235"/>
    </row>
    <row r="896" spans="1:52" ht="17.25" customHeight="1" x14ac:dyDescent="0.2">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c r="AA896" s="234"/>
      <c r="AB896" s="234"/>
      <c r="AC896" s="234"/>
      <c r="AD896" s="234"/>
      <c r="AE896" s="234"/>
      <c r="AF896" s="234"/>
      <c r="AG896" s="234"/>
      <c r="AH896" s="234"/>
      <c r="AI896" s="234"/>
      <c r="AJ896" s="234"/>
      <c r="AK896" s="234"/>
      <c r="AL896" s="234"/>
      <c r="AM896" s="234"/>
      <c r="AN896" s="234"/>
      <c r="AO896" s="234"/>
      <c r="AP896" s="234"/>
      <c r="AQ896" s="234"/>
      <c r="AR896" s="234"/>
      <c r="AS896" s="234"/>
      <c r="AT896" s="234"/>
      <c r="AU896" s="235"/>
      <c r="AV896" s="235"/>
      <c r="AW896" s="235"/>
      <c r="AX896" s="235"/>
      <c r="AY896" s="235"/>
      <c r="AZ896" s="235"/>
    </row>
    <row r="897" spans="1:52" ht="17.25" customHeight="1" x14ac:dyDescent="0.2">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c r="AA897" s="234"/>
      <c r="AB897" s="234"/>
      <c r="AC897" s="234"/>
      <c r="AD897" s="234"/>
      <c r="AE897" s="234"/>
      <c r="AF897" s="234"/>
      <c r="AG897" s="234"/>
      <c r="AH897" s="234"/>
      <c r="AI897" s="234"/>
      <c r="AJ897" s="234"/>
      <c r="AK897" s="234"/>
      <c r="AL897" s="234"/>
      <c r="AM897" s="234"/>
      <c r="AN897" s="234"/>
      <c r="AO897" s="234"/>
      <c r="AP897" s="234"/>
      <c r="AQ897" s="234"/>
      <c r="AR897" s="234"/>
      <c r="AS897" s="234"/>
      <c r="AT897" s="234"/>
      <c r="AU897" s="235"/>
      <c r="AV897" s="235"/>
      <c r="AW897" s="235"/>
      <c r="AX897" s="235"/>
      <c r="AY897" s="235"/>
      <c r="AZ897" s="235"/>
    </row>
    <row r="898" spans="1:52" ht="17.25" customHeight="1" x14ac:dyDescent="0.2">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c r="AA898" s="234"/>
      <c r="AB898" s="234"/>
      <c r="AC898" s="234"/>
      <c r="AD898" s="234"/>
      <c r="AE898" s="234"/>
      <c r="AF898" s="234"/>
      <c r="AG898" s="234"/>
      <c r="AH898" s="234"/>
      <c r="AI898" s="234"/>
      <c r="AJ898" s="234"/>
      <c r="AK898" s="234"/>
      <c r="AL898" s="234"/>
      <c r="AM898" s="234"/>
      <c r="AN898" s="234"/>
      <c r="AO898" s="234"/>
      <c r="AP898" s="234"/>
      <c r="AQ898" s="234"/>
      <c r="AR898" s="234"/>
      <c r="AS898" s="234"/>
      <c r="AT898" s="234"/>
      <c r="AU898" s="235"/>
      <c r="AV898" s="235"/>
      <c r="AW898" s="235"/>
      <c r="AX898" s="235"/>
      <c r="AY898" s="235"/>
      <c r="AZ898" s="235"/>
    </row>
    <row r="899" spans="1:52" ht="17.25" customHeight="1" x14ac:dyDescent="0.2">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c r="AA899" s="234"/>
      <c r="AB899" s="234"/>
      <c r="AC899" s="234"/>
      <c r="AD899" s="234"/>
      <c r="AE899" s="234"/>
      <c r="AF899" s="234"/>
      <c r="AG899" s="234"/>
      <c r="AH899" s="234"/>
      <c r="AI899" s="234"/>
      <c r="AJ899" s="234"/>
      <c r="AK899" s="234"/>
      <c r="AL899" s="234"/>
      <c r="AM899" s="234"/>
      <c r="AN899" s="234"/>
      <c r="AO899" s="234"/>
      <c r="AP899" s="234"/>
      <c r="AQ899" s="234"/>
      <c r="AR899" s="234"/>
      <c r="AS899" s="234"/>
      <c r="AT899" s="234"/>
      <c r="AU899" s="235"/>
      <c r="AV899" s="235"/>
      <c r="AW899" s="235"/>
      <c r="AX899" s="235"/>
      <c r="AY899" s="235"/>
      <c r="AZ899" s="235"/>
    </row>
    <row r="900" spans="1:52" ht="17.25" customHeight="1" x14ac:dyDescent="0.2">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c r="AA900" s="234"/>
      <c r="AB900" s="234"/>
      <c r="AC900" s="234"/>
      <c r="AD900" s="234"/>
      <c r="AE900" s="234"/>
      <c r="AF900" s="234"/>
      <c r="AG900" s="234"/>
      <c r="AH900" s="234"/>
      <c r="AI900" s="234"/>
      <c r="AJ900" s="234"/>
      <c r="AK900" s="234"/>
      <c r="AL900" s="234"/>
      <c r="AM900" s="234"/>
      <c r="AN900" s="234"/>
      <c r="AO900" s="234"/>
      <c r="AP900" s="234"/>
      <c r="AQ900" s="234"/>
      <c r="AR900" s="234"/>
      <c r="AS900" s="234"/>
      <c r="AT900" s="234"/>
      <c r="AU900" s="235"/>
      <c r="AV900" s="235"/>
      <c r="AW900" s="235"/>
      <c r="AX900" s="235"/>
      <c r="AY900" s="235"/>
      <c r="AZ900" s="235"/>
    </row>
    <row r="901" spans="1:52" ht="17.25" customHeight="1" x14ac:dyDescent="0.2">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c r="AA901" s="234"/>
      <c r="AB901" s="234"/>
      <c r="AC901" s="234"/>
      <c r="AD901" s="234"/>
      <c r="AE901" s="234"/>
      <c r="AF901" s="234"/>
      <c r="AG901" s="234"/>
      <c r="AH901" s="234"/>
      <c r="AI901" s="234"/>
      <c r="AJ901" s="234"/>
      <c r="AK901" s="234"/>
      <c r="AL901" s="234"/>
      <c r="AM901" s="234"/>
      <c r="AN901" s="234"/>
      <c r="AO901" s="234"/>
      <c r="AP901" s="234"/>
      <c r="AQ901" s="234"/>
      <c r="AR901" s="234"/>
      <c r="AS901" s="234"/>
      <c r="AT901" s="234"/>
      <c r="AU901" s="235"/>
      <c r="AV901" s="235"/>
      <c r="AW901" s="235"/>
      <c r="AX901" s="235"/>
      <c r="AY901" s="235"/>
      <c r="AZ901" s="235"/>
    </row>
    <row r="902" spans="1:52" ht="17.25" customHeight="1" x14ac:dyDescent="0.2">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c r="AA902" s="234"/>
      <c r="AB902" s="234"/>
      <c r="AC902" s="234"/>
      <c r="AD902" s="234"/>
      <c r="AE902" s="234"/>
      <c r="AF902" s="234"/>
      <c r="AG902" s="234"/>
      <c r="AH902" s="234"/>
      <c r="AI902" s="234"/>
      <c r="AJ902" s="234"/>
      <c r="AK902" s="234"/>
      <c r="AL902" s="234"/>
      <c r="AM902" s="234"/>
      <c r="AN902" s="234"/>
      <c r="AO902" s="234"/>
      <c r="AP902" s="234"/>
      <c r="AQ902" s="234"/>
      <c r="AR902" s="234"/>
      <c r="AS902" s="234"/>
      <c r="AT902" s="234"/>
      <c r="AU902" s="235"/>
      <c r="AV902" s="235"/>
      <c r="AW902" s="235"/>
      <c r="AX902" s="235"/>
      <c r="AY902" s="235"/>
      <c r="AZ902" s="235"/>
    </row>
    <row r="903" spans="1:52" ht="17.25" customHeight="1" x14ac:dyDescent="0.2">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c r="AA903" s="234"/>
      <c r="AB903" s="234"/>
      <c r="AC903" s="234"/>
      <c r="AD903" s="234"/>
      <c r="AE903" s="234"/>
      <c r="AF903" s="234"/>
      <c r="AG903" s="234"/>
      <c r="AH903" s="234"/>
      <c r="AI903" s="234"/>
      <c r="AJ903" s="234"/>
      <c r="AK903" s="234"/>
      <c r="AL903" s="234"/>
      <c r="AM903" s="234"/>
      <c r="AN903" s="234"/>
      <c r="AO903" s="234"/>
      <c r="AP903" s="234"/>
      <c r="AQ903" s="234"/>
      <c r="AR903" s="234"/>
      <c r="AS903" s="234"/>
      <c r="AT903" s="234"/>
      <c r="AU903" s="235"/>
      <c r="AV903" s="235"/>
      <c r="AW903" s="235"/>
      <c r="AX903" s="235"/>
      <c r="AY903" s="235"/>
      <c r="AZ903" s="235"/>
    </row>
    <row r="904" spans="1:52" ht="17.25" customHeight="1" x14ac:dyDescent="0.2">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c r="AA904" s="234"/>
      <c r="AB904" s="234"/>
      <c r="AC904" s="234"/>
      <c r="AD904" s="234"/>
      <c r="AE904" s="234"/>
      <c r="AF904" s="234"/>
      <c r="AG904" s="234"/>
      <c r="AH904" s="234"/>
      <c r="AI904" s="234"/>
      <c r="AJ904" s="234"/>
      <c r="AK904" s="234"/>
      <c r="AL904" s="234"/>
      <c r="AM904" s="234"/>
      <c r="AN904" s="234"/>
      <c r="AO904" s="234"/>
      <c r="AP904" s="234"/>
      <c r="AQ904" s="234"/>
      <c r="AR904" s="234"/>
      <c r="AS904" s="234"/>
      <c r="AT904" s="234"/>
      <c r="AU904" s="235"/>
      <c r="AV904" s="235"/>
      <c r="AW904" s="235"/>
      <c r="AX904" s="235"/>
      <c r="AY904" s="235"/>
      <c r="AZ904" s="235"/>
    </row>
    <row r="905" spans="1:52" ht="17.25" customHeight="1" x14ac:dyDescent="0.2">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c r="AA905" s="234"/>
      <c r="AB905" s="234"/>
      <c r="AC905" s="234"/>
      <c r="AD905" s="234"/>
      <c r="AE905" s="234"/>
      <c r="AF905" s="234"/>
      <c r="AG905" s="234"/>
      <c r="AH905" s="234"/>
      <c r="AI905" s="234"/>
      <c r="AJ905" s="234"/>
      <c r="AK905" s="234"/>
      <c r="AL905" s="234"/>
      <c r="AM905" s="234"/>
      <c r="AN905" s="234"/>
      <c r="AO905" s="234"/>
      <c r="AP905" s="234"/>
      <c r="AQ905" s="234"/>
      <c r="AR905" s="234"/>
      <c r="AS905" s="234"/>
      <c r="AT905" s="234"/>
      <c r="AU905" s="235"/>
      <c r="AV905" s="235"/>
      <c r="AW905" s="235"/>
      <c r="AX905" s="235"/>
      <c r="AY905" s="235"/>
      <c r="AZ905" s="235"/>
    </row>
    <row r="906" spans="1:52" ht="17.25" customHeight="1" x14ac:dyDescent="0.2">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c r="AA906" s="234"/>
      <c r="AB906" s="234"/>
      <c r="AC906" s="234"/>
      <c r="AD906" s="234"/>
      <c r="AE906" s="234"/>
      <c r="AF906" s="234"/>
      <c r="AG906" s="234"/>
      <c r="AH906" s="234"/>
      <c r="AI906" s="234"/>
      <c r="AJ906" s="234"/>
      <c r="AK906" s="234"/>
      <c r="AL906" s="234"/>
      <c r="AM906" s="234"/>
      <c r="AN906" s="234"/>
      <c r="AO906" s="234"/>
      <c r="AP906" s="234"/>
      <c r="AQ906" s="234"/>
      <c r="AR906" s="234"/>
      <c r="AS906" s="234"/>
      <c r="AT906" s="234"/>
      <c r="AU906" s="235"/>
      <c r="AV906" s="235"/>
      <c r="AW906" s="235"/>
      <c r="AX906" s="235"/>
      <c r="AY906" s="235"/>
      <c r="AZ906" s="235"/>
    </row>
    <row r="907" spans="1:52" ht="17.25" customHeight="1" x14ac:dyDescent="0.2">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c r="AA907" s="234"/>
      <c r="AB907" s="234"/>
      <c r="AC907" s="234"/>
      <c r="AD907" s="234"/>
      <c r="AE907" s="234"/>
      <c r="AF907" s="234"/>
      <c r="AG907" s="234"/>
      <c r="AH907" s="234"/>
      <c r="AI907" s="234"/>
      <c r="AJ907" s="234"/>
      <c r="AK907" s="234"/>
      <c r="AL907" s="234"/>
      <c r="AM907" s="234"/>
      <c r="AN907" s="234"/>
      <c r="AO907" s="234"/>
      <c r="AP907" s="234"/>
      <c r="AQ907" s="234"/>
      <c r="AR907" s="234"/>
      <c r="AS907" s="234"/>
      <c r="AT907" s="234"/>
      <c r="AU907" s="235"/>
      <c r="AV907" s="235"/>
      <c r="AW907" s="235"/>
      <c r="AX907" s="235"/>
      <c r="AY907" s="235"/>
      <c r="AZ907" s="235"/>
    </row>
    <row r="908" spans="1:52" ht="17.25" customHeight="1" x14ac:dyDescent="0.2">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c r="AA908" s="234"/>
      <c r="AB908" s="234"/>
      <c r="AC908" s="234"/>
      <c r="AD908" s="234"/>
      <c r="AE908" s="234"/>
      <c r="AF908" s="234"/>
      <c r="AG908" s="234"/>
      <c r="AH908" s="234"/>
      <c r="AI908" s="234"/>
      <c r="AJ908" s="234"/>
      <c r="AK908" s="234"/>
      <c r="AL908" s="234"/>
      <c r="AM908" s="234"/>
      <c r="AN908" s="234"/>
      <c r="AO908" s="234"/>
      <c r="AP908" s="234"/>
      <c r="AQ908" s="234"/>
      <c r="AR908" s="234"/>
      <c r="AS908" s="234"/>
      <c r="AT908" s="234"/>
      <c r="AU908" s="235"/>
      <c r="AV908" s="235"/>
      <c r="AW908" s="235"/>
      <c r="AX908" s="235"/>
      <c r="AY908" s="235"/>
      <c r="AZ908" s="235"/>
    </row>
    <row r="909" spans="1:52" ht="17.25" customHeight="1" x14ac:dyDescent="0.2">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c r="AA909" s="234"/>
      <c r="AB909" s="234"/>
      <c r="AC909" s="234"/>
      <c r="AD909" s="234"/>
      <c r="AE909" s="234"/>
      <c r="AF909" s="234"/>
      <c r="AG909" s="234"/>
      <c r="AH909" s="234"/>
      <c r="AI909" s="234"/>
      <c r="AJ909" s="234"/>
      <c r="AK909" s="234"/>
      <c r="AL909" s="234"/>
      <c r="AM909" s="234"/>
      <c r="AN909" s="234"/>
      <c r="AO909" s="234"/>
      <c r="AP909" s="234"/>
      <c r="AQ909" s="234"/>
      <c r="AR909" s="234"/>
      <c r="AS909" s="234"/>
      <c r="AT909" s="234"/>
      <c r="AU909" s="235"/>
      <c r="AV909" s="235"/>
      <c r="AW909" s="235"/>
      <c r="AX909" s="235"/>
      <c r="AY909" s="235"/>
      <c r="AZ909" s="235"/>
    </row>
    <row r="910" spans="1:52" ht="17.25" customHeight="1" x14ac:dyDescent="0.2">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c r="AA910" s="234"/>
      <c r="AB910" s="234"/>
      <c r="AC910" s="234"/>
      <c r="AD910" s="234"/>
      <c r="AE910" s="234"/>
      <c r="AF910" s="234"/>
      <c r="AG910" s="234"/>
      <c r="AH910" s="234"/>
      <c r="AI910" s="234"/>
      <c r="AJ910" s="234"/>
      <c r="AK910" s="234"/>
      <c r="AL910" s="234"/>
      <c r="AM910" s="234"/>
      <c r="AN910" s="234"/>
      <c r="AO910" s="234"/>
      <c r="AP910" s="234"/>
      <c r="AQ910" s="234"/>
      <c r="AR910" s="234"/>
      <c r="AS910" s="234"/>
      <c r="AT910" s="234"/>
      <c r="AU910" s="235"/>
      <c r="AV910" s="235"/>
      <c r="AW910" s="235"/>
      <c r="AX910" s="235"/>
      <c r="AY910" s="235"/>
      <c r="AZ910" s="235"/>
    </row>
    <row r="911" spans="1:52" ht="17.25" customHeight="1" x14ac:dyDescent="0.2">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c r="AA911" s="234"/>
      <c r="AB911" s="234"/>
      <c r="AC911" s="234"/>
      <c r="AD911" s="234"/>
      <c r="AE911" s="234"/>
      <c r="AF911" s="234"/>
      <c r="AG911" s="234"/>
      <c r="AH911" s="234"/>
      <c r="AI911" s="234"/>
      <c r="AJ911" s="234"/>
      <c r="AK911" s="234"/>
      <c r="AL911" s="234"/>
      <c r="AM911" s="234"/>
      <c r="AN911" s="234"/>
      <c r="AO911" s="234"/>
      <c r="AP911" s="234"/>
      <c r="AQ911" s="234"/>
      <c r="AR911" s="234"/>
      <c r="AS911" s="234"/>
      <c r="AT911" s="234"/>
      <c r="AU911" s="235"/>
      <c r="AV911" s="235"/>
      <c r="AW911" s="235"/>
      <c r="AX911" s="235"/>
      <c r="AY911" s="235"/>
      <c r="AZ911" s="235"/>
    </row>
    <row r="912" spans="1:52" ht="17.25" customHeight="1" x14ac:dyDescent="0.2">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c r="AA912" s="234"/>
      <c r="AB912" s="234"/>
      <c r="AC912" s="234"/>
      <c r="AD912" s="234"/>
      <c r="AE912" s="234"/>
      <c r="AF912" s="234"/>
      <c r="AG912" s="234"/>
      <c r="AH912" s="234"/>
      <c r="AI912" s="234"/>
      <c r="AJ912" s="234"/>
      <c r="AK912" s="234"/>
      <c r="AL912" s="234"/>
      <c r="AM912" s="234"/>
      <c r="AN912" s="234"/>
      <c r="AO912" s="234"/>
      <c r="AP912" s="234"/>
      <c r="AQ912" s="234"/>
      <c r="AR912" s="234"/>
      <c r="AS912" s="234"/>
      <c r="AT912" s="234"/>
      <c r="AU912" s="235"/>
      <c r="AV912" s="235"/>
      <c r="AW912" s="235"/>
      <c r="AX912" s="235"/>
      <c r="AY912" s="235"/>
      <c r="AZ912" s="235"/>
    </row>
    <row r="913" spans="1:52" ht="17.25" customHeight="1" x14ac:dyDescent="0.2">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c r="AA913" s="234"/>
      <c r="AB913" s="234"/>
      <c r="AC913" s="234"/>
      <c r="AD913" s="234"/>
      <c r="AE913" s="234"/>
      <c r="AF913" s="234"/>
      <c r="AG913" s="234"/>
      <c r="AH913" s="234"/>
      <c r="AI913" s="234"/>
      <c r="AJ913" s="234"/>
      <c r="AK913" s="234"/>
      <c r="AL913" s="234"/>
      <c r="AM913" s="234"/>
      <c r="AN913" s="234"/>
      <c r="AO913" s="234"/>
      <c r="AP913" s="234"/>
      <c r="AQ913" s="234"/>
      <c r="AR913" s="234"/>
      <c r="AS913" s="234"/>
      <c r="AT913" s="234"/>
      <c r="AU913" s="235"/>
      <c r="AV913" s="235"/>
      <c r="AW913" s="235"/>
      <c r="AX913" s="235"/>
      <c r="AY913" s="235"/>
      <c r="AZ913" s="235"/>
    </row>
    <row r="914" spans="1:52" ht="17.25" customHeight="1" x14ac:dyDescent="0.2">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c r="AA914" s="234"/>
      <c r="AB914" s="234"/>
      <c r="AC914" s="234"/>
      <c r="AD914" s="234"/>
      <c r="AE914" s="234"/>
      <c r="AF914" s="234"/>
      <c r="AG914" s="234"/>
      <c r="AH914" s="234"/>
      <c r="AI914" s="234"/>
      <c r="AJ914" s="234"/>
      <c r="AK914" s="234"/>
      <c r="AL914" s="234"/>
      <c r="AM914" s="234"/>
      <c r="AN914" s="234"/>
      <c r="AO914" s="234"/>
      <c r="AP914" s="234"/>
      <c r="AQ914" s="234"/>
      <c r="AR914" s="234"/>
      <c r="AS914" s="234"/>
      <c r="AT914" s="234"/>
      <c r="AU914" s="235"/>
      <c r="AV914" s="235"/>
      <c r="AW914" s="235"/>
      <c r="AX914" s="235"/>
      <c r="AY914" s="235"/>
      <c r="AZ914" s="235"/>
    </row>
    <row r="915" spans="1:52" ht="17.25" customHeight="1" x14ac:dyDescent="0.2">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c r="AA915" s="234"/>
      <c r="AB915" s="234"/>
      <c r="AC915" s="234"/>
      <c r="AD915" s="234"/>
      <c r="AE915" s="234"/>
      <c r="AF915" s="234"/>
      <c r="AG915" s="234"/>
      <c r="AH915" s="234"/>
      <c r="AI915" s="234"/>
      <c r="AJ915" s="234"/>
      <c r="AK915" s="234"/>
      <c r="AL915" s="234"/>
      <c r="AM915" s="234"/>
      <c r="AN915" s="234"/>
      <c r="AO915" s="234"/>
      <c r="AP915" s="234"/>
      <c r="AQ915" s="234"/>
      <c r="AR915" s="234"/>
      <c r="AS915" s="234"/>
      <c r="AT915" s="234"/>
      <c r="AU915" s="235"/>
      <c r="AV915" s="235"/>
      <c r="AW915" s="235"/>
      <c r="AX915" s="235"/>
      <c r="AY915" s="235"/>
      <c r="AZ915" s="235"/>
    </row>
    <row r="916" spans="1:52" ht="17.25" customHeight="1" x14ac:dyDescent="0.2">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c r="AA916" s="234"/>
      <c r="AB916" s="234"/>
      <c r="AC916" s="234"/>
      <c r="AD916" s="234"/>
      <c r="AE916" s="234"/>
      <c r="AF916" s="234"/>
      <c r="AG916" s="234"/>
      <c r="AH916" s="234"/>
      <c r="AI916" s="234"/>
      <c r="AJ916" s="234"/>
      <c r="AK916" s="234"/>
      <c r="AL916" s="234"/>
      <c r="AM916" s="234"/>
      <c r="AN916" s="234"/>
      <c r="AO916" s="234"/>
      <c r="AP916" s="234"/>
      <c r="AQ916" s="234"/>
      <c r="AR916" s="234"/>
      <c r="AS916" s="234"/>
      <c r="AT916" s="234"/>
      <c r="AU916" s="235"/>
      <c r="AV916" s="235"/>
      <c r="AW916" s="235"/>
      <c r="AX916" s="235"/>
      <c r="AY916" s="235"/>
      <c r="AZ916" s="235"/>
    </row>
    <row r="917" spans="1:52" ht="17.25" customHeight="1" x14ac:dyDescent="0.2">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c r="AA917" s="234"/>
      <c r="AB917" s="234"/>
      <c r="AC917" s="234"/>
      <c r="AD917" s="234"/>
      <c r="AE917" s="234"/>
      <c r="AF917" s="234"/>
      <c r="AG917" s="234"/>
      <c r="AH917" s="234"/>
      <c r="AI917" s="234"/>
      <c r="AJ917" s="234"/>
      <c r="AK917" s="234"/>
      <c r="AL917" s="234"/>
      <c r="AM917" s="234"/>
      <c r="AN917" s="234"/>
      <c r="AO917" s="234"/>
      <c r="AP917" s="234"/>
      <c r="AQ917" s="234"/>
      <c r="AR917" s="234"/>
      <c r="AS917" s="234"/>
      <c r="AT917" s="234"/>
      <c r="AU917" s="235"/>
      <c r="AV917" s="235"/>
      <c r="AW917" s="235"/>
      <c r="AX917" s="235"/>
      <c r="AY917" s="235"/>
      <c r="AZ917" s="235"/>
    </row>
    <row r="918" spans="1:52" ht="17.25" customHeight="1" x14ac:dyDescent="0.2">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c r="AA918" s="234"/>
      <c r="AB918" s="234"/>
      <c r="AC918" s="234"/>
      <c r="AD918" s="234"/>
      <c r="AE918" s="234"/>
      <c r="AF918" s="234"/>
      <c r="AG918" s="234"/>
      <c r="AH918" s="234"/>
      <c r="AI918" s="234"/>
      <c r="AJ918" s="234"/>
      <c r="AK918" s="234"/>
      <c r="AL918" s="234"/>
      <c r="AM918" s="234"/>
      <c r="AN918" s="234"/>
      <c r="AO918" s="234"/>
      <c r="AP918" s="234"/>
      <c r="AQ918" s="234"/>
      <c r="AR918" s="234"/>
      <c r="AS918" s="234"/>
      <c r="AT918" s="234"/>
      <c r="AU918" s="235"/>
      <c r="AV918" s="235"/>
      <c r="AW918" s="235"/>
      <c r="AX918" s="235"/>
      <c r="AY918" s="235"/>
      <c r="AZ918" s="235"/>
    </row>
    <row r="919" spans="1:52" ht="17.25" customHeight="1" x14ac:dyDescent="0.2">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c r="AA919" s="234"/>
      <c r="AB919" s="234"/>
      <c r="AC919" s="234"/>
      <c r="AD919" s="234"/>
      <c r="AE919" s="234"/>
      <c r="AF919" s="234"/>
      <c r="AG919" s="234"/>
      <c r="AH919" s="234"/>
      <c r="AI919" s="234"/>
      <c r="AJ919" s="234"/>
      <c r="AK919" s="234"/>
      <c r="AL919" s="234"/>
      <c r="AM919" s="234"/>
      <c r="AN919" s="234"/>
      <c r="AO919" s="234"/>
      <c r="AP919" s="234"/>
      <c r="AQ919" s="234"/>
      <c r="AR919" s="234"/>
      <c r="AS919" s="234"/>
      <c r="AT919" s="234"/>
      <c r="AU919" s="235"/>
      <c r="AV919" s="235"/>
      <c r="AW919" s="235"/>
      <c r="AX919" s="235"/>
      <c r="AY919" s="235"/>
      <c r="AZ919" s="235"/>
    </row>
    <row r="920" spans="1:52" ht="17.25" customHeight="1" x14ac:dyDescent="0.2">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c r="AA920" s="234"/>
      <c r="AB920" s="234"/>
      <c r="AC920" s="234"/>
      <c r="AD920" s="234"/>
      <c r="AE920" s="234"/>
      <c r="AF920" s="234"/>
      <c r="AG920" s="234"/>
      <c r="AH920" s="234"/>
      <c r="AI920" s="234"/>
      <c r="AJ920" s="234"/>
      <c r="AK920" s="234"/>
      <c r="AL920" s="234"/>
      <c r="AM920" s="234"/>
      <c r="AN920" s="234"/>
      <c r="AO920" s="234"/>
      <c r="AP920" s="234"/>
      <c r="AQ920" s="234"/>
      <c r="AR920" s="234"/>
      <c r="AS920" s="234"/>
      <c r="AT920" s="234"/>
      <c r="AU920" s="235"/>
      <c r="AV920" s="235"/>
      <c r="AW920" s="235"/>
      <c r="AX920" s="235"/>
      <c r="AY920" s="235"/>
      <c r="AZ920" s="235"/>
    </row>
    <row r="921" spans="1:52" ht="17.25" customHeight="1" x14ac:dyDescent="0.2">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c r="AA921" s="234"/>
      <c r="AB921" s="234"/>
      <c r="AC921" s="234"/>
      <c r="AD921" s="234"/>
      <c r="AE921" s="234"/>
      <c r="AF921" s="234"/>
      <c r="AG921" s="234"/>
      <c r="AH921" s="234"/>
      <c r="AI921" s="234"/>
      <c r="AJ921" s="234"/>
      <c r="AK921" s="234"/>
      <c r="AL921" s="234"/>
      <c r="AM921" s="234"/>
      <c r="AN921" s="234"/>
      <c r="AO921" s="234"/>
      <c r="AP921" s="234"/>
      <c r="AQ921" s="234"/>
      <c r="AR921" s="234"/>
      <c r="AS921" s="234"/>
      <c r="AT921" s="234"/>
      <c r="AU921" s="235"/>
      <c r="AV921" s="235"/>
      <c r="AW921" s="235"/>
      <c r="AX921" s="235"/>
      <c r="AY921" s="235"/>
      <c r="AZ921" s="235"/>
    </row>
    <row r="922" spans="1:52" ht="17.25" customHeight="1" x14ac:dyDescent="0.2">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c r="AA922" s="234"/>
      <c r="AB922" s="234"/>
      <c r="AC922" s="234"/>
      <c r="AD922" s="234"/>
      <c r="AE922" s="234"/>
      <c r="AF922" s="234"/>
      <c r="AG922" s="234"/>
      <c r="AH922" s="234"/>
      <c r="AI922" s="234"/>
      <c r="AJ922" s="234"/>
      <c r="AK922" s="234"/>
      <c r="AL922" s="234"/>
      <c r="AM922" s="234"/>
      <c r="AN922" s="234"/>
      <c r="AO922" s="234"/>
      <c r="AP922" s="234"/>
      <c r="AQ922" s="234"/>
      <c r="AR922" s="234"/>
      <c r="AS922" s="234"/>
      <c r="AT922" s="234"/>
      <c r="AU922" s="235"/>
      <c r="AV922" s="235"/>
      <c r="AW922" s="235"/>
      <c r="AX922" s="235"/>
      <c r="AY922" s="235"/>
      <c r="AZ922" s="235"/>
    </row>
    <row r="923" spans="1:52" ht="17.25" customHeight="1" x14ac:dyDescent="0.2">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c r="AA923" s="234"/>
      <c r="AB923" s="234"/>
      <c r="AC923" s="234"/>
      <c r="AD923" s="234"/>
      <c r="AE923" s="234"/>
      <c r="AF923" s="234"/>
      <c r="AG923" s="234"/>
      <c r="AH923" s="234"/>
      <c r="AI923" s="234"/>
      <c r="AJ923" s="234"/>
      <c r="AK923" s="234"/>
      <c r="AL923" s="234"/>
      <c r="AM923" s="234"/>
      <c r="AN923" s="234"/>
      <c r="AO923" s="234"/>
      <c r="AP923" s="234"/>
      <c r="AQ923" s="234"/>
      <c r="AR923" s="234"/>
      <c r="AS923" s="234"/>
      <c r="AT923" s="234"/>
      <c r="AU923" s="235"/>
      <c r="AV923" s="235"/>
      <c r="AW923" s="235"/>
      <c r="AX923" s="235"/>
      <c r="AY923" s="235"/>
      <c r="AZ923" s="235"/>
    </row>
    <row r="924" spans="1:52" ht="17.25" customHeight="1" x14ac:dyDescent="0.2">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c r="AA924" s="234"/>
      <c r="AB924" s="234"/>
      <c r="AC924" s="234"/>
      <c r="AD924" s="234"/>
      <c r="AE924" s="234"/>
      <c r="AF924" s="234"/>
      <c r="AG924" s="234"/>
      <c r="AH924" s="234"/>
      <c r="AI924" s="234"/>
      <c r="AJ924" s="234"/>
      <c r="AK924" s="234"/>
      <c r="AL924" s="234"/>
      <c r="AM924" s="234"/>
      <c r="AN924" s="234"/>
      <c r="AO924" s="234"/>
      <c r="AP924" s="234"/>
      <c r="AQ924" s="234"/>
      <c r="AR924" s="234"/>
      <c r="AS924" s="234"/>
      <c r="AT924" s="234"/>
      <c r="AU924" s="235"/>
      <c r="AV924" s="235"/>
      <c r="AW924" s="235"/>
      <c r="AX924" s="235"/>
      <c r="AY924" s="235"/>
      <c r="AZ924" s="235"/>
    </row>
    <row r="925" spans="1:52" ht="17.25" customHeight="1" x14ac:dyDescent="0.2">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c r="AA925" s="234"/>
      <c r="AB925" s="234"/>
      <c r="AC925" s="234"/>
      <c r="AD925" s="234"/>
      <c r="AE925" s="234"/>
      <c r="AF925" s="234"/>
      <c r="AG925" s="234"/>
      <c r="AH925" s="234"/>
      <c r="AI925" s="234"/>
      <c r="AJ925" s="234"/>
      <c r="AK925" s="234"/>
      <c r="AL925" s="234"/>
      <c r="AM925" s="234"/>
      <c r="AN925" s="234"/>
      <c r="AO925" s="234"/>
      <c r="AP925" s="234"/>
      <c r="AQ925" s="234"/>
      <c r="AR925" s="234"/>
      <c r="AS925" s="234"/>
      <c r="AT925" s="234"/>
      <c r="AU925" s="235"/>
      <c r="AV925" s="235"/>
      <c r="AW925" s="235"/>
      <c r="AX925" s="235"/>
      <c r="AY925" s="235"/>
      <c r="AZ925" s="235"/>
    </row>
    <row r="926" spans="1:52" ht="17.25" customHeight="1" x14ac:dyDescent="0.2">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c r="AA926" s="234"/>
      <c r="AB926" s="234"/>
      <c r="AC926" s="234"/>
      <c r="AD926" s="234"/>
      <c r="AE926" s="234"/>
      <c r="AF926" s="234"/>
      <c r="AG926" s="234"/>
      <c r="AH926" s="234"/>
      <c r="AI926" s="234"/>
      <c r="AJ926" s="234"/>
      <c r="AK926" s="234"/>
      <c r="AL926" s="234"/>
      <c r="AM926" s="234"/>
      <c r="AN926" s="234"/>
      <c r="AO926" s="234"/>
      <c r="AP926" s="234"/>
      <c r="AQ926" s="234"/>
      <c r="AR926" s="234"/>
      <c r="AS926" s="234"/>
      <c r="AT926" s="234"/>
      <c r="AU926" s="235"/>
      <c r="AV926" s="235"/>
      <c r="AW926" s="235"/>
      <c r="AX926" s="235"/>
      <c r="AY926" s="235"/>
      <c r="AZ926" s="235"/>
    </row>
    <row r="927" spans="1:52" ht="17.25" customHeight="1" x14ac:dyDescent="0.2">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c r="AA927" s="234"/>
      <c r="AB927" s="234"/>
      <c r="AC927" s="234"/>
      <c r="AD927" s="234"/>
      <c r="AE927" s="234"/>
      <c r="AF927" s="234"/>
      <c r="AG927" s="234"/>
      <c r="AH927" s="234"/>
      <c r="AI927" s="234"/>
      <c r="AJ927" s="234"/>
      <c r="AK927" s="234"/>
      <c r="AL927" s="234"/>
      <c r="AM927" s="234"/>
      <c r="AN927" s="234"/>
      <c r="AO927" s="234"/>
      <c r="AP927" s="234"/>
      <c r="AQ927" s="234"/>
      <c r="AR927" s="234"/>
      <c r="AS927" s="234"/>
      <c r="AT927" s="234"/>
      <c r="AU927" s="235"/>
      <c r="AV927" s="235"/>
      <c r="AW927" s="235"/>
      <c r="AX927" s="235"/>
      <c r="AY927" s="235"/>
      <c r="AZ927" s="235"/>
    </row>
    <row r="928" spans="1:52" ht="17.25" customHeight="1" x14ac:dyDescent="0.2">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c r="AA928" s="234"/>
      <c r="AB928" s="234"/>
      <c r="AC928" s="234"/>
      <c r="AD928" s="234"/>
      <c r="AE928" s="234"/>
      <c r="AF928" s="234"/>
      <c r="AG928" s="234"/>
      <c r="AH928" s="234"/>
      <c r="AI928" s="234"/>
      <c r="AJ928" s="234"/>
      <c r="AK928" s="234"/>
      <c r="AL928" s="234"/>
      <c r="AM928" s="234"/>
      <c r="AN928" s="234"/>
      <c r="AO928" s="234"/>
      <c r="AP928" s="234"/>
      <c r="AQ928" s="234"/>
      <c r="AR928" s="234"/>
      <c r="AS928" s="234"/>
      <c r="AT928" s="234"/>
      <c r="AU928" s="235"/>
      <c r="AV928" s="235"/>
      <c r="AW928" s="235"/>
      <c r="AX928" s="235"/>
      <c r="AY928" s="235"/>
      <c r="AZ928" s="235"/>
    </row>
    <row r="929" spans="1:52" ht="17.25" customHeight="1" x14ac:dyDescent="0.2">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c r="AA929" s="234"/>
      <c r="AB929" s="234"/>
      <c r="AC929" s="234"/>
      <c r="AD929" s="234"/>
      <c r="AE929" s="234"/>
      <c r="AF929" s="234"/>
      <c r="AG929" s="234"/>
      <c r="AH929" s="234"/>
      <c r="AI929" s="234"/>
      <c r="AJ929" s="234"/>
      <c r="AK929" s="234"/>
      <c r="AL929" s="234"/>
      <c r="AM929" s="234"/>
      <c r="AN929" s="234"/>
      <c r="AO929" s="234"/>
      <c r="AP929" s="234"/>
      <c r="AQ929" s="234"/>
      <c r="AR929" s="234"/>
      <c r="AS929" s="234"/>
      <c r="AT929" s="234"/>
      <c r="AU929" s="235"/>
      <c r="AV929" s="235"/>
      <c r="AW929" s="235"/>
      <c r="AX929" s="235"/>
      <c r="AY929" s="235"/>
      <c r="AZ929" s="235"/>
    </row>
    <row r="930" spans="1:52" ht="17.25" customHeight="1" x14ac:dyDescent="0.2">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c r="AA930" s="234"/>
      <c r="AB930" s="234"/>
      <c r="AC930" s="234"/>
      <c r="AD930" s="234"/>
      <c r="AE930" s="234"/>
      <c r="AF930" s="234"/>
      <c r="AG930" s="234"/>
      <c r="AH930" s="234"/>
      <c r="AI930" s="234"/>
      <c r="AJ930" s="234"/>
      <c r="AK930" s="234"/>
      <c r="AL930" s="234"/>
      <c r="AM930" s="234"/>
      <c r="AN930" s="234"/>
      <c r="AO930" s="234"/>
      <c r="AP930" s="234"/>
      <c r="AQ930" s="234"/>
      <c r="AR930" s="234"/>
      <c r="AS930" s="234"/>
      <c r="AT930" s="234"/>
      <c r="AU930" s="235"/>
      <c r="AV930" s="235"/>
      <c r="AW930" s="235"/>
      <c r="AX930" s="235"/>
      <c r="AY930" s="235"/>
      <c r="AZ930" s="235"/>
    </row>
    <row r="931" spans="1:52" ht="17.25" customHeight="1" x14ac:dyDescent="0.2">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c r="AA931" s="234"/>
      <c r="AB931" s="234"/>
      <c r="AC931" s="234"/>
      <c r="AD931" s="234"/>
      <c r="AE931" s="234"/>
      <c r="AF931" s="234"/>
      <c r="AG931" s="234"/>
      <c r="AH931" s="234"/>
      <c r="AI931" s="234"/>
      <c r="AJ931" s="234"/>
      <c r="AK931" s="234"/>
      <c r="AL931" s="234"/>
      <c r="AM931" s="234"/>
      <c r="AN931" s="234"/>
      <c r="AO931" s="234"/>
      <c r="AP931" s="234"/>
      <c r="AQ931" s="234"/>
      <c r="AR931" s="234"/>
      <c r="AS931" s="234"/>
      <c r="AT931" s="234"/>
      <c r="AU931" s="235"/>
      <c r="AV931" s="235"/>
      <c r="AW931" s="235"/>
      <c r="AX931" s="235"/>
      <c r="AY931" s="235"/>
      <c r="AZ931" s="235"/>
    </row>
    <row r="932" spans="1:52" ht="17.25" customHeight="1" x14ac:dyDescent="0.2">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c r="AA932" s="234"/>
      <c r="AB932" s="234"/>
      <c r="AC932" s="234"/>
      <c r="AD932" s="234"/>
      <c r="AE932" s="234"/>
      <c r="AF932" s="234"/>
      <c r="AG932" s="234"/>
      <c r="AH932" s="234"/>
      <c r="AI932" s="234"/>
      <c r="AJ932" s="234"/>
      <c r="AK932" s="234"/>
      <c r="AL932" s="234"/>
      <c r="AM932" s="234"/>
      <c r="AN932" s="234"/>
      <c r="AO932" s="234"/>
      <c r="AP932" s="234"/>
      <c r="AQ932" s="234"/>
      <c r="AR932" s="234"/>
      <c r="AS932" s="234"/>
      <c r="AT932" s="234"/>
      <c r="AU932" s="235"/>
      <c r="AV932" s="235"/>
      <c r="AW932" s="235"/>
      <c r="AX932" s="235"/>
      <c r="AY932" s="235"/>
      <c r="AZ932" s="235"/>
    </row>
    <row r="933" spans="1:52" ht="17.25" customHeight="1" x14ac:dyDescent="0.2">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c r="AA933" s="234"/>
      <c r="AB933" s="234"/>
      <c r="AC933" s="234"/>
      <c r="AD933" s="234"/>
      <c r="AE933" s="234"/>
      <c r="AF933" s="234"/>
      <c r="AG933" s="234"/>
      <c r="AH933" s="234"/>
      <c r="AI933" s="234"/>
      <c r="AJ933" s="234"/>
      <c r="AK933" s="234"/>
      <c r="AL933" s="234"/>
      <c r="AM933" s="234"/>
      <c r="AN933" s="234"/>
      <c r="AO933" s="234"/>
      <c r="AP933" s="234"/>
      <c r="AQ933" s="234"/>
      <c r="AR933" s="234"/>
      <c r="AS933" s="234"/>
      <c r="AT933" s="234"/>
      <c r="AU933" s="235"/>
      <c r="AV933" s="235"/>
      <c r="AW933" s="235"/>
      <c r="AX933" s="235"/>
      <c r="AY933" s="235"/>
      <c r="AZ933" s="235"/>
    </row>
    <row r="934" spans="1:52" ht="17.25" customHeight="1" x14ac:dyDescent="0.2">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c r="AA934" s="234"/>
      <c r="AB934" s="234"/>
      <c r="AC934" s="234"/>
      <c r="AD934" s="234"/>
      <c r="AE934" s="234"/>
      <c r="AF934" s="234"/>
      <c r="AG934" s="234"/>
      <c r="AH934" s="234"/>
      <c r="AI934" s="234"/>
      <c r="AJ934" s="234"/>
      <c r="AK934" s="234"/>
      <c r="AL934" s="234"/>
      <c r="AM934" s="234"/>
      <c r="AN934" s="234"/>
      <c r="AO934" s="234"/>
      <c r="AP934" s="234"/>
      <c r="AQ934" s="234"/>
      <c r="AR934" s="234"/>
      <c r="AS934" s="234"/>
      <c r="AT934" s="234"/>
      <c r="AU934" s="235"/>
      <c r="AV934" s="235"/>
      <c r="AW934" s="235"/>
      <c r="AX934" s="235"/>
      <c r="AY934" s="235"/>
      <c r="AZ934" s="235"/>
    </row>
    <row r="935" spans="1:52" ht="17.25" customHeight="1" x14ac:dyDescent="0.2">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c r="AA935" s="234"/>
      <c r="AB935" s="234"/>
      <c r="AC935" s="234"/>
      <c r="AD935" s="234"/>
      <c r="AE935" s="234"/>
      <c r="AF935" s="234"/>
      <c r="AG935" s="234"/>
      <c r="AH935" s="234"/>
      <c r="AI935" s="234"/>
      <c r="AJ935" s="234"/>
      <c r="AK935" s="234"/>
      <c r="AL935" s="234"/>
      <c r="AM935" s="234"/>
      <c r="AN935" s="234"/>
      <c r="AO935" s="234"/>
      <c r="AP935" s="234"/>
      <c r="AQ935" s="234"/>
      <c r="AR935" s="234"/>
      <c r="AS935" s="234"/>
      <c r="AT935" s="234"/>
      <c r="AU935" s="235"/>
      <c r="AV935" s="235"/>
      <c r="AW935" s="235"/>
      <c r="AX935" s="235"/>
      <c r="AY935" s="235"/>
      <c r="AZ935" s="235"/>
    </row>
    <row r="936" spans="1:52" ht="17.25" customHeight="1" x14ac:dyDescent="0.2">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c r="AA936" s="234"/>
      <c r="AB936" s="234"/>
      <c r="AC936" s="234"/>
      <c r="AD936" s="234"/>
      <c r="AE936" s="234"/>
      <c r="AF936" s="234"/>
      <c r="AG936" s="234"/>
      <c r="AH936" s="234"/>
      <c r="AI936" s="234"/>
      <c r="AJ936" s="234"/>
      <c r="AK936" s="234"/>
      <c r="AL936" s="234"/>
      <c r="AM936" s="234"/>
      <c r="AN936" s="234"/>
      <c r="AO936" s="234"/>
      <c r="AP936" s="234"/>
      <c r="AQ936" s="234"/>
      <c r="AR936" s="234"/>
      <c r="AS936" s="234"/>
      <c r="AT936" s="234"/>
      <c r="AU936" s="235"/>
      <c r="AV936" s="235"/>
      <c r="AW936" s="235"/>
      <c r="AX936" s="235"/>
      <c r="AY936" s="235"/>
      <c r="AZ936" s="235"/>
    </row>
    <row r="937" spans="1:52" ht="17.25" customHeight="1" x14ac:dyDescent="0.2">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c r="AA937" s="234"/>
      <c r="AB937" s="234"/>
      <c r="AC937" s="234"/>
      <c r="AD937" s="234"/>
      <c r="AE937" s="234"/>
      <c r="AF937" s="234"/>
      <c r="AG937" s="234"/>
      <c r="AH937" s="234"/>
      <c r="AI937" s="234"/>
      <c r="AJ937" s="234"/>
      <c r="AK937" s="234"/>
      <c r="AL937" s="234"/>
      <c r="AM937" s="234"/>
      <c r="AN937" s="234"/>
      <c r="AO937" s="234"/>
      <c r="AP937" s="234"/>
      <c r="AQ937" s="234"/>
      <c r="AR937" s="234"/>
      <c r="AS937" s="234"/>
      <c r="AT937" s="234"/>
      <c r="AU937" s="235"/>
      <c r="AV937" s="235"/>
      <c r="AW937" s="235"/>
      <c r="AX937" s="235"/>
      <c r="AY937" s="235"/>
      <c r="AZ937" s="235"/>
    </row>
    <row r="938" spans="1:52" ht="17.25" customHeight="1" x14ac:dyDescent="0.2">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c r="AA938" s="234"/>
      <c r="AB938" s="234"/>
      <c r="AC938" s="234"/>
      <c r="AD938" s="234"/>
      <c r="AE938" s="234"/>
      <c r="AF938" s="234"/>
      <c r="AG938" s="234"/>
      <c r="AH938" s="234"/>
      <c r="AI938" s="234"/>
      <c r="AJ938" s="234"/>
      <c r="AK938" s="234"/>
      <c r="AL938" s="234"/>
      <c r="AM938" s="234"/>
      <c r="AN938" s="234"/>
      <c r="AO938" s="234"/>
      <c r="AP938" s="234"/>
      <c r="AQ938" s="234"/>
      <c r="AR938" s="234"/>
      <c r="AS938" s="234"/>
      <c r="AT938" s="234"/>
      <c r="AU938" s="235"/>
      <c r="AV938" s="235"/>
      <c r="AW938" s="235"/>
      <c r="AX938" s="235"/>
      <c r="AY938" s="235"/>
      <c r="AZ938" s="235"/>
    </row>
    <row r="939" spans="1:52" ht="17.25" customHeight="1" x14ac:dyDescent="0.2">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c r="AA939" s="234"/>
      <c r="AB939" s="234"/>
      <c r="AC939" s="234"/>
      <c r="AD939" s="234"/>
      <c r="AE939" s="234"/>
      <c r="AF939" s="234"/>
      <c r="AG939" s="234"/>
      <c r="AH939" s="234"/>
      <c r="AI939" s="234"/>
      <c r="AJ939" s="234"/>
      <c r="AK939" s="234"/>
      <c r="AL939" s="234"/>
      <c r="AM939" s="234"/>
      <c r="AN939" s="234"/>
      <c r="AO939" s="234"/>
      <c r="AP939" s="234"/>
      <c r="AQ939" s="234"/>
      <c r="AR939" s="234"/>
      <c r="AS939" s="234"/>
      <c r="AT939" s="234"/>
      <c r="AU939" s="235"/>
      <c r="AV939" s="235"/>
      <c r="AW939" s="235"/>
      <c r="AX939" s="235"/>
      <c r="AY939" s="235"/>
      <c r="AZ939" s="235"/>
    </row>
    <row r="940" spans="1:52" ht="17.25" customHeight="1" x14ac:dyDescent="0.2">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c r="AA940" s="234"/>
      <c r="AB940" s="234"/>
      <c r="AC940" s="234"/>
      <c r="AD940" s="234"/>
      <c r="AE940" s="234"/>
      <c r="AF940" s="234"/>
      <c r="AG940" s="234"/>
      <c r="AH940" s="234"/>
      <c r="AI940" s="234"/>
      <c r="AJ940" s="234"/>
      <c r="AK940" s="234"/>
      <c r="AL940" s="234"/>
      <c r="AM940" s="234"/>
      <c r="AN940" s="234"/>
      <c r="AO940" s="234"/>
      <c r="AP940" s="234"/>
      <c r="AQ940" s="234"/>
      <c r="AR940" s="234"/>
      <c r="AS940" s="234"/>
      <c r="AT940" s="234"/>
      <c r="AU940" s="235"/>
      <c r="AV940" s="235"/>
      <c r="AW940" s="235"/>
      <c r="AX940" s="235"/>
      <c r="AY940" s="235"/>
      <c r="AZ940" s="235"/>
    </row>
    <row r="941" spans="1:52" ht="17.25" customHeight="1" x14ac:dyDescent="0.2">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c r="AA941" s="234"/>
      <c r="AB941" s="234"/>
      <c r="AC941" s="234"/>
      <c r="AD941" s="234"/>
      <c r="AE941" s="234"/>
      <c r="AF941" s="234"/>
      <c r="AG941" s="234"/>
      <c r="AH941" s="234"/>
      <c r="AI941" s="234"/>
      <c r="AJ941" s="234"/>
      <c r="AK941" s="234"/>
      <c r="AL941" s="234"/>
      <c r="AM941" s="234"/>
      <c r="AN941" s="234"/>
      <c r="AO941" s="234"/>
      <c r="AP941" s="234"/>
      <c r="AQ941" s="234"/>
      <c r="AR941" s="234"/>
      <c r="AS941" s="234"/>
      <c r="AT941" s="234"/>
      <c r="AU941" s="235"/>
      <c r="AV941" s="235"/>
      <c r="AW941" s="235"/>
      <c r="AX941" s="235"/>
      <c r="AY941" s="235"/>
      <c r="AZ941" s="235"/>
    </row>
    <row r="942" spans="1:52" ht="17.25" customHeight="1" x14ac:dyDescent="0.2">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c r="AA942" s="234"/>
      <c r="AB942" s="234"/>
      <c r="AC942" s="234"/>
      <c r="AD942" s="234"/>
      <c r="AE942" s="234"/>
      <c r="AF942" s="234"/>
      <c r="AG942" s="234"/>
      <c r="AH942" s="234"/>
      <c r="AI942" s="234"/>
      <c r="AJ942" s="234"/>
      <c r="AK942" s="234"/>
      <c r="AL942" s="234"/>
      <c r="AM942" s="234"/>
      <c r="AN942" s="234"/>
      <c r="AO942" s="234"/>
      <c r="AP942" s="234"/>
      <c r="AQ942" s="234"/>
      <c r="AR942" s="234"/>
      <c r="AS942" s="234"/>
      <c r="AT942" s="234"/>
      <c r="AU942" s="235"/>
      <c r="AV942" s="235"/>
      <c r="AW942" s="235"/>
      <c r="AX942" s="235"/>
      <c r="AY942" s="235"/>
      <c r="AZ942" s="235"/>
    </row>
    <row r="943" spans="1:52" ht="17.25" customHeight="1" x14ac:dyDescent="0.2">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c r="AA943" s="234"/>
      <c r="AB943" s="234"/>
      <c r="AC943" s="234"/>
      <c r="AD943" s="234"/>
      <c r="AE943" s="234"/>
      <c r="AF943" s="234"/>
      <c r="AG943" s="234"/>
      <c r="AH943" s="234"/>
      <c r="AI943" s="234"/>
      <c r="AJ943" s="234"/>
      <c r="AK943" s="234"/>
      <c r="AL943" s="234"/>
      <c r="AM943" s="234"/>
      <c r="AN943" s="234"/>
      <c r="AO943" s="234"/>
      <c r="AP943" s="234"/>
      <c r="AQ943" s="234"/>
      <c r="AR943" s="234"/>
      <c r="AS943" s="234"/>
      <c r="AT943" s="234"/>
      <c r="AU943" s="235"/>
      <c r="AV943" s="235"/>
      <c r="AW943" s="235"/>
      <c r="AX943" s="235"/>
      <c r="AY943" s="235"/>
      <c r="AZ943" s="235"/>
    </row>
    <row r="944" spans="1:52" ht="17.25" customHeight="1" x14ac:dyDescent="0.2">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c r="AA944" s="234"/>
      <c r="AB944" s="234"/>
      <c r="AC944" s="234"/>
      <c r="AD944" s="234"/>
      <c r="AE944" s="234"/>
      <c r="AF944" s="234"/>
      <c r="AG944" s="234"/>
      <c r="AH944" s="234"/>
      <c r="AI944" s="234"/>
      <c r="AJ944" s="234"/>
      <c r="AK944" s="234"/>
      <c r="AL944" s="234"/>
      <c r="AM944" s="234"/>
      <c r="AN944" s="234"/>
      <c r="AO944" s="234"/>
      <c r="AP944" s="234"/>
      <c r="AQ944" s="234"/>
      <c r="AR944" s="234"/>
      <c r="AS944" s="234"/>
      <c r="AT944" s="234"/>
      <c r="AU944" s="235"/>
      <c r="AV944" s="235"/>
      <c r="AW944" s="235"/>
      <c r="AX944" s="235"/>
      <c r="AY944" s="235"/>
      <c r="AZ944" s="235"/>
    </row>
    <row r="945" spans="1:52" ht="17.25" customHeight="1" x14ac:dyDescent="0.2">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c r="AA945" s="234"/>
      <c r="AB945" s="234"/>
      <c r="AC945" s="234"/>
      <c r="AD945" s="234"/>
      <c r="AE945" s="234"/>
      <c r="AF945" s="234"/>
      <c r="AG945" s="234"/>
      <c r="AH945" s="234"/>
      <c r="AI945" s="234"/>
      <c r="AJ945" s="234"/>
      <c r="AK945" s="234"/>
      <c r="AL945" s="234"/>
      <c r="AM945" s="234"/>
      <c r="AN945" s="234"/>
      <c r="AO945" s="234"/>
      <c r="AP945" s="234"/>
      <c r="AQ945" s="234"/>
      <c r="AR945" s="234"/>
      <c r="AS945" s="234"/>
      <c r="AT945" s="234"/>
      <c r="AU945" s="235"/>
      <c r="AV945" s="235"/>
      <c r="AW945" s="235"/>
      <c r="AX945" s="235"/>
      <c r="AY945" s="235"/>
      <c r="AZ945" s="235"/>
    </row>
    <row r="946" spans="1:52" ht="17.25" customHeight="1" x14ac:dyDescent="0.2">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c r="AA946" s="234"/>
      <c r="AB946" s="234"/>
      <c r="AC946" s="234"/>
      <c r="AD946" s="234"/>
      <c r="AE946" s="234"/>
      <c r="AF946" s="234"/>
      <c r="AG946" s="234"/>
      <c r="AH946" s="234"/>
      <c r="AI946" s="234"/>
      <c r="AJ946" s="234"/>
      <c r="AK946" s="234"/>
      <c r="AL946" s="234"/>
      <c r="AM946" s="234"/>
      <c r="AN946" s="234"/>
      <c r="AO946" s="234"/>
      <c r="AP946" s="234"/>
      <c r="AQ946" s="234"/>
      <c r="AR946" s="234"/>
      <c r="AS946" s="234"/>
      <c r="AT946" s="234"/>
      <c r="AU946" s="235"/>
      <c r="AV946" s="235"/>
      <c r="AW946" s="235"/>
      <c r="AX946" s="235"/>
      <c r="AY946" s="235"/>
      <c r="AZ946" s="235"/>
    </row>
    <row r="947" spans="1:52" ht="17.25" customHeight="1" x14ac:dyDescent="0.2">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c r="AA947" s="234"/>
      <c r="AB947" s="234"/>
      <c r="AC947" s="234"/>
      <c r="AD947" s="234"/>
      <c r="AE947" s="234"/>
      <c r="AF947" s="234"/>
      <c r="AG947" s="234"/>
      <c r="AH947" s="234"/>
      <c r="AI947" s="234"/>
      <c r="AJ947" s="234"/>
      <c r="AK947" s="234"/>
      <c r="AL947" s="234"/>
      <c r="AM947" s="234"/>
      <c r="AN947" s="234"/>
      <c r="AO947" s="234"/>
      <c r="AP947" s="234"/>
      <c r="AQ947" s="234"/>
      <c r="AR947" s="234"/>
      <c r="AS947" s="234"/>
      <c r="AT947" s="234"/>
      <c r="AU947" s="235"/>
      <c r="AV947" s="235"/>
      <c r="AW947" s="235"/>
      <c r="AX947" s="235"/>
      <c r="AY947" s="235"/>
      <c r="AZ947" s="235"/>
    </row>
    <row r="948" spans="1:52" ht="17.25" customHeight="1" x14ac:dyDescent="0.2">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c r="AA948" s="234"/>
      <c r="AB948" s="234"/>
      <c r="AC948" s="234"/>
      <c r="AD948" s="234"/>
      <c r="AE948" s="234"/>
      <c r="AF948" s="234"/>
      <c r="AG948" s="234"/>
      <c r="AH948" s="234"/>
      <c r="AI948" s="234"/>
      <c r="AJ948" s="234"/>
      <c r="AK948" s="234"/>
      <c r="AL948" s="234"/>
      <c r="AM948" s="234"/>
      <c r="AN948" s="234"/>
      <c r="AO948" s="234"/>
      <c r="AP948" s="234"/>
      <c r="AQ948" s="234"/>
      <c r="AR948" s="234"/>
      <c r="AS948" s="234"/>
      <c r="AT948" s="234"/>
      <c r="AU948" s="235"/>
      <c r="AV948" s="235"/>
      <c r="AW948" s="235"/>
      <c r="AX948" s="235"/>
      <c r="AY948" s="235"/>
      <c r="AZ948" s="235"/>
    </row>
    <row r="949" spans="1:52" ht="17.25" customHeight="1" x14ac:dyDescent="0.2">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c r="AA949" s="234"/>
      <c r="AB949" s="234"/>
      <c r="AC949" s="234"/>
      <c r="AD949" s="234"/>
      <c r="AE949" s="234"/>
      <c r="AF949" s="234"/>
      <c r="AG949" s="234"/>
      <c r="AH949" s="234"/>
      <c r="AI949" s="234"/>
      <c r="AJ949" s="234"/>
      <c r="AK949" s="234"/>
      <c r="AL949" s="234"/>
      <c r="AM949" s="234"/>
      <c r="AN949" s="234"/>
      <c r="AO949" s="234"/>
      <c r="AP949" s="234"/>
      <c r="AQ949" s="234"/>
      <c r="AR949" s="234"/>
      <c r="AS949" s="234"/>
      <c r="AT949" s="234"/>
      <c r="AU949" s="235"/>
      <c r="AV949" s="235"/>
      <c r="AW949" s="235"/>
      <c r="AX949" s="235"/>
      <c r="AY949" s="235"/>
      <c r="AZ949" s="235"/>
    </row>
    <row r="950" spans="1:52" ht="17.25" customHeight="1" x14ac:dyDescent="0.2">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c r="AA950" s="234"/>
      <c r="AB950" s="234"/>
      <c r="AC950" s="234"/>
      <c r="AD950" s="234"/>
      <c r="AE950" s="234"/>
      <c r="AF950" s="234"/>
      <c r="AG950" s="234"/>
      <c r="AH950" s="234"/>
      <c r="AI950" s="234"/>
      <c r="AJ950" s="234"/>
      <c r="AK950" s="234"/>
      <c r="AL950" s="234"/>
      <c r="AM950" s="234"/>
      <c r="AN950" s="234"/>
      <c r="AO950" s="234"/>
      <c r="AP950" s="234"/>
      <c r="AQ950" s="234"/>
      <c r="AR950" s="234"/>
      <c r="AS950" s="234"/>
      <c r="AT950" s="234"/>
      <c r="AU950" s="235"/>
      <c r="AV950" s="235"/>
      <c r="AW950" s="235"/>
      <c r="AX950" s="235"/>
      <c r="AY950" s="235"/>
      <c r="AZ950" s="235"/>
    </row>
    <row r="951" spans="1:52" ht="17.25" customHeight="1" x14ac:dyDescent="0.2">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c r="AA951" s="234"/>
      <c r="AB951" s="234"/>
      <c r="AC951" s="234"/>
      <c r="AD951" s="234"/>
      <c r="AE951" s="234"/>
      <c r="AF951" s="234"/>
      <c r="AG951" s="234"/>
      <c r="AH951" s="234"/>
      <c r="AI951" s="234"/>
      <c r="AJ951" s="234"/>
      <c r="AK951" s="234"/>
      <c r="AL951" s="234"/>
      <c r="AM951" s="234"/>
      <c r="AN951" s="234"/>
      <c r="AO951" s="234"/>
      <c r="AP951" s="234"/>
      <c r="AQ951" s="234"/>
      <c r="AR951" s="234"/>
      <c r="AS951" s="234"/>
      <c r="AT951" s="234"/>
      <c r="AU951" s="235"/>
      <c r="AV951" s="235"/>
      <c r="AW951" s="235"/>
      <c r="AX951" s="235"/>
      <c r="AY951" s="235"/>
      <c r="AZ951" s="235"/>
    </row>
    <row r="952" spans="1:52" ht="17.25" customHeight="1" x14ac:dyDescent="0.2">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c r="AA952" s="234"/>
      <c r="AB952" s="234"/>
      <c r="AC952" s="234"/>
      <c r="AD952" s="234"/>
      <c r="AE952" s="234"/>
      <c r="AF952" s="234"/>
      <c r="AG952" s="234"/>
      <c r="AH952" s="234"/>
      <c r="AI952" s="234"/>
      <c r="AJ952" s="234"/>
      <c r="AK952" s="234"/>
      <c r="AL952" s="234"/>
      <c r="AM952" s="234"/>
      <c r="AN952" s="234"/>
      <c r="AO952" s="234"/>
      <c r="AP952" s="234"/>
      <c r="AQ952" s="234"/>
      <c r="AR952" s="234"/>
      <c r="AS952" s="234"/>
      <c r="AT952" s="234"/>
      <c r="AU952" s="235"/>
      <c r="AV952" s="235"/>
      <c r="AW952" s="235"/>
      <c r="AX952" s="235"/>
      <c r="AY952" s="235"/>
      <c r="AZ952" s="235"/>
    </row>
    <row r="953" spans="1:52" ht="17.25" customHeight="1" x14ac:dyDescent="0.2">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c r="AA953" s="234"/>
      <c r="AB953" s="234"/>
      <c r="AC953" s="234"/>
      <c r="AD953" s="234"/>
      <c r="AE953" s="234"/>
      <c r="AF953" s="234"/>
      <c r="AG953" s="234"/>
      <c r="AH953" s="234"/>
      <c r="AI953" s="234"/>
      <c r="AJ953" s="234"/>
      <c r="AK953" s="234"/>
      <c r="AL953" s="234"/>
      <c r="AM953" s="234"/>
      <c r="AN953" s="234"/>
      <c r="AO953" s="234"/>
      <c r="AP953" s="234"/>
      <c r="AQ953" s="234"/>
      <c r="AR953" s="234"/>
      <c r="AS953" s="234"/>
      <c r="AT953" s="234"/>
      <c r="AU953" s="235"/>
      <c r="AV953" s="235"/>
      <c r="AW953" s="235"/>
      <c r="AX953" s="235"/>
      <c r="AY953" s="235"/>
      <c r="AZ953" s="235"/>
    </row>
    <row r="954" spans="1:52" ht="17.25" customHeight="1" x14ac:dyDescent="0.2">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c r="AA954" s="234"/>
      <c r="AB954" s="234"/>
      <c r="AC954" s="234"/>
      <c r="AD954" s="234"/>
      <c r="AE954" s="234"/>
      <c r="AF954" s="234"/>
      <c r="AG954" s="234"/>
      <c r="AH954" s="234"/>
      <c r="AI954" s="234"/>
      <c r="AJ954" s="234"/>
      <c r="AK954" s="234"/>
      <c r="AL954" s="234"/>
      <c r="AM954" s="234"/>
      <c r="AN954" s="234"/>
      <c r="AO954" s="234"/>
      <c r="AP954" s="234"/>
      <c r="AQ954" s="234"/>
      <c r="AR954" s="234"/>
      <c r="AS954" s="234"/>
      <c r="AT954" s="234"/>
      <c r="AU954" s="235"/>
      <c r="AV954" s="235"/>
      <c r="AW954" s="235"/>
      <c r="AX954" s="235"/>
      <c r="AY954" s="235"/>
      <c r="AZ954" s="235"/>
    </row>
    <row r="955" spans="1:52" ht="17.25" customHeight="1" x14ac:dyDescent="0.2">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c r="AA955" s="234"/>
      <c r="AB955" s="234"/>
      <c r="AC955" s="234"/>
      <c r="AD955" s="234"/>
      <c r="AE955" s="234"/>
      <c r="AF955" s="234"/>
      <c r="AG955" s="234"/>
      <c r="AH955" s="234"/>
      <c r="AI955" s="234"/>
      <c r="AJ955" s="234"/>
      <c r="AK955" s="234"/>
      <c r="AL955" s="234"/>
      <c r="AM955" s="234"/>
      <c r="AN955" s="234"/>
      <c r="AO955" s="234"/>
      <c r="AP955" s="234"/>
      <c r="AQ955" s="234"/>
      <c r="AR955" s="234"/>
      <c r="AS955" s="234"/>
      <c r="AT955" s="234"/>
      <c r="AU955" s="235"/>
      <c r="AV955" s="235"/>
      <c r="AW955" s="235"/>
      <c r="AX955" s="235"/>
      <c r="AY955" s="235"/>
      <c r="AZ955" s="235"/>
    </row>
    <row r="956" spans="1:52" ht="17.25" customHeight="1" x14ac:dyDescent="0.2">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c r="AA956" s="234"/>
      <c r="AB956" s="234"/>
      <c r="AC956" s="234"/>
      <c r="AD956" s="234"/>
      <c r="AE956" s="234"/>
      <c r="AF956" s="234"/>
      <c r="AG956" s="234"/>
      <c r="AH956" s="234"/>
      <c r="AI956" s="234"/>
      <c r="AJ956" s="234"/>
      <c r="AK956" s="234"/>
      <c r="AL956" s="234"/>
      <c r="AM956" s="234"/>
      <c r="AN956" s="234"/>
      <c r="AO956" s="234"/>
      <c r="AP956" s="234"/>
      <c r="AQ956" s="234"/>
      <c r="AR956" s="234"/>
      <c r="AS956" s="234"/>
      <c r="AT956" s="234"/>
      <c r="AU956" s="235"/>
      <c r="AV956" s="235"/>
      <c r="AW956" s="235"/>
      <c r="AX956" s="235"/>
      <c r="AY956" s="235"/>
      <c r="AZ956" s="235"/>
    </row>
    <row r="957" spans="1:52" ht="17.25" customHeight="1" x14ac:dyDescent="0.2">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c r="AA957" s="234"/>
      <c r="AB957" s="234"/>
      <c r="AC957" s="234"/>
      <c r="AD957" s="234"/>
      <c r="AE957" s="234"/>
      <c r="AF957" s="234"/>
      <c r="AG957" s="234"/>
      <c r="AH957" s="234"/>
      <c r="AI957" s="234"/>
      <c r="AJ957" s="234"/>
      <c r="AK957" s="234"/>
      <c r="AL957" s="234"/>
      <c r="AM957" s="234"/>
      <c r="AN957" s="234"/>
      <c r="AO957" s="234"/>
      <c r="AP957" s="234"/>
      <c r="AQ957" s="234"/>
      <c r="AR957" s="234"/>
      <c r="AS957" s="234"/>
      <c r="AT957" s="234"/>
      <c r="AU957" s="235"/>
      <c r="AV957" s="235"/>
      <c r="AW957" s="235"/>
      <c r="AX957" s="235"/>
      <c r="AY957" s="235"/>
      <c r="AZ957" s="235"/>
    </row>
    <row r="958" spans="1:52" ht="17.25" customHeight="1" x14ac:dyDescent="0.2">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c r="AA958" s="234"/>
      <c r="AB958" s="234"/>
      <c r="AC958" s="234"/>
      <c r="AD958" s="234"/>
      <c r="AE958" s="234"/>
      <c r="AF958" s="234"/>
      <c r="AG958" s="234"/>
      <c r="AH958" s="234"/>
      <c r="AI958" s="234"/>
      <c r="AJ958" s="234"/>
      <c r="AK958" s="234"/>
      <c r="AL958" s="234"/>
      <c r="AM958" s="234"/>
      <c r="AN958" s="234"/>
      <c r="AO958" s="234"/>
      <c r="AP958" s="234"/>
      <c r="AQ958" s="234"/>
      <c r="AR958" s="234"/>
      <c r="AS958" s="234"/>
      <c r="AT958" s="234"/>
      <c r="AU958" s="235"/>
      <c r="AV958" s="235"/>
      <c r="AW958" s="235"/>
      <c r="AX958" s="235"/>
      <c r="AY958" s="235"/>
      <c r="AZ958" s="235"/>
    </row>
    <row r="959" spans="1:52" ht="17.25" customHeight="1" x14ac:dyDescent="0.2">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c r="AA959" s="234"/>
      <c r="AB959" s="234"/>
      <c r="AC959" s="234"/>
      <c r="AD959" s="234"/>
      <c r="AE959" s="234"/>
      <c r="AF959" s="234"/>
      <c r="AG959" s="234"/>
      <c r="AH959" s="234"/>
      <c r="AI959" s="234"/>
      <c r="AJ959" s="234"/>
      <c r="AK959" s="234"/>
      <c r="AL959" s="234"/>
      <c r="AM959" s="234"/>
      <c r="AN959" s="234"/>
      <c r="AO959" s="234"/>
      <c r="AP959" s="234"/>
      <c r="AQ959" s="234"/>
      <c r="AR959" s="234"/>
      <c r="AS959" s="234"/>
      <c r="AT959" s="234"/>
      <c r="AU959" s="235"/>
      <c r="AV959" s="235"/>
      <c r="AW959" s="235"/>
      <c r="AX959" s="235"/>
      <c r="AY959" s="235"/>
      <c r="AZ959" s="235"/>
    </row>
    <row r="960" spans="1:52" ht="17.25" customHeight="1" x14ac:dyDescent="0.2">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c r="AA960" s="234"/>
      <c r="AB960" s="234"/>
      <c r="AC960" s="234"/>
      <c r="AD960" s="234"/>
      <c r="AE960" s="234"/>
      <c r="AF960" s="234"/>
      <c r="AG960" s="234"/>
      <c r="AH960" s="234"/>
      <c r="AI960" s="234"/>
      <c r="AJ960" s="234"/>
      <c r="AK960" s="234"/>
      <c r="AL960" s="234"/>
      <c r="AM960" s="234"/>
      <c r="AN960" s="234"/>
      <c r="AO960" s="234"/>
      <c r="AP960" s="234"/>
      <c r="AQ960" s="234"/>
      <c r="AR960" s="234"/>
      <c r="AS960" s="234"/>
      <c r="AT960" s="234"/>
      <c r="AU960" s="235"/>
      <c r="AV960" s="235"/>
      <c r="AW960" s="235"/>
      <c r="AX960" s="235"/>
      <c r="AY960" s="235"/>
      <c r="AZ960" s="235"/>
    </row>
    <row r="961" spans="1:52" ht="17.25" customHeight="1" x14ac:dyDescent="0.2">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c r="AA961" s="234"/>
      <c r="AB961" s="234"/>
      <c r="AC961" s="234"/>
      <c r="AD961" s="234"/>
      <c r="AE961" s="234"/>
      <c r="AF961" s="234"/>
      <c r="AG961" s="234"/>
      <c r="AH961" s="234"/>
      <c r="AI961" s="234"/>
      <c r="AJ961" s="234"/>
      <c r="AK961" s="234"/>
      <c r="AL961" s="234"/>
      <c r="AM961" s="234"/>
      <c r="AN961" s="234"/>
      <c r="AO961" s="234"/>
      <c r="AP961" s="234"/>
      <c r="AQ961" s="234"/>
      <c r="AR961" s="234"/>
      <c r="AS961" s="234"/>
      <c r="AT961" s="234"/>
      <c r="AU961" s="235"/>
      <c r="AV961" s="235"/>
      <c r="AW961" s="235"/>
      <c r="AX961" s="235"/>
      <c r="AY961" s="235"/>
      <c r="AZ961" s="235"/>
    </row>
    <row r="962" spans="1:52" ht="17.25" customHeight="1" x14ac:dyDescent="0.2">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c r="AA962" s="234"/>
      <c r="AB962" s="234"/>
      <c r="AC962" s="234"/>
      <c r="AD962" s="234"/>
      <c r="AE962" s="234"/>
      <c r="AF962" s="234"/>
      <c r="AG962" s="234"/>
      <c r="AH962" s="234"/>
      <c r="AI962" s="234"/>
      <c r="AJ962" s="234"/>
      <c r="AK962" s="234"/>
      <c r="AL962" s="234"/>
      <c r="AM962" s="234"/>
      <c r="AN962" s="234"/>
      <c r="AO962" s="234"/>
      <c r="AP962" s="234"/>
      <c r="AQ962" s="234"/>
      <c r="AR962" s="234"/>
      <c r="AS962" s="234"/>
      <c r="AT962" s="234"/>
      <c r="AU962" s="235"/>
      <c r="AV962" s="235"/>
      <c r="AW962" s="235"/>
      <c r="AX962" s="235"/>
      <c r="AY962" s="235"/>
      <c r="AZ962" s="235"/>
    </row>
    <row r="963" spans="1:52" ht="17.25" customHeight="1" x14ac:dyDescent="0.2">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c r="AA963" s="234"/>
      <c r="AB963" s="234"/>
      <c r="AC963" s="234"/>
      <c r="AD963" s="234"/>
      <c r="AE963" s="234"/>
      <c r="AF963" s="234"/>
      <c r="AG963" s="234"/>
      <c r="AH963" s="234"/>
      <c r="AI963" s="234"/>
      <c r="AJ963" s="234"/>
      <c r="AK963" s="234"/>
      <c r="AL963" s="234"/>
      <c r="AM963" s="234"/>
      <c r="AN963" s="234"/>
      <c r="AO963" s="234"/>
      <c r="AP963" s="234"/>
      <c r="AQ963" s="234"/>
      <c r="AR963" s="234"/>
      <c r="AS963" s="234"/>
      <c r="AT963" s="234"/>
      <c r="AU963" s="235"/>
      <c r="AV963" s="235"/>
      <c r="AW963" s="235"/>
      <c r="AX963" s="235"/>
      <c r="AY963" s="235"/>
      <c r="AZ963" s="235"/>
    </row>
    <row r="964" spans="1:52" ht="17.25" customHeight="1" x14ac:dyDescent="0.2">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c r="AA964" s="234"/>
      <c r="AB964" s="234"/>
      <c r="AC964" s="234"/>
      <c r="AD964" s="234"/>
      <c r="AE964" s="234"/>
      <c r="AF964" s="234"/>
      <c r="AG964" s="234"/>
      <c r="AH964" s="234"/>
      <c r="AI964" s="234"/>
      <c r="AJ964" s="234"/>
      <c r="AK964" s="234"/>
      <c r="AL964" s="234"/>
      <c r="AM964" s="234"/>
      <c r="AN964" s="234"/>
      <c r="AO964" s="234"/>
      <c r="AP964" s="234"/>
      <c r="AQ964" s="234"/>
      <c r="AR964" s="234"/>
      <c r="AS964" s="234"/>
      <c r="AT964" s="234"/>
      <c r="AU964" s="235"/>
      <c r="AV964" s="235"/>
      <c r="AW964" s="235"/>
      <c r="AX964" s="235"/>
      <c r="AY964" s="235"/>
      <c r="AZ964" s="235"/>
    </row>
    <row r="965" spans="1:52" ht="17.25" customHeight="1" x14ac:dyDescent="0.2">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c r="AA965" s="234"/>
      <c r="AB965" s="234"/>
      <c r="AC965" s="234"/>
      <c r="AD965" s="234"/>
      <c r="AE965" s="234"/>
      <c r="AF965" s="234"/>
      <c r="AG965" s="234"/>
      <c r="AH965" s="234"/>
      <c r="AI965" s="234"/>
      <c r="AJ965" s="234"/>
      <c r="AK965" s="234"/>
      <c r="AL965" s="234"/>
      <c r="AM965" s="234"/>
      <c r="AN965" s="234"/>
      <c r="AO965" s="234"/>
      <c r="AP965" s="234"/>
      <c r="AQ965" s="234"/>
      <c r="AR965" s="234"/>
      <c r="AS965" s="234"/>
      <c r="AT965" s="234"/>
      <c r="AU965" s="235"/>
      <c r="AV965" s="235"/>
      <c r="AW965" s="235"/>
      <c r="AX965" s="235"/>
      <c r="AY965" s="235"/>
      <c r="AZ965" s="235"/>
    </row>
    <row r="966" spans="1:52" ht="17.25" customHeight="1" x14ac:dyDescent="0.2">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c r="AA966" s="234"/>
      <c r="AB966" s="234"/>
      <c r="AC966" s="234"/>
      <c r="AD966" s="234"/>
      <c r="AE966" s="234"/>
      <c r="AF966" s="234"/>
      <c r="AG966" s="234"/>
      <c r="AH966" s="234"/>
      <c r="AI966" s="234"/>
      <c r="AJ966" s="234"/>
      <c r="AK966" s="234"/>
      <c r="AL966" s="234"/>
      <c r="AM966" s="234"/>
      <c r="AN966" s="234"/>
      <c r="AO966" s="234"/>
      <c r="AP966" s="234"/>
      <c r="AQ966" s="234"/>
      <c r="AR966" s="234"/>
      <c r="AS966" s="234"/>
      <c r="AT966" s="234"/>
      <c r="AU966" s="235"/>
      <c r="AV966" s="235"/>
      <c r="AW966" s="235"/>
      <c r="AX966" s="235"/>
      <c r="AY966" s="235"/>
      <c r="AZ966" s="235"/>
    </row>
    <row r="967" spans="1:52" ht="17.25" customHeight="1" x14ac:dyDescent="0.2">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c r="AA967" s="234"/>
      <c r="AB967" s="234"/>
      <c r="AC967" s="234"/>
      <c r="AD967" s="234"/>
      <c r="AE967" s="234"/>
      <c r="AF967" s="234"/>
      <c r="AG967" s="234"/>
      <c r="AH967" s="234"/>
      <c r="AI967" s="234"/>
      <c r="AJ967" s="234"/>
      <c r="AK967" s="234"/>
      <c r="AL967" s="234"/>
      <c r="AM967" s="234"/>
      <c r="AN967" s="234"/>
      <c r="AO967" s="234"/>
      <c r="AP967" s="234"/>
      <c r="AQ967" s="234"/>
      <c r="AR967" s="234"/>
      <c r="AS967" s="234"/>
      <c r="AT967" s="234"/>
      <c r="AU967" s="235"/>
      <c r="AV967" s="235"/>
      <c r="AW967" s="235"/>
      <c r="AX967" s="235"/>
      <c r="AY967" s="235"/>
      <c r="AZ967" s="235"/>
    </row>
    <row r="968" spans="1:52" ht="17.25" customHeight="1" x14ac:dyDescent="0.2">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c r="AA968" s="234"/>
      <c r="AB968" s="234"/>
      <c r="AC968" s="234"/>
      <c r="AD968" s="234"/>
      <c r="AE968" s="234"/>
      <c r="AF968" s="234"/>
      <c r="AG968" s="234"/>
      <c r="AH968" s="234"/>
      <c r="AI968" s="234"/>
      <c r="AJ968" s="234"/>
      <c r="AK968" s="234"/>
      <c r="AL968" s="234"/>
      <c r="AM968" s="234"/>
      <c r="AN968" s="234"/>
      <c r="AO968" s="234"/>
      <c r="AP968" s="234"/>
      <c r="AQ968" s="234"/>
      <c r="AR968" s="234"/>
      <c r="AS968" s="234"/>
      <c r="AT968" s="234"/>
      <c r="AU968" s="235"/>
      <c r="AV968" s="235"/>
      <c r="AW968" s="235"/>
      <c r="AX968" s="235"/>
      <c r="AY968" s="235"/>
      <c r="AZ968" s="235"/>
    </row>
    <row r="969" spans="1:52" ht="17.25" customHeight="1" x14ac:dyDescent="0.2">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c r="AA969" s="234"/>
      <c r="AB969" s="234"/>
      <c r="AC969" s="234"/>
      <c r="AD969" s="234"/>
      <c r="AE969" s="234"/>
      <c r="AF969" s="234"/>
      <c r="AG969" s="234"/>
      <c r="AH969" s="234"/>
      <c r="AI969" s="234"/>
      <c r="AJ969" s="234"/>
      <c r="AK969" s="234"/>
      <c r="AL969" s="234"/>
      <c r="AM969" s="234"/>
      <c r="AN969" s="234"/>
      <c r="AO969" s="234"/>
      <c r="AP969" s="234"/>
      <c r="AQ969" s="234"/>
      <c r="AR969" s="234"/>
      <c r="AS969" s="234"/>
      <c r="AT969" s="234"/>
      <c r="AU969" s="235"/>
      <c r="AV969" s="235"/>
      <c r="AW969" s="235"/>
      <c r="AX969" s="235"/>
      <c r="AY969" s="235"/>
      <c r="AZ969" s="235"/>
    </row>
    <row r="970" spans="1:52" ht="17.25" customHeight="1" x14ac:dyDescent="0.2">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c r="AA970" s="234"/>
      <c r="AB970" s="234"/>
      <c r="AC970" s="234"/>
      <c r="AD970" s="234"/>
      <c r="AE970" s="234"/>
      <c r="AF970" s="234"/>
      <c r="AG970" s="234"/>
      <c r="AH970" s="234"/>
      <c r="AI970" s="234"/>
      <c r="AJ970" s="234"/>
      <c r="AK970" s="234"/>
      <c r="AL970" s="234"/>
      <c r="AM970" s="234"/>
      <c r="AN970" s="234"/>
      <c r="AO970" s="234"/>
      <c r="AP970" s="234"/>
      <c r="AQ970" s="234"/>
      <c r="AR970" s="234"/>
      <c r="AS970" s="234"/>
      <c r="AT970" s="234"/>
      <c r="AU970" s="235"/>
      <c r="AV970" s="235"/>
      <c r="AW970" s="235"/>
      <c r="AX970" s="235"/>
      <c r="AY970" s="235"/>
      <c r="AZ970" s="235"/>
    </row>
    <row r="971" spans="1:52" ht="17.25" customHeight="1" x14ac:dyDescent="0.2">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c r="AA971" s="234"/>
      <c r="AB971" s="234"/>
      <c r="AC971" s="234"/>
      <c r="AD971" s="234"/>
      <c r="AE971" s="234"/>
      <c r="AF971" s="234"/>
      <c r="AG971" s="234"/>
      <c r="AH971" s="234"/>
      <c r="AI971" s="234"/>
      <c r="AJ971" s="234"/>
      <c r="AK971" s="234"/>
      <c r="AL971" s="234"/>
      <c r="AM971" s="234"/>
      <c r="AN971" s="234"/>
      <c r="AO971" s="234"/>
      <c r="AP971" s="234"/>
      <c r="AQ971" s="234"/>
      <c r="AR971" s="234"/>
      <c r="AS971" s="234"/>
      <c r="AT971" s="234"/>
      <c r="AU971" s="235"/>
      <c r="AV971" s="235"/>
      <c r="AW971" s="235"/>
      <c r="AX971" s="235"/>
      <c r="AY971" s="235"/>
      <c r="AZ971" s="235"/>
    </row>
    <row r="972" spans="1:52" ht="17.25" customHeight="1" x14ac:dyDescent="0.2">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c r="AA972" s="234"/>
      <c r="AB972" s="234"/>
      <c r="AC972" s="234"/>
      <c r="AD972" s="234"/>
      <c r="AE972" s="234"/>
      <c r="AF972" s="234"/>
      <c r="AG972" s="234"/>
      <c r="AH972" s="234"/>
      <c r="AI972" s="234"/>
      <c r="AJ972" s="234"/>
      <c r="AK972" s="234"/>
      <c r="AL972" s="234"/>
      <c r="AM972" s="234"/>
      <c r="AN972" s="234"/>
      <c r="AO972" s="234"/>
      <c r="AP972" s="234"/>
      <c r="AQ972" s="234"/>
      <c r="AR972" s="234"/>
      <c r="AS972" s="234"/>
      <c r="AT972" s="234"/>
      <c r="AU972" s="235"/>
      <c r="AV972" s="235"/>
      <c r="AW972" s="235"/>
      <c r="AX972" s="235"/>
      <c r="AY972" s="235"/>
      <c r="AZ972" s="235"/>
    </row>
    <row r="973" spans="1:52" ht="17.25" customHeight="1" x14ac:dyDescent="0.2">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c r="AA973" s="234"/>
      <c r="AB973" s="234"/>
      <c r="AC973" s="234"/>
      <c r="AD973" s="234"/>
      <c r="AE973" s="234"/>
      <c r="AF973" s="234"/>
      <c r="AG973" s="234"/>
      <c r="AH973" s="234"/>
      <c r="AI973" s="234"/>
      <c r="AJ973" s="234"/>
      <c r="AK973" s="234"/>
      <c r="AL973" s="234"/>
      <c r="AM973" s="234"/>
      <c r="AN973" s="234"/>
      <c r="AO973" s="234"/>
      <c r="AP973" s="234"/>
      <c r="AQ973" s="234"/>
      <c r="AR973" s="234"/>
      <c r="AS973" s="234"/>
      <c r="AT973" s="234"/>
      <c r="AU973" s="235"/>
      <c r="AV973" s="235"/>
      <c r="AW973" s="235"/>
      <c r="AX973" s="235"/>
      <c r="AY973" s="235"/>
      <c r="AZ973" s="235"/>
    </row>
    <row r="974" spans="1:52" ht="17.25" customHeight="1" x14ac:dyDescent="0.2">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c r="AA974" s="234"/>
      <c r="AB974" s="234"/>
      <c r="AC974" s="234"/>
      <c r="AD974" s="234"/>
      <c r="AE974" s="234"/>
      <c r="AF974" s="234"/>
      <c r="AG974" s="234"/>
      <c r="AH974" s="234"/>
      <c r="AI974" s="234"/>
      <c r="AJ974" s="234"/>
      <c r="AK974" s="234"/>
      <c r="AL974" s="234"/>
      <c r="AM974" s="234"/>
      <c r="AN974" s="234"/>
      <c r="AO974" s="234"/>
      <c r="AP974" s="234"/>
      <c r="AQ974" s="234"/>
      <c r="AR974" s="234"/>
      <c r="AS974" s="234"/>
      <c r="AT974" s="234"/>
      <c r="AU974" s="235"/>
      <c r="AV974" s="235"/>
      <c r="AW974" s="235"/>
      <c r="AX974" s="235"/>
      <c r="AY974" s="235"/>
      <c r="AZ974" s="235"/>
    </row>
    <row r="975" spans="1:52" ht="17.25" customHeight="1" x14ac:dyDescent="0.2">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c r="AA975" s="234"/>
      <c r="AB975" s="234"/>
      <c r="AC975" s="234"/>
      <c r="AD975" s="234"/>
      <c r="AE975" s="234"/>
      <c r="AF975" s="234"/>
      <c r="AG975" s="234"/>
      <c r="AH975" s="234"/>
      <c r="AI975" s="234"/>
      <c r="AJ975" s="234"/>
      <c r="AK975" s="234"/>
      <c r="AL975" s="234"/>
      <c r="AM975" s="234"/>
      <c r="AN975" s="234"/>
      <c r="AO975" s="234"/>
      <c r="AP975" s="234"/>
      <c r="AQ975" s="234"/>
      <c r="AR975" s="234"/>
      <c r="AS975" s="234"/>
      <c r="AT975" s="234"/>
      <c r="AU975" s="235"/>
      <c r="AV975" s="235"/>
      <c r="AW975" s="235"/>
      <c r="AX975" s="235"/>
      <c r="AY975" s="235"/>
      <c r="AZ975" s="235"/>
    </row>
    <row r="976" spans="1:52" ht="17.25" customHeight="1" x14ac:dyDescent="0.2">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c r="AA976" s="234"/>
      <c r="AB976" s="234"/>
      <c r="AC976" s="234"/>
      <c r="AD976" s="234"/>
      <c r="AE976" s="234"/>
      <c r="AF976" s="234"/>
      <c r="AG976" s="234"/>
      <c r="AH976" s="234"/>
      <c r="AI976" s="234"/>
      <c r="AJ976" s="234"/>
      <c r="AK976" s="234"/>
      <c r="AL976" s="234"/>
      <c r="AM976" s="234"/>
      <c r="AN976" s="234"/>
      <c r="AO976" s="234"/>
      <c r="AP976" s="234"/>
      <c r="AQ976" s="234"/>
      <c r="AR976" s="234"/>
      <c r="AS976" s="234"/>
      <c r="AT976" s="234"/>
      <c r="AU976" s="235"/>
      <c r="AV976" s="235"/>
      <c r="AW976" s="235"/>
      <c r="AX976" s="235"/>
      <c r="AY976" s="235"/>
      <c r="AZ976" s="235"/>
    </row>
    <row r="977" spans="1:52" ht="17.25" customHeight="1" x14ac:dyDescent="0.2">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c r="AA977" s="234"/>
      <c r="AB977" s="234"/>
      <c r="AC977" s="234"/>
      <c r="AD977" s="234"/>
      <c r="AE977" s="234"/>
      <c r="AF977" s="234"/>
      <c r="AG977" s="234"/>
      <c r="AH977" s="234"/>
      <c r="AI977" s="234"/>
      <c r="AJ977" s="234"/>
      <c r="AK977" s="234"/>
      <c r="AL977" s="234"/>
      <c r="AM977" s="234"/>
      <c r="AN977" s="234"/>
      <c r="AO977" s="234"/>
      <c r="AP977" s="234"/>
      <c r="AQ977" s="234"/>
      <c r="AR977" s="234"/>
      <c r="AS977" s="234"/>
      <c r="AT977" s="234"/>
      <c r="AU977" s="235"/>
      <c r="AV977" s="235"/>
      <c r="AW977" s="235"/>
      <c r="AX977" s="235"/>
      <c r="AY977" s="235"/>
      <c r="AZ977" s="235"/>
    </row>
    <row r="978" spans="1:52" ht="17.25" customHeight="1" x14ac:dyDescent="0.2">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c r="AA978" s="234"/>
      <c r="AB978" s="234"/>
      <c r="AC978" s="234"/>
      <c r="AD978" s="234"/>
      <c r="AE978" s="234"/>
      <c r="AF978" s="234"/>
      <c r="AG978" s="234"/>
      <c r="AH978" s="234"/>
      <c r="AI978" s="234"/>
      <c r="AJ978" s="234"/>
      <c r="AK978" s="234"/>
      <c r="AL978" s="234"/>
      <c r="AM978" s="234"/>
      <c r="AN978" s="234"/>
      <c r="AO978" s="234"/>
      <c r="AP978" s="234"/>
      <c r="AQ978" s="234"/>
      <c r="AR978" s="234"/>
      <c r="AS978" s="234"/>
      <c r="AT978" s="234"/>
      <c r="AU978" s="235"/>
      <c r="AV978" s="235"/>
      <c r="AW978" s="235"/>
      <c r="AX978" s="235"/>
      <c r="AY978" s="235"/>
      <c r="AZ978" s="235"/>
    </row>
    <row r="979" spans="1:52" ht="17.25" customHeight="1" x14ac:dyDescent="0.2">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c r="AA979" s="234"/>
      <c r="AB979" s="234"/>
      <c r="AC979" s="234"/>
      <c r="AD979" s="234"/>
      <c r="AE979" s="234"/>
      <c r="AF979" s="234"/>
      <c r="AG979" s="234"/>
      <c r="AH979" s="234"/>
      <c r="AI979" s="234"/>
      <c r="AJ979" s="234"/>
      <c r="AK979" s="234"/>
      <c r="AL979" s="234"/>
      <c r="AM979" s="234"/>
      <c r="AN979" s="234"/>
      <c r="AO979" s="234"/>
      <c r="AP979" s="234"/>
      <c r="AQ979" s="234"/>
      <c r="AR979" s="234"/>
      <c r="AS979" s="234"/>
      <c r="AT979" s="234"/>
      <c r="AU979" s="235"/>
      <c r="AV979" s="235"/>
      <c r="AW979" s="235"/>
      <c r="AX979" s="235"/>
      <c r="AY979" s="235"/>
      <c r="AZ979" s="235"/>
    </row>
    <row r="980" spans="1:52" ht="17.25" customHeight="1" x14ac:dyDescent="0.2">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c r="AA980" s="234"/>
      <c r="AB980" s="234"/>
      <c r="AC980" s="234"/>
      <c r="AD980" s="234"/>
      <c r="AE980" s="234"/>
      <c r="AF980" s="234"/>
      <c r="AG980" s="234"/>
      <c r="AH980" s="234"/>
      <c r="AI980" s="234"/>
      <c r="AJ980" s="234"/>
      <c r="AK980" s="234"/>
      <c r="AL980" s="234"/>
      <c r="AM980" s="234"/>
      <c r="AN980" s="234"/>
      <c r="AO980" s="234"/>
      <c r="AP980" s="234"/>
      <c r="AQ980" s="234"/>
      <c r="AR980" s="234"/>
      <c r="AS980" s="234"/>
      <c r="AT980" s="234"/>
      <c r="AU980" s="235"/>
      <c r="AV980" s="235"/>
      <c r="AW980" s="235"/>
      <c r="AX980" s="235"/>
      <c r="AY980" s="235"/>
      <c r="AZ980" s="235"/>
    </row>
    <row r="981" spans="1:52" ht="17.25" customHeight="1" x14ac:dyDescent="0.2">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c r="AA981" s="234"/>
      <c r="AB981" s="234"/>
      <c r="AC981" s="234"/>
      <c r="AD981" s="234"/>
      <c r="AE981" s="234"/>
      <c r="AF981" s="234"/>
      <c r="AG981" s="234"/>
      <c r="AH981" s="234"/>
      <c r="AI981" s="234"/>
      <c r="AJ981" s="234"/>
      <c r="AK981" s="234"/>
      <c r="AL981" s="234"/>
      <c r="AM981" s="234"/>
      <c r="AN981" s="234"/>
      <c r="AO981" s="234"/>
      <c r="AP981" s="234"/>
      <c r="AQ981" s="234"/>
      <c r="AR981" s="234"/>
      <c r="AS981" s="234"/>
      <c r="AT981" s="234"/>
      <c r="AU981" s="235"/>
      <c r="AV981" s="235"/>
      <c r="AW981" s="235"/>
      <c r="AX981" s="235"/>
      <c r="AY981" s="235"/>
      <c r="AZ981" s="235"/>
    </row>
    <row r="982" spans="1:52" ht="17.25" customHeight="1" x14ac:dyDescent="0.2">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c r="AA982" s="234"/>
      <c r="AB982" s="234"/>
      <c r="AC982" s="234"/>
      <c r="AD982" s="234"/>
      <c r="AE982" s="234"/>
      <c r="AF982" s="234"/>
      <c r="AG982" s="234"/>
      <c r="AH982" s="234"/>
      <c r="AI982" s="234"/>
      <c r="AJ982" s="234"/>
      <c r="AK982" s="234"/>
      <c r="AL982" s="234"/>
      <c r="AM982" s="234"/>
      <c r="AN982" s="234"/>
      <c r="AO982" s="234"/>
      <c r="AP982" s="234"/>
      <c r="AQ982" s="234"/>
      <c r="AR982" s="234"/>
      <c r="AS982" s="234"/>
      <c r="AT982" s="234"/>
      <c r="AU982" s="235"/>
      <c r="AV982" s="235"/>
      <c r="AW982" s="235"/>
      <c r="AX982" s="235"/>
      <c r="AY982" s="235"/>
      <c r="AZ982" s="235"/>
    </row>
    <row r="983" spans="1:52" ht="17.25" customHeight="1" x14ac:dyDescent="0.2">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c r="AA983" s="234"/>
      <c r="AB983" s="234"/>
      <c r="AC983" s="234"/>
      <c r="AD983" s="234"/>
      <c r="AE983" s="234"/>
      <c r="AF983" s="234"/>
      <c r="AG983" s="234"/>
      <c r="AH983" s="234"/>
      <c r="AI983" s="234"/>
      <c r="AJ983" s="234"/>
      <c r="AK983" s="234"/>
      <c r="AL983" s="234"/>
      <c r="AM983" s="234"/>
      <c r="AN983" s="234"/>
      <c r="AO983" s="234"/>
      <c r="AP983" s="234"/>
      <c r="AQ983" s="234"/>
      <c r="AR983" s="234"/>
      <c r="AS983" s="234"/>
      <c r="AT983" s="234"/>
      <c r="AU983" s="235"/>
      <c r="AV983" s="235"/>
      <c r="AW983" s="235"/>
      <c r="AX983" s="235"/>
      <c r="AY983" s="235"/>
      <c r="AZ983" s="235"/>
    </row>
    <row r="984" spans="1:52" ht="17.25" customHeight="1" x14ac:dyDescent="0.2">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c r="AA984" s="234"/>
      <c r="AB984" s="234"/>
      <c r="AC984" s="234"/>
      <c r="AD984" s="234"/>
      <c r="AE984" s="234"/>
      <c r="AF984" s="234"/>
      <c r="AG984" s="234"/>
      <c r="AH984" s="234"/>
      <c r="AI984" s="234"/>
      <c r="AJ984" s="234"/>
      <c r="AK984" s="234"/>
      <c r="AL984" s="234"/>
      <c r="AM984" s="234"/>
      <c r="AN984" s="234"/>
      <c r="AO984" s="234"/>
      <c r="AP984" s="234"/>
      <c r="AQ984" s="234"/>
      <c r="AR984" s="234"/>
      <c r="AS984" s="234"/>
      <c r="AT984" s="234"/>
      <c r="AU984" s="235"/>
      <c r="AV984" s="235"/>
      <c r="AW984" s="235"/>
      <c r="AX984" s="235"/>
      <c r="AY984" s="235"/>
      <c r="AZ984" s="235"/>
    </row>
    <row r="985" spans="1:52" ht="17.25" customHeight="1" x14ac:dyDescent="0.2">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c r="AA985" s="234"/>
      <c r="AB985" s="234"/>
      <c r="AC985" s="234"/>
      <c r="AD985" s="234"/>
      <c r="AE985" s="234"/>
      <c r="AF985" s="234"/>
      <c r="AG985" s="234"/>
      <c r="AH985" s="234"/>
      <c r="AI985" s="234"/>
      <c r="AJ985" s="234"/>
      <c r="AK985" s="234"/>
      <c r="AL985" s="234"/>
      <c r="AM985" s="234"/>
      <c r="AN985" s="234"/>
      <c r="AO985" s="234"/>
      <c r="AP985" s="234"/>
      <c r="AQ985" s="234"/>
      <c r="AR985" s="234"/>
      <c r="AS985" s="234"/>
      <c r="AT985" s="234"/>
      <c r="AU985" s="235"/>
      <c r="AV985" s="235"/>
      <c r="AW985" s="235"/>
      <c r="AX985" s="235"/>
      <c r="AY985" s="235"/>
      <c r="AZ985" s="235"/>
    </row>
    <row r="986" spans="1:52" ht="17.25" customHeight="1" x14ac:dyDescent="0.2">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c r="AA986" s="234"/>
      <c r="AB986" s="234"/>
      <c r="AC986" s="234"/>
      <c r="AD986" s="234"/>
      <c r="AE986" s="234"/>
      <c r="AF986" s="234"/>
      <c r="AG986" s="234"/>
      <c r="AH986" s="234"/>
      <c r="AI986" s="234"/>
      <c r="AJ986" s="234"/>
      <c r="AK986" s="234"/>
      <c r="AL986" s="234"/>
      <c r="AM986" s="234"/>
      <c r="AN986" s="234"/>
      <c r="AO986" s="234"/>
      <c r="AP986" s="234"/>
      <c r="AQ986" s="234"/>
      <c r="AR986" s="234"/>
      <c r="AS986" s="234"/>
      <c r="AT986" s="234"/>
      <c r="AU986" s="235"/>
      <c r="AV986" s="235"/>
      <c r="AW986" s="235"/>
      <c r="AX986" s="235"/>
      <c r="AY986" s="235"/>
      <c r="AZ986" s="235"/>
    </row>
  </sheetData>
  <mergeCells count="157">
    <mergeCell ref="W12:W16"/>
    <mergeCell ref="V12:V16"/>
    <mergeCell ref="U12:U16"/>
    <mergeCell ref="T12:T16"/>
    <mergeCell ref="S12:S16"/>
    <mergeCell ref="A1:B3"/>
    <mergeCell ref="M12:M16"/>
    <mergeCell ref="N12:N16"/>
    <mergeCell ref="O12:O16"/>
    <mergeCell ref="P12:P16"/>
    <mergeCell ref="P7:P8"/>
    <mergeCell ref="Q7:Q8"/>
    <mergeCell ref="R7:R8"/>
    <mergeCell ref="S7:S8"/>
    <mergeCell ref="T7:T8"/>
    <mergeCell ref="R12:R16"/>
    <mergeCell ref="Q12:Q16"/>
    <mergeCell ref="S28:S29"/>
    <mergeCell ref="T28:T29"/>
    <mergeCell ref="U28:U29"/>
    <mergeCell ref="V28:V29"/>
    <mergeCell ref="W28:W29"/>
    <mergeCell ref="J28:J29"/>
    <mergeCell ref="K28:K29"/>
    <mergeCell ref="N28:N29"/>
    <mergeCell ref="O28:O29"/>
    <mergeCell ref="P28:P29"/>
    <mergeCell ref="Q28:Q29"/>
    <mergeCell ref="R28:R29"/>
    <mergeCell ref="K52:K54"/>
    <mergeCell ref="L52:L54"/>
    <mergeCell ref="M52:M54"/>
    <mergeCell ref="A30:A31"/>
    <mergeCell ref="B30:B31"/>
    <mergeCell ref="C30:C31"/>
    <mergeCell ref="D30:D31"/>
    <mergeCell ref="E30:E31"/>
    <mergeCell ref="G28:G29"/>
    <mergeCell ref="I28:I29"/>
    <mergeCell ref="M28:M29"/>
    <mergeCell ref="B49:B51"/>
    <mergeCell ref="A49:A51"/>
    <mergeCell ref="A52:A54"/>
    <mergeCell ref="B52:B54"/>
    <mergeCell ref="B55:B56"/>
    <mergeCell ref="A55:A56"/>
    <mergeCell ref="B42:B44"/>
    <mergeCell ref="G49:G51"/>
    <mergeCell ref="H49:H51"/>
    <mergeCell ref="I49:I51"/>
    <mergeCell ref="J49:J51"/>
    <mergeCell ref="K49:K51"/>
    <mergeCell ref="L49:L51"/>
    <mergeCell ref="M49:M51"/>
    <mergeCell ref="I55:I56"/>
    <mergeCell ref="J55:J56"/>
    <mergeCell ref="K55:K56"/>
    <mergeCell ref="L55:L56"/>
    <mergeCell ref="M55:M56"/>
    <mergeCell ref="C52:C54"/>
    <mergeCell ref="D52:D54"/>
    <mergeCell ref="I52:I54"/>
    <mergeCell ref="J52:J54"/>
    <mergeCell ref="C49:C51"/>
    <mergeCell ref="C42:C44"/>
    <mergeCell ref="D12:D16"/>
    <mergeCell ref="E12:E16"/>
    <mergeCell ref="B12:B16"/>
    <mergeCell ref="C12:C16"/>
    <mergeCell ref="I12:I16"/>
    <mergeCell ref="J12:J16"/>
    <mergeCell ref="K12:K16"/>
    <mergeCell ref="G42:G44"/>
    <mergeCell ref="F42:F44"/>
    <mergeCell ref="E42:E44"/>
    <mergeCell ref="D42:D44"/>
    <mergeCell ref="F28:F29"/>
    <mergeCell ref="H28:H29"/>
    <mergeCell ref="G68:G69"/>
    <mergeCell ref="F49:F51"/>
    <mergeCell ref="E49:E51"/>
    <mergeCell ref="D49:D51"/>
    <mergeCell ref="E52:E54"/>
    <mergeCell ref="F52:F54"/>
    <mergeCell ref="G52:G54"/>
    <mergeCell ref="H52:H54"/>
    <mergeCell ref="C55:C56"/>
    <mergeCell ref="D55:D56"/>
    <mergeCell ref="E55:E56"/>
    <mergeCell ref="F55:F56"/>
    <mergeCell ref="G55:G56"/>
    <mergeCell ref="H55:H56"/>
    <mergeCell ref="U55:U56"/>
    <mergeCell ref="V55:V56"/>
    <mergeCell ref="W55:W56"/>
    <mergeCell ref="N55:N56"/>
    <mergeCell ref="O55:O56"/>
    <mergeCell ref="P55:P56"/>
    <mergeCell ref="Q55:Q56"/>
    <mergeCell ref="R55:R56"/>
    <mergeCell ref="S55:S56"/>
    <mergeCell ref="T55:T56"/>
    <mergeCell ref="U52:U54"/>
    <mergeCell ref="V52:V54"/>
    <mergeCell ref="W52:W54"/>
    <mergeCell ref="N52:N54"/>
    <mergeCell ref="O52:O54"/>
    <mergeCell ref="P52:P54"/>
    <mergeCell ref="Q52:Q54"/>
    <mergeCell ref="R52:R54"/>
    <mergeCell ref="S52:S54"/>
    <mergeCell ref="T52:T54"/>
    <mergeCell ref="U49:U51"/>
    <mergeCell ref="V49:V51"/>
    <mergeCell ref="W49:W51"/>
    <mergeCell ref="N49:N51"/>
    <mergeCell ref="O49:O51"/>
    <mergeCell ref="P49:P51"/>
    <mergeCell ref="Q49:Q51"/>
    <mergeCell ref="R49:R51"/>
    <mergeCell ref="S49:S51"/>
    <mergeCell ref="T49:T51"/>
    <mergeCell ref="A28:A29"/>
    <mergeCell ref="A12:A16"/>
    <mergeCell ref="A7:G7"/>
    <mergeCell ref="I7:L7"/>
    <mergeCell ref="B28:B29"/>
    <mergeCell ref="C28:C29"/>
    <mergeCell ref="D28:D29"/>
    <mergeCell ref="E28:E29"/>
    <mergeCell ref="H12:H16"/>
    <mergeCell ref="L28:L29"/>
    <mergeCell ref="L12:L16"/>
    <mergeCell ref="AO7:AO8"/>
    <mergeCell ref="A6:O6"/>
    <mergeCell ref="P6:W6"/>
    <mergeCell ref="X6:AG6"/>
    <mergeCell ref="AH6:AP6"/>
    <mergeCell ref="H7:H8"/>
    <mergeCell ref="AP7:AP8"/>
    <mergeCell ref="C1:W3"/>
    <mergeCell ref="M7:N7"/>
    <mergeCell ref="O7:O8"/>
    <mergeCell ref="U7:U8"/>
    <mergeCell ref="X7:Z7"/>
    <mergeCell ref="AA7:AA8"/>
    <mergeCell ref="V7:V8"/>
    <mergeCell ref="W7:W8"/>
    <mergeCell ref="AB7:AB8"/>
    <mergeCell ref="AC7:AG7"/>
    <mergeCell ref="AH7:AH8"/>
    <mergeCell ref="AI7:AI8"/>
    <mergeCell ref="AJ7:AJ8"/>
    <mergeCell ref="AK7:AK8"/>
    <mergeCell ref="AL7:AL8"/>
    <mergeCell ref="AM7:AM8"/>
    <mergeCell ref="AN7:AN8"/>
  </mergeCells>
  <conditionalFormatting sqref="K42:K45">
    <cfRule type="expression" dxfId="5" priority="1">
      <formula>COUNTIF(#REF!,K42)&gt;1</formula>
    </cfRule>
  </conditionalFormatting>
  <conditionalFormatting sqref="G42:G45">
    <cfRule type="expression" dxfId="4" priority="2">
      <formula>COUNTIF(#REF!,G42)&gt;1</formula>
    </cfRule>
  </conditionalFormatting>
  <conditionalFormatting sqref="J19:J20">
    <cfRule type="expression" dxfId="3" priority="3">
      <formula>COUNTIF(K:K,J19)&gt;1</formula>
    </cfRule>
  </conditionalFormatting>
  <conditionalFormatting sqref="J32:J35">
    <cfRule type="expression" dxfId="2" priority="4">
      <formula>COUNTIF(K:K,J32)&gt;1</formula>
    </cfRule>
  </conditionalFormatting>
  <conditionalFormatting sqref="G8:G41 G49:G986">
    <cfRule type="expression" dxfId="1" priority="5">
      <formula>COUNTIF(G:G,G8)&gt;1</formula>
    </cfRule>
  </conditionalFormatting>
  <conditionalFormatting sqref="K8:K18 K21:K31 K36:K41 K49:K986">
    <cfRule type="expression" dxfId="0" priority="6">
      <formula>COUNTIF(K:K,K8)&gt;1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1000"/>
  <sheetViews>
    <sheetView zoomScale="60" zoomScaleNormal="60" workbookViewId="0"/>
  </sheetViews>
  <sheetFormatPr baseColWidth="10" defaultColWidth="12.5703125" defaultRowHeight="15" customHeight="1" x14ac:dyDescent="0.2"/>
  <cols>
    <col min="1" max="1" width="8.42578125" customWidth="1"/>
    <col min="3" max="7" width="17.5703125" customWidth="1"/>
    <col min="8" max="8" width="5.5703125" customWidth="1"/>
    <col min="11" max="15" width="17.5703125" customWidth="1"/>
  </cols>
  <sheetData>
    <row r="1" spans="1:15" ht="15.75" customHeight="1" x14ac:dyDescent="0.25">
      <c r="A1" s="1"/>
      <c r="B1" s="1"/>
      <c r="C1" s="45"/>
      <c r="D1" s="46"/>
      <c r="E1" s="94"/>
      <c r="F1" s="76"/>
      <c r="G1" s="76"/>
      <c r="I1" s="1"/>
      <c r="J1" s="1"/>
      <c r="K1" s="45"/>
      <c r="L1" s="46"/>
      <c r="M1" s="94"/>
      <c r="N1" s="76"/>
      <c r="O1" s="76"/>
    </row>
    <row r="2" spans="1:15" ht="15.75" customHeight="1" x14ac:dyDescent="0.25">
      <c r="A2" s="1"/>
      <c r="B2" s="95" t="s">
        <v>492</v>
      </c>
      <c r="C2" s="69"/>
      <c r="D2" s="69"/>
      <c r="E2" s="69"/>
      <c r="F2" s="69"/>
      <c r="G2" s="69"/>
      <c r="I2" s="1"/>
      <c r="J2" s="95" t="s">
        <v>493</v>
      </c>
      <c r="K2" s="69"/>
      <c r="L2" s="69"/>
      <c r="M2" s="69"/>
      <c r="N2" s="69"/>
      <c r="O2" s="69"/>
    </row>
    <row r="3" spans="1:15" ht="15.75" customHeight="1" x14ac:dyDescent="0.25">
      <c r="A3" s="1"/>
      <c r="B3" s="1"/>
      <c r="C3" s="47"/>
      <c r="D3" s="48"/>
      <c r="E3" s="48"/>
      <c r="F3" s="48"/>
      <c r="G3" s="48"/>
      <c r="I3" s="1"/>
      <c r="J3" s="1"/>
      <c r="K3" s="47"/>
      <c r="L3" s="48"/>
      <c r="M3" s="48"/>
      <c r="N3" s="48"/>
      <c r="O3" s="48"/>
    </row>
    <row r="4" spans="1:15" ht="66" customHeight="1" x14ac:dyDescent="0.2">
      <c r="A4" s="96" t="s">
        <v>4</v>
      </c>
      <c r="B4" s="49" t="s">
        <v>5</v>
      </c>
      <c r="C4" s="50" t="str">
        <f ca="1">IF(COUNTIF('CONSOLIDADO GENERAL'!$AV$7:$AV$72,51),COUNTIF('CONSOLIDADO GENERAL'!$AV$7:$AV$72,51)," ")</f>
        <v xml:space="preserve"> </v>
      </c>
      <c r="D4" s="51" t="str">
        <f ca="1">IF(COUNTIF('CONSOLIDADO GENERAL'!$AV$7:$AV$72,52),COUNTIF('CONSOLIDADO GENERAL'!$AV$7:$AV$72,52)," ")</f>
        <v xml:space="preserve"> </v>
      </c>
      <c r="E4" s="51" t="str">
        <f ca="1">IF(COUNTIF('CONSOLIDADO GENERAL'!$AV$7:$AV$72,53),COUNTIF('CONSOLIDADO GENERAL'!$AV$7:$AV$72,53)," ")</f>
        <v xml:space="preserve"> </v>
      </c>
      <c r="F4" s="52" t="str">
        <f ca="1">IF(COUNTIF('CONSOLIDADO GENERAL'!$AV$7:$AV$72,54),COUNTIF('CONSOLIDADO GENERAL'!$AV$7:$AV$72,54)," ")</f>
        <v xml:space="preserve"> </v>
      </c>
      <c r="G4" s="53" t="str">
        <f ca="1">IF(COUNTIF('CONSOLIDADO GENERAL'!$AV$7:$AV$72,55),COUNTIF('CONSOLIDADO GENERAL'!$AV$7:$AV$72,55)," ")</f>
        <v xml:space="preserve"> </v>
      </c>
      <c r="I4" s="96" t="s">
        <v>4</v>
      </c>
      <c r="J4" s="49" t="s">
        <v>5</v>
      </c>
      <c r="K4" s="50" t="str">
        <f ca="1">IF(COUNTIF('CONSOLIDADO GENERAL'!$AW$7:$AW$73,51),COUNTIF('CONSOLIDADO GENERAL'!$AW$7:$AW$73,51)," ")</f>
        <v xml:space="preserve"> </v>
      </c>
      <c r="L4" s="51" t="s">
        <v>496</v>
      </c>
      <c r="M4" s="51" t="str">
        <f ca="1">IF(COUNTIF('CONSOLIDADO GENERAL'!$AW$7:$AW$73,53),COUNTIF('CONSOLIDADO GENERAL'!$AW$7:$AW$73,53)," ")</f>
        <v xml:space="preserve"> </v>
      </c>
      <c r="N4" s="52" t="str">
        <f ca="1">IF(COUNTIF('CONSOLIDADO GENERAL'!$AW$7:$AW$73,54),COUNTIF('CONSOLIDADO GENERAL'!$AW$7:$AW$73,54)," ")</f>
        <v xml:space="preserve"> </v>
      </c>
      <c r="O4" s="53" t="str">
        <f ca="1">IF(COUNTIF('CONSOLIDADO GENERAL'!$AW$7:$AW$73,55),COUNTIF('CONSOLIDADO GENERAL'!$AW$7:$AW$73,55)," ")</f>
        <v xml:space="preserve"> </v>
      </c>
    </row>
    <row r="5" spans="1:15" ht="66" customHeight="1" x14ac:dyDescent="0.2">
      <c r="A5" s="73"/>
      <c r="B5" s="49" t="s">
        <v>7</v>
      </c>
      <c r="C5" s="54" t="str">
        <f ca="1">IF(COUNTIF('CONSOLIDADO GENERAL'!$AV$7:$AV$72,41),COUNTIF('CONSOLIDADO GENERAL'!$AV$7:$AV$72,41)," ")</f>
        <v xml:space="preserve"> </v>
      </c>
      <c r="D5" s="55" t="str">
        <f ca="1">IF(COUNTIF('CONSOLIDADO GENERAL'!$AV$7:$AV$72,42),COUNTIF('CONSOLIDADO GENERAL'!$AV$7:$AV$72,42)," ")</f>
        <v xml:space="preserve"> </v>
      </c>
      <c r="E5" s="56" t="str">
        <f ca="1">IF(COUNTIF('CONSOLIDADO GENERAL'!$AV$7:$AV$72,43),COUNTIF('CONSOLIDADO GENERAL'!$AV$7:$AV$72,43)," ")</f>
        <v xml:space="preserve"> </v>
      </c>
      <c r="F5" s="56" t="str">
        <f ca="1">IF(COUNTIF('CONSOLIDADO GENERAL'!$AV$7:$AV$72,44),COUNTIF('CONSOLIDADO GENERAL'!$AV$7:$AV$72,44)," ")</f>
        <v xml:space="preserve"> </v>
      </c>
      <c r="G5" s="57" t="str">
        <f ca="1">IF(COUNTIF('CONSOLIDADO GENERAL'!$AV$7:$AV$72,45),COUNTIF('CONSOLIDADO GENERAL'!$AV$7:$AV$72,45)," ")</f>
        <v xml:space="preserve"> </v>
      </c>
      <c r="I5" s="73"/>
      <c r="J5" s="49" t="s">
        <v>7</v>
      </c>
      <c r="K5" s="54" t="str">
        <f ca="1">IF(COUNTIF('CONSOLIDADO GENERAL'!$AW$7:$AW$73,41),COUNTIF('CONSOLIDADO GENERAL'!$AW$7:$AW$73,41)," ")</f>
        <v xml:space="preserve"> </v>
      </c>
      <c r="L5" s="55" t="str">
        <f ca="1">IF(COUNTIF('CONSOLIDADO GENERAL'!$AW$7:$AW$73,42),COUNTIF('CONSOLIDADO GENERAL'!$AW$7:$AW$73,42)," ")</f>
        <v xml:space="preserve"> </v>
      </c>
      <c r="M5" s="56" t="str">
        <f ca="1">IF(COUNTIF('CONSOLIDADO GENERAL'!$AW$7:$AW$73,43),COUNTIF('CONSOLIDADO GENERAL'!$AW$7:$AW$73,43)," ")</f>
        <v xml:space="preserve"> </v>
      </c>
      <c r="N5" s="56" t="str">
        <f ca="1">IF(COUNTIF('CONSOLIDADO GENERAL'!$AW$7:$AW$73,44),COUNTIF('CONSOLIDADO GENERAL'!$AW$7:$AW$73,44)," ")</f>
        <v xml:space="preserve"> </v>
      </c>
      <c r="O5" s="57" t="str">
        <f ca="1">IF(COUNTIF('CONSOLIDADO GENERAL'!$AW$7:$AW$73,45),COUNTIF('CONSOLIDADO GENERAL'!$AW$7:$AW$73,45)," ")</f>
        <v xml:space="preserve"> </v>
      </c>
    </row>
    <row r="6" spans="1:15" ht="66" customHeight="1" x14ac:dyDescent="0.2">
      <c r="A6" s="73"/>
      <c r="B6" s="49" t="s">
        <v>9</v>
      </c>
      <c r="C6" s="54" t="str">
        <f ca="1">IF(COUNTIF('CONSOLIDADO GENERAL'!$AV$7:$AV$72,31),COUNTIF('CONSOLIDADO GENERAL'!$AV$7:$AV$72,31)," ")</f>
        <v xml:space="preserve"> </v>
      </c>
      <c r="D6" s="55" t="str">
        <f ca="1">IF(COUNTIF('CONSOLIDADO GENERAL'!$AV$7:$AV$72,32),COUNTIF('CONSOLIDADO GENERAL'!$AV$7:$AV$72,32)," ")</f>
        <v xml:space="preserve"> </v>
      </c>
      <c r="E6" s="55" t="str">
        <f ca="1">IF(COUNTIF('CONSOLIDADO GENERAL'!$AV$7:$AV$72,33),COUNTIF('CONSOLIDADO GENERAL'!$AV$7:$AV$72,33)," ")</f>
        <v xml:space="preserve"> </v>
      </c>
      <c r="F6" s="56" t="str">
        <f ca="1">IF(COUNTIF('CONSOLIDADO GENERAL'!$AV$7:$AV$72,34),COUNTIF('CONSOLIDADO GENERAL'!$AV$7:$AV$72,34)," ")</f>
        <v xml:space="preserve"> </v>
      </c>
      <c r="G6" s="58" t="str">
        <f ca="1">IF(COUNTIF('CONSOLIDADO GENERAL'!$AV$7:$AV$72,35),COUNTIF('CONSOLIDADO GENERAL'!$AV$7:$AV$72,35)," ")</f>
        <v xml:space="preserve"> </v>
      </c>
      <c r="I6" s="73"/>
      <c r="J6" s="49" t="s">
        <v>9</v>
      </c>
      <c r="K6" s="54" t="str">
        <f ca="1">IF(COUNTIF('CONSOLIDADO GENERAL'!$AW$7:$AW$73,31),COUNTIF('CONSOLIDADO GENERAL'!$AW$7:$AW$73,31)," ")</f>
        <v xml:space="preserve"> </v>
      </c>
      <c r="L6" s="55" t="str">
        <f ca="1">IF(COUNTIF('CONSOLIDADO GENERAL'!$AW$7:$AW$73,32),COUNTIF('CONSOLIDADO GENERAL'!$AW$7:$AW$73,32)," ")</f>
        <v xml:space="preserve"> </v>
      </c>
      <c r="M6" s="55" t="str">
        <f ca="1">IF(COUNTIF('CONSOLIDADO GENERAL'!$AW$7:$AW$73,33),COUNTIF('CONSOLIDADO GENERAL'!$AW$7:$AW$73,33)," ")</f>
        <v xml:space="preserve"> </v>
      </c>
      <c r="N6" s="56" t="str">
        <f ca="1">IF(COUNTIF('CONSOLIDADO GENERAL'!$AW$7:$AW$73,34),COUNTIF('CONSOLIDADO GENERAL'!$AW$7:$AW$73,34)," ")</f>
        <v xml:space="preserve"> </v>
      </c>
      <c r="O6" s="58" t="str">
        <f ca="1">IF(COUNTIF('CONSOLIDADO GENERAL'!$AW$7:$AW$73,35),COUNTIF('CONSOLIDADO GENERAL'!$AW$7:$AW$73,35)," ")</f>
        <v xml:space="preserve"> </v>
      </c>
    </row>
    <row r="7" spans="1:15" ht="66" customHeight="1" x14ac:dyDescent="0.2">
      <c r="A7" s="73"/>
      <c r="B7" s="49" t="s">
        <v>11</v>
      </c>
      <c r="C7" s="59" t="str">
        <f ca="1">IF(COUNTIF('CONSOLIDADO GENERAL'!$AV$7:$AV$72,21),COUNTIF('CONSOLIDADO GENERAL'!$AV$7:$AV$72,21)," ")</f>
        <v xml:space="preserve"> </v>
      </c>
      <c r="D7" s="55" t="str">
        <f ca="1">IF(COUNTIF('CONSOLIDADO GENERAL'!$AV$7:$AV$72,22),COUNTIF('CONSOLIDADO GENERAL'!$AV$7:$AV$72,22)," ")</f>
        <v xml:space="preserve"> </v>
      </c>
      <c r="E7" s="55" t="str">
        <f ca="1">IF(COUNTIF('CONSOLIDADO GENERAL'!$AV$7:$AV$72,23),COUNTIF('CONSOLIDADO GENERAL'!$AV$7:$AV$72,23)," ")</f>
        <v xml:space="preserve"> </v>
      </c>
      <c r="F7" s="55" t="str">
        <f ca="1">IF(COUNTIF('CONSOLIDADO GENERAL'!$AV$7:$AV$72,24),COUNTIF('CONSOLIDADO GENERAL'!$AV$7:$AV$72,24)," ")</f>
        <v xml:space="preserve"> </v>
      </c>
      <c r="G7" s="58" t="str">
        <f ca="1">IF(COUNTIF('CONSOLIDADO GENERAL'!$AV$7:$AV$72,25),COUNTIF('CONSOLIDADO GENERAL'!$AV$7:$AV$72,25)," ")</f>
        <v xml:space="preserve"> </v>
      </c>
      <c r="I7" s="73"/>
      <c r="J7" s="49" t="s">
        <v>11</v>
      </c>
      <c r="K7" s="59" t="str">
        <f ca="1">IF(COUNTIF('CONSOLIDADO GENERAL'!$AW$7:$AW$73,21),COUNTIF('CONSOLIDADO GENERAL'!$AW$7:$AW$73,21)," ")</f>
        <v xml:space="preserve"> </v>
      </c>
      <c r="L7" s="55" t="str">
        <f ca="1">IF(COUNTIF('CONSOLIDADO GENERAL'!$AW$7:$AW$73,22),COUNTIF('CONSOLIDADO GENERAL'!$AW$7:$AW$73,22)," ")</f>
        <v xml:space="preserve"> </v>
      </c>
      <c r="M7" s="55" t="str">
        <f ca="1">IF(COUNTIF('CONSOLIDADO GENERAL'!$AW$7:$AW$73,23),COUNTIF('CONSOLIDADO GENERAL'!$AW$7:$AW$73,23)," ")</f>
        <v xml:space="preserve"> </v>
      </c>
      <c r="N7" s="55" t="str">
        <f ca="1">IF(COUNTIF('CONSOLIDADO GENERAL'!$AW$7:$AW$73,24),COUNTIF('CONSOLIDADO GENERAL'!$AW$7:$AW$73,24)," ")</f>
        <v xml:space="preserve"> </v>
      </c>
      <c r="O7" s="58" t="str">
        <f ca="1">IF(COUNTIF('CONSOLIDADO GENERAL'!$AW$7:$AW$73,25),COUNTIF('CONSOLIDADO GENERAL'!$AW$7:$AW$73,25)," ")</f>
        <v xml:space="preserve"> </v>
      </c>
    </row>
    <row r="8" spans="1:15" ht="66" customHeight="1" x14ac:dyDescent="0.2">
      <c r="A8" s="74"/>
      <c r="B8" s="49" t="s">
        <v>13</v>
      </c>
      <c r="C8" s="60" t="str">
        <f ca="1">IF(COUNTIF('CONSOLIDADO GENERAL'!$AV$7:$AV$72,11),COUNTIF('CONSOLIDADO GENERAL'!$AV$7:$AV$72,11)," ")</f>
        <v xml:space="preserve"> </v>
      </c>
      <c r="D8" s="61" t="str">
        <f ca="1">IF(COUNTIF('CONSOLIDADO GENERAL'!$AV$7:$AV$72,12),COUNTIF('CONSOLIDADO GENERAL'!$AV$7:$AV$72,12)," ")</f>
        <v xml:space="preserve"> </v>
      </c>
      <c r="E8" s="62" t="str">
        <f ca="1">IF(COUNTIF('CONSOLIDADO GENERAL'!$AV$7:$AV$72,13),COUNTIF('CONSOLIDADO GENERAL'!$AV$7:$AV$72,13)," ")</f>
        <v xml:space="preserve"> </v>
      </c>
      <c r="F8" s="62" t="str">
        <f ca="1">IF(COUNTIF('CONSOLIDADO GENERAL'!$AV$7:$AV$72,14),COUNTIF('CONSOLIDADO GENERAL'!$AV$7:$AV$72,14)," ")</f>
        <v xml:space="preserve"> </v>
      </c>
      <c r="G8" s="63" t="str">
        <f ca="1">IF(COUNTIF('CONSOLIDADO GENERAL'!$AV$7:$AV$72,15),COUNTIF('CONSOLIDADO GENERAL'!$AV$7:$AV$72,15)," ")</f>
        <v xml:space="preserve"> </v>
      </c>
      <c r="I8" s="74"/>
      <c r="J8" s="49" t="s">
        <v>13</v>
      </c>
      <c r="K8" s="60" t="str">
        <f ca="1">IF(COUNTIF('CONSOLIDADO GENERAL'!$AW$7:$AW$73,11),COUNTIF('CONSOLIDADO GENERAL'!$AW$7:$AW$73,11)," ")</f>
        <v xml:space="preserve"> </v>
      </c>
      <c r="L8" s="61" t="str">
        <f ca="1">IF(COUNTIF('CONSOLIDADO GENERAL'!$AW$7:$AW$73,12),COUNTIF('CONSOLIDADO GENERAL'!$AW$7:$AW$73,12)," ")</f>
        <v xml:space="preserve"> </v>
      </c>
      <c r="M8" s="62" t="str">
        <f ca="1">IF(COUNTIF('CONSOLIDADO GENERAL'!$AW$7:$AW$73,13),COUNTIF('CONSOLIDADO GENERAL'!$AW$7:$AW$73,13)," ")</f>
        <v xml:space="preserve"> </v>
      </c>
      <c r="N8" s="62" t="str">
        <f ca="1">IF(COUNTIF('CONSOLIDADO GENERAL'!$AW$7:$AW$73,14),COUNTIF('CONSOLIDADO GENERAL'!$AW$7:$AW$73,14)," ")</f>
        <v xml:space="preserve"> </v>
      </c>
      <c r="O8" s="63" t="str">
        <f ca="1">IF(COUNTIF('CONSOLIDADO GENERAL'!$AW$7:$AW$73,15),COUNTIF('CONSOLIDADO GENERAL'!$AW$7:$AW$73,15)," ")</f>
        <v xml:space="preserve"> </v>
      </c>
    </row>
    <row r="9" spans="1:15" ht="66" customHeight="1" x14ac:dyDescent="0.25">
      <c r="A9" s="1"/>
      <c r="B9" s="75"/>
      <c r="C9" s="64" t="s">
        <v>15</v>
      </c>
      <c r="D9" s="64" t="s">
        <v>16</v>
      </c>
      <c r="E9" s="64" t="s">
        <v>17</v>
      </c>
      <c r="F9" s="64" t="s">
        <v>18</v>
      </c>
      <c r="G9" s="64" t="s">
        <v>19</v>
      </c>
      <c r="I9" s="1"/>
      <c r="J9" s="75"/>
      <c r="K9" s="64" t="s">
        <v>15</v>
      </c>
      <c r="L9" s="64" t="s">
        <v>16</v>
      </c>
      <c r="M9" s="64" t="s">
        <v>17</v>
      </c>
      <c r="N9" s="64" t="s">
        <v>18</v>
      </c>
      <c r="O9" s="64" t="s">
        <v>19</v>
      </c>
    </row>
    <row r="10" spans="1:15" ht="32.25" customHeight="1" x14ac:dyDescent="0.25">
      <c r="A10" s="1"/>
      <c r="B10" s="76"/>
      <c r="C10" s="97" t="s">
        <v>20</v>
      </c>
      <c r="D10" s="78"/>
      <c r="E10" s="78"/>
      <c r="F10" s="78"/>
      <c r="G10" s="79"/>
      <c r="I10" s="1"/>
      <c r="J10" s="76"/>
      <c r="K10" s="97" t="s">
        <v>20</v>
      </c>
      <c r="L10" s="78"/>
      <c r="M10" s="78"/>
      <c r="N10" s="78"/>
      <c r="O10" s="79"/>
    </row>
    <row r="11" spans="1:15" ht="15.75" customHeight="1" x14ac:dyDescent="0.25">
      <c r="A11" s="1"/>
      <c r="B11" s="31"/>
      <c r="C11" s="32"/>
      <c r="D11" s="32"/>
      <c r="E11" s="32"/>
      <c r="F11" s="1"/>
      <c r="G11" s="1"/>
      <c r="I11" s="1"/>
      <c r="J11" s="31"/>
      <c r="K11" s="32"/>
      <c r="L11" s="32"/>
      <c r="M11" s="32"/>
      <c r="N11" s="1"/>
      <c r="O11" s="1"/>
    </row>
    <row r="12" spans="1:15" ht="15.75" customHeight="1" x14ac:dyDescent="0.25">
      <c r="A12" s="1"/>
      <c r="B12" s="31"/>
      <c r="C12" s="32"/>
      <c r="D12" s="32"/>
      <c r="E12" s="32"/>
      <c r="F12" s="1"/>
      <c r="G12" s="1"/>
      <c r="I12" s="1"/>
      <c r="J12" s="31"/>
      <c r="K12" s="32"/>
      <c r="L12" s="32"/>
      <c r="M12" s="32"/>
      <c r="N12" s="1"/>
      <c r="O12" s="1"/>
    </row>
    <row r="13" spans="1:15" ht="15.75" customHeight="1" x14ac:dyDescent="0.25">
      <c r="A13" s="1"/>
      <c r="B13" s="80" t="s">
        <v>21</v>
      </c>
      <c r="C13" s="81"/>
      <c r="D13" s="81"/>
      <c r="E13" s="81"/>
      <c r="F13" s="81"/>
      <c r="G13" s="82"/>
      <c r="I13" s="1"/>
      <c r="J13" s="80" t="s">
        <v>21</v>
      </c>
      <c r="K13" s="81"/>
      <c r="L13" s="81"/>
      <c r="M13" s="81"/>
      <c r="N13" s="81"/>
      <c r="O13" s="82"/>
    </row>
    <row r="14" spans="1:15" ht="15.75" customHeight="1" x14ac:dyDescent="0.25">
      <c r="A14" s="1"/>
      <c r="B14" s="33" t="s">
        <v>24</v>
      </c>
      <c r="C14" s="34" t="s">
        <v>25</v>
      </c>
      <c r="D14" s="83" t="s">
        <v>26</v>
      </c>
      <c r="E14" s="84"/>
      <c r="F14" s="84"/>
      <c r="G14" s="85"/>
      <c r="I14" s="1"/>
      <c r="J14" s="33" t="s">
        <v>24</v>
      </c>
      <c r="K14" s="34" t="s">
        <v>25</v>
      </c>
      <c r="L14" s="83" t="s">
        <v>26</v>
      </c>
      <c r="M14" s="84"/>
      <c r="N14" s="84"/>
      <c r="O14" s="85"/>
    </row>
    <row r="15" spans="1:15" ht="15.75" customHeight="1" x14ac:dyDescent="0.25">
      <c r="A15" s="1"/>
      <c r="B15" s="36" t="s">
        <v>29</v>
      </c>
      <c r="C15" s="37" t="s">
        <v>30</v>
      </c>
      <c r="D15" s="87" t="s">
        <v>31</v>
      </c>
      <c r="E15" s="78"/>
      <c r="F15" s="78"/>
      <c r="G15" s="88"/>
      <c r="I15" s="1"/>
      <c r="J15" s="36" t="s">
        <v>29</v>
      </c>
      <c r="K15" s="37" t="s">
        <v>30</v>
      </c>
      <c r="L15" s="87" t="s">
        <v>31</v>
      </c>
      <c r="M15" s="78"/>
      <c r="N15" s="78"/>
      <c r="O15" s="88"/>
    </row>
    <row r="16" spans="1:15" ht="15.75" customHeight="1" x14ac:dyDescent="0.25">
      <c r="A16" s="1"/>
      <c r="B16" s="38" t="s">
        <v>34</v>
      </c>
      <c r="C16" s="37" t="s">
        <v>35</v>
      </c>
      <c r="D16" s="87" t="s">
        <v>36</v>
      </c>
      <c r="E16" s="78"/>
      <c r="F16" s="78"/>
      <c r="G16" s="88"/>
      <c r="I16" s="1"/>
      <c r="J16" s="38" t="s">
        <v>34</v>
      </c>
      <c r="K16" s="37" t="s">
        <v>35</v>
      </c>
      <c r="L16" s="87" t="s">
        <v>36</v>
      </c>
      <c r="M16" s="78"/>
      <c r="N16" s="78"/>
      <c r="O16" s="88"/>
    </row>
    <row r="17" spans="1:15" ht="15.75" customHeight="1" x14ac:dyDescent="0.25">
      <c r="A17" s="1"/>
      <c r="B17" s="39" t="s">
        <v>39</v>
      </c>
      <c r="C17" s="40" t="s">
        <v>40</v>
      </c>
      <c r="D17" s="89" t="s">
        <v>41</v>
      </c>
      <c r="E17" s="90"/>
      <c r="F17" s="90"/>
      <c r="G17" s="91"/>
      <c r="I17" s="1"/>
      <c r="J17" s="39" t="s">
        <v>39</v>
      </c>
      <c r="K17" s="40" t="s">
        <v>40</v>
      </c>
      <c r="L17" s="89" t="s">
        <v>41</v>
      </c>
      <c r="M17" s="90"/>
      <c r="N17" s="90"/>
      <c r="O17" s="91"/>
    </row>
    <row r="18" spans="1:15" ht="15.75" customHeight="1" x14ac:dyDescent="0.25">
      <c r="A18" s="1"/>
      <c r="B18" s="65"/>
      <c r="C18" s="65"/>
      <c r="D18" s="65"/>
      <c r="E18" s="32"/>
      <c r="F18" s="1"/>
      <c r="G18" s="1"/>
      <c r="I18" s="1"/>
      <c r="J18" s="32"/>
      <c r="K18" s="32"/>
      <c r="L18" s="32"/>
      <c r="M18" s="32"/>
      <c r="N18" s="1"/>
      <c r="O18" s="1"/>
    </row>
    <row r="19" spans="1:15" ht="15.75" customHeight="1" x14ac:dyDescent="0.2">
      <c r="B19" s="98" t="s">
        <v>494</v>
      </c>
      <c r="C19" s="78"/>
      <c r="D19" s="79"/>
    </row>
    <row r="20" spans="1:15" ht="15.75" customHeight="1" x14ac:dyDescent="0.2">
      <c r="B20" s="66" t="s">
        <v>24</v>
      </c>
      <c r="C20" s="37" t="s">
        <v>25</v>
      </c>
      <c r="D20" s="67">
        <v>0</v>
      </c>
    </row>
    <row r="21" spans="1:15" ht="15.75" customHeight="1" x14ac:dyDescent="0.2">
      <c r="B21" s="36" t="s">
        <v>29</v>
      </c>
      <c r="C21" s="37" t="s">
        <v>30</v>
      </c>
      <c r="D21" s="67">
        <v>21</v>
      </c>
    </row>
    <row r="22" spans="1:15" ht="15.75" customHeight="1" x14ac:dyDescent="0.2">
      <c r="B22" s="38" t="s">
        <v>34</v>
      </c>
      <c r="C22" s="37" t="s">
        <v>35</v>
      </c>
      <c r="D22" s="67">
        <v>4</v>
      </c>
    </row>
    <row r="23" spans="1:15" ht="15.75" customHeight="1" x14ac:dyDescent="0.2">
      <c r="B23" s="39" t="s">
        <v>39</v>
      </c>
      <c r="C23" s="37" t="s">
        <v>40</v>
      </c>
      <c r="D23" s="67">
        <v>1</v>
      </c>
    </row>
    <row r="24" spans="1:15" ht="15.75" customHeight="1" x14ac:dyDescent="0.2"/>
    <row r="25" spans="1:15" ht="15.75" customHeight="1" x14ac:dyDescent="0.2">
      <c r="B25" s="98" t="s">
        <v>495</v>
      </c>
      <c r="C25" s="78"/>
      <c r="D25" s="79"/>
    </row>
    <row r="26" spans="1:15" ht="15.75" customHeight="1" x14ac:dyDescent="0.2">
      <c r="B26" s="66" t="s">
        <v>24</v>
      </c>
      <c r="C26" s="37" t="s">
        <v>25</v>
      </c>
      <c r="D26" s="67">
        <v>2</v>
      </c>
    </row>
    <row r="27" spans="1:15" ht="15.75" customHeight="1" x14ac:dyDescent="0.2">
      <c r="B27" s="36" t="s">
        <v>29</v>
      </c>
      <c r="C27" s="37" t="s">
        <v>30</v>
      </c>
      <c r="D27" s="67">
        <v>22</v>
      </c>
    </row>
    <row r="28" spans="1:15" ht="15.75" customHeight="1" x14ac:dyDescent="0.2">
      <c r="B28" s="38" t="s">
        <v>34</v>
      </c>
      <c r="C28" s="37" t="s">
        <v>35</v>
      </c>
      <c r="D28" s="67">
        <v>2</v>
      </c>
    </row>
    <row r="29" spans="1:15" ht="15.75" customHeight="1" x14ac:dyDescent="0.2">
      <c r="B29" s="39" t="s">
        <v>39</v>
      </c>
      <c r="C29" s="37" t="s">
        <v>40</v>
      </c>
      <c r="D29" s="67"/>
    </row>
    <row r="30" spans="1:15" ht="15.75" customHeight="1" x14ac:dyDescent="0.2"/>
    <row r="31" spans="1:15" ht="15.75" customHeight="1" x14ac:dyDescent="0.2"/>
    <row r="32" spans="1: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2">
    <mergeCell ref="B19:D19"/>
    <mergeCell ref="B25:D25"/>
    <mergeCell ref="L16:O16"/>
    <mergeCell ref="L17:O17"/>
    <mergeCell ref="B9:B10"/>
    <mergeCell ref="C10:G10"/>
    <mergeCell ref="B13:G13"/>
    <mergeCell ref="J13:O13"/>
    <mergeCell ref="D14:G14"/>
    <mergeCell ref="L14:O14"/>
    <mergeCell ref="L15:O15"/>
    <mergeCell ref="J9:J10"/>
    <mergeCell ref="K10:O10"/>
    <mergeCell ref="D15:G15"/>
    <mergeCell ref="D16:G16"/>
    <mergeCell ref="D17:G17"/>
    <mergeCell ref="E1:G1"/>
    <mergeCell ref="M1:O1"/>
    <mergeCell ref="B2:G2"/>
    <mergeCell ref="J2:O2"/>
    <mergeCell ref="A4:A8"/>
    <mergeCell ref="I4:I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CRITERIOS DE EVALUACIÓN</vt:lpstr>
      <vt:lpstr>CONSOLIDADO GENERAL</vt:lpstr>
      <vt:lpstr>MAPA DE CALOR CONSOLIDADO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Maria Montoya Velez</dc:creator>
  <cp:lastModifiedBy>Laura Maria Montoya Velez</cp:lastModifiedBy>
  <dcterms:modified xsi:type="dcterms:W3CDTF">2025-08-12T20:27:15Z</dcterms:modified>
</cp:coreProperties>
</file>